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65" windowWidth="16620" windowHeight="10275" tabRatio="601"/>
  </bookViews>
  <sheets>
    <sheet name="Entwicklung" sheetId="1" r:id="rId1"/>
    <sheet name="Grundschulen Total" sheetId="2" r:id="rId2"/>
    <sheet name="Regelgrundschulen" sheetId="3" r:id="rId3"/>
    <sheet name="Grundschulen GUW" sheetId="4" r:id="rId4"/>
    <sheet name="Grundschulen OSUW" sheetId="5" r:id="rId5"/>
    <sheet name="Grundschulen FSU" sheetId="6" r:id="rId6"/>
    <sheet name="Regelsekundarschulen" sheetId="7" r:id="rId7"/>
    <sheet name="KAEU" sheetId="8" r:id="rId8"/>
    <sheet name="RSI" sheetId="9" r:id="rId9"/>
    <sheet name="CFA" sheetId="10" r:id="rId10"/>
    <sheet name="KASV" sheetId="11" r:id="rId11"/>
    <sheet name="BIB" sheetId="12" r:id="rId12"/>
    <sheet name="PDS" sheetId="13" r:id="rId13"/>
    <sheet name="BS" sheetId="14" r:id="rId14"/>
    <sheet name="TI" sheetId="15" r:id="rId15"/>
    <sheet name="MG" sheetId="16" r:id="rId16"/>
    <sheet name="Hochschulen" sheetId="18" r:id="rId17"/>
    <sheet name="Förderschulen" sheetId="28" r:id="rId18"/>
    <sheet name="Internate" sheetId="19" r:id="rId19"/>
    <sheet name="Teilzeitunterricht" sheetId="20" r:id="rId20"/>
    <sheet name="Musikakademie" sheetId="27" r:id="rId21"/>
    <sheet name="Schul. Weiterbildung" sheetId="21" r:id="rId22"/>
    <sheet name="Bisch. Schule" sheetId="22" r:id="rId23"/>
    <sheet name="Haushaltskurse" sheetId="23" r:id="rId24"/>
    <sheet name="GUW Eupen" sheetId="24" r:id="rId25"/>
    <sheet name="GUW Kelmis" sheetId="25" r:id="rId26"/>
    <sheet name="GUW Sankt Vith" sheetId="26" r:id="rId27"/>
  </sheets>
  <externalReferences>
    <externalReference r:id="rId28"/>
    <externalReference r:id="rId29"/>
  </externalReferences>
  <definedNames>
    <definedName name="_grk1">'[1]Modell Grundschulen I'!$C$3</definedName>
    <definedName name="_grk2">'[1]Modell Grundschulen I'!$C$4</definedName>
    <definedName name="_grk3">'[1]Modell Grundschulen I'!$C$5</definedName>
    <definedName name="_gru1">'[1]Vorschlag Viktor'!$C$3:$C$24</definedName>
    <definedName name="_sz1">'[1]Vorschlag Viktor'!$A$3:$A$24</definedName>
    <definedName name="_sz2">'[1]Vorschlag Viktor'!$B$3:$B$24</definedName>
    <definedName name="_sz3">'[1]Vorschlag Viktor'!$J$3:$J$6</definedName>
    <definedName name="_xlnm.Print_Area" localSheetId="2">Regelgrundschulen!$A$3:$N$112</definedName>
    <definedName name="_xlnm.Print_Area" localSheetId="6">Regelsekundarschulen!$B$2:$S$48</definedName>
    <definedName name="_xlnm.Print_Area" localSheetId="8">RSI!$B$2:$K$65</definedName>
    <definedName name="_xlnm.Print_Titles" localSheetId="0">Entwicklung!$1:$3</definedName>
    <definedName name="_xlnm.Print_Titles" localSheetId="4">'Grundschulen OSUW'!$1:$6</definedName>
    <definedName name="_xlnm.Print_Titles" localSheetId="24">'GUW Eupen'!$1:$6</definedName>
    <definedName name="_xlnm.Print_Titles" localSheetId="26">'GUW Sankt Vith'!$1:$8</definedName>
    <definedName name="_xlnm.Print_Titles" localSheetId="23">Haushaltskurse!$1:$8</definedName>
    <definedName name="_xlnm.Print_Titles" localSheetId="2">Regelgrundschulen!$1:$8</definedName>
    <definedName name="große_Schulen">'[1]Parameter GRSCHUL II'!$B$3</definedName>
    <definedName name="gru2au">'[1]Vorschlag Viktor'!$D$3:$D$24</definedName>
    <definedName name="gru2bu">'[1]Vorschlag Viktor'!$F$3:$F$24</definedName>
    <definedName name="gru2tu">'[1]Vorschlag Viktor'!$E$3:$E$24</definedName>
    <definedName name="gru3au">'[1]Vorschlag Viktor'!$G$3:$G$24</definedName>
    <definedName name="gru3bu">'[1]Vorschlag Viktor'!$I$3:$I$24</definedName>
    <definedName name="gru3tu">'[1]Vorschlag Viktor'!$H$3:$H$24</definedName>
    <definedName name="Index">[2]FUNKSUB!$D$4</definedName>
    <definedName name="Kapital_je_Stelle">'[1]Parameter GRSCHUL II'!$B$4</definedName>
    <definedName name="kleine_Schulen">'[1]Parameter GRSCHUL II'!$B$5</definedName>
    <definedName name="koeff1">'[1]Modell Grundschulen I'!$G$5</definedName>
    <definedName name="koeff1.1">'[1]Modell Grundschulen I'!$G$6</definedName>
    <definedName name="koeff1.2">'[1]Modell Grundschulen I'!$G$7</definedName>
    <definedName name="koeff2">'[1]Modell Grundschulen I'!$H$5</definedName>
    <definedName name="koeff2.1">'[1]Modell Grundschulen I'!$H$6</definedName>
    <definedName name="koeff2.2">'[1]Modell Grundschulen I'!$H$7</definedName>
    <definedName name="pädagogische_Koordination">'[1]Parameter GRSCHUL II'!$B$6</definedName>
    <definedName name="stufe1b">'[1]Vorschlag Viktor'!$M$3:$M$14</definedName>
    <definedName name="sub3.1">[2]FUNKSUB!$H$3</definedName>
    <definedName name="sub3.2">[2]FUNKSUB!$H$4</definedName>
    <definedName name="sub3.3">[2]FUNKSUB!$H$5</definedName>
    <definedName name="sub3.4">[2]FUNKSUB!$H$6</definedName>
    <definedName name="sz1stb">'[1]Vorschlag Viktor'!$L$3:$L$14</definedName>
    <definedName name="szzus">'[1]Vorschlag Viktor'!$J$3:$J$464</definedName>
    <definedName name="zus">'[1]Vorschlag Viktor'!$K$3:$K$464</definedName>
    <definedName name="zusatz">'[1]Vorschlag Viktor'!$K$3:$K$6</definedName>
  </definedNames>
  <calcPr calcId="145621"/>
</workbook>
</file>

<file path=xl/calcChain.xml><?xml version="1.0" encoding="utf-8"?>
<calcChain xmlns="http://schemas.openxmlformats.org/spreadsheetml/2006/main">
  <c r="Q114" i="26" l="1"/>
  <c r="J198" i="1" l="1"/>
  <c r="M198" i="1" s="1"/>
  <c r="H197" i="1"/>
  <c r="I197" i="1"/>
  <c r="G197" i="1"/>
  <c r="F197" i="1"/>
  <c r="E197" i="1"/>
  <c r="M193" i="1"/>
  <c r="J203" i="1"/>
  <c r="G201" i="1"/>
  <c r="E201" i="1"/>
  <c r="B201" i="1"/>
  <c r="J200" i="1"/>
  <c r="K198" i="1"/>
  <c r="K204" i="1" s="1"/>
  <c r="G198" i="1"/>
  <c r="E198" i="1"/>
  <c r="D197" i="1"/>
  <c r="C197" i="1"/>
  <c r="B197" i="1"/>
  <c r="J196" i="1"/>
  <c r="J195" i="1"/>
  <c r="J194" i="1"/>
  <c r="J193" i="1"/>
  <c r="J192" i="1"/>
  <c r="J191" i="1"/>
  <c r="G204" i="1" l="1"/>
  <c r="M191" i="1"/>
  <c r="E204" i="1"/>
  <c r="B198" i="1"/>
  <c r="B204" i="1" s="1"/>
  <c r="J201" i="1"/>
  <c r="N40" i="7"/>
  <c r="N39" i="7"/>
  <c r="J204" i="1" l="1"/>
  <c r="J205" i="1" s="1"/>
  <c r="C22" i="28"/>
  <c r="E16" i="28"/>
  <c r="D16" i="28"/>
  <c r="C16" i="28"/>
  <c r="E15" i="28"/>
  <c r="E11" i="28"/>
  <c r="D10" i="28"/>
  <c r="D12" i="28" s="1"/>
  <c r="D18" i="28" s="1"/>
  <c r="C10" i="28"/>
  <c r="C12" i="28" s="1"/>
  <c r="E9" i="28"/>
  <c r="E8" i="28"/>
  <c r="E10" i="28" s="1"/>
  <c r="E12" i="28" s="1"/>
  <c r="E18" i="28" s="1"/>
  <c r="C26" i="28" s="1"/>
  <c r="C18" i="28" l="1"/>
  <c r="C24" i="28"/>
  <c r="C17" i="18"/>
  <c r="E58" i="9" l="1"/>
  <c r="F58" i="9"/>
  <c r="G58" i="9"/>
  <c r="H58" i="9"/>
  <c r="I58" i="9"/>
  <c r="J58" i="9"/>
  <c r="K58" i="9"/>
  <c r="D58" i="9"/>
  <c r="L77" i="5"/>
  <c r="K77" i="5"/>
  <c r="J77" i="5"/>
  <c r="I77" i="5"/>
  <c r="H77" i="5"/>
  <c r="G77" i="5"/>
  <c r="E77" i="5"/>
  <c r="D77" i="5"/>
  <c r="C77" i="5"/>
  <c r="M76" i="5"/>
  <c r="N76" i="5" s="1"/>
  <c r="F76" i="5"/>
  <c r="M75" i="5"/>
  <c r="F75" i="5"/>
  <c r="M74" i="5"/>
  <c r="N74" i="5" s="1"/>
  <c r="F74" i="5"/>
  <c r="M73" i="5"/>
  <c r="F73" i="5"/>
  <c r="M72" i="5"/>
  <c r="F72" i="5"/>
  <c r="N72" i="5" s="1"/>
  <c r="M71" i="5"/>
  <c r="N71" i="5" s="1"/>
  <c r="F71" i="5"/>
  <c r="M70" i="5"/>
  <c r="F70" i="5"/>
  <c r="M69" i="5"/>
  <c r="N69" i="5" s="1"/>
  <c r="F69" i="5"/>
  <c r="M68" i="5"/>
  <c r="N68" i="5" s="1"/>
  <c r="F68" i="5"/>
  <c r="M67" i="5"/>
  <c r="N67" i="5" s="1"/>
  <c r="F67" i="5"/>
  <c r="L65" i="5"/>
  <c r="K65" i="5"/>
  <c r="J65" i="5"/>
  <c r="I65" i="5"/>
  <c r="H65" i="5"/>
  <c r="G65" i="5"/>
  <c r="E65" i="5"/>
  <c r="D65" i="5"/>
  <c r="C65" i="5"/>
  <c r="M64" i="5"/>
  <c r="N64" i="5" s="1"/>
  <c r="F64" i="5"/>
  <c r="M63" i="5"/>
  <c r="F63" i="5"/>
  <c r="N62" i="5"/>
  <c r="M62" i="5"/>
  <c r="F62" i="5"/>
  <c r="M61" i="5"/>
  <c r="M65" i="5" s="1"/>
  <c r="F61" i="5"/>
  <c r="L59" i="5"/>
  <c r="K59" i="5"/>
  <c r="J59" i="5"/>
  <c r="I59" i="5"/>
  <c r="H59" i="5"/>
  <c r="G59" i="5"/>
  <c r="E59" i="5"/>
  <c r="D59" i="5"/>
  <c r="C59" i="5"/>
  <c r="M58" i="5"/>
  <c r="F58" i="5"/>
  <c r="M57" i="5"/>
  <c r="N57" i="5" s="1"/>
  <c r="F57" i="5"/>
  <c r="M56" i="5"/>
  <c r="N56" i="5" s="1"/>
  <c r="F56" i="5"/>
  <c r="F59" i="5" s="1"/>
  <c r="M55" i="5"/>
  <c r="M59" i="5" s="1"/>
  <c r="F55" i="5"/>
  <c r="L53" i="5"/>
  <c r="K53" i="5"/>
  <c r="J53" i="5"/>
  <c r="I53" i="5"/>
  <c r="H53" i="5"/>
  <c r="G53" i="5"/>
  <c r="E53" i="5"/>
  <c r="D53" i="5"/>
  <c r="C53" i="5"/>
  <c r="M52" i="5"/>
  <c r="N52" i="5" s="1"/>
  <c r="F52" i="5"/>
  <c r="M51" i="5"/>
  <c r="F51" i="5"/>
  <c r="N50" i="5"/>
  <c r="M50" i="5"/>
  <c r="F50" i="5"/>
  <c r="L48" i="5"/>
  <c r="K48" i="5"/>
  <c r="J48" i="5"/>
  <c r="I48" i="5"/>
  <c r="H48" i="5"/>
  <c r="G48" i="5"/>
  <c r="E48" i="5"/>
  <c r="D48" i="5"/>
  <c r="C48" i="5"/>
  <c r="M47" i="5"/>
  <c r="N47" i="5" s="1"/>
  <c r="F47" i="5"/>
  <c r="M46" i="5"/>
  <c r="F46" i="5"/>
  <c r="N46" i="5" s="1"/>
  <c r="M45" i="5"/>
  <c r="F45" i="5"/>
  <c r="M44" i="5"/>
  <c r="F44" i="5"/>
  <c r="N44" i="5" s="1"/>
  <c r="L42" i="5"/>
  <c r="K42" i="5"/>
  <c r="J42" i="5"/>
  <c r="I42" i="5"/>
  <c r="H42" i="5"/>
  <c r="G42" i="5"/>
  <c r="E42" i="5"/>
  <c r="D42" i="5"/>
  <c r="C42" i="5"/>
  <c r="M41" i="5"/>
  <c r="F41" i="5"/>
  <c r="M40" i="5"/>
  <c r="N40" i="5" s="1"/>
  <c r="F40" i="5"/>
  <c r="M39" i="5"/>
  <c r="F39" i="5"/>
  <c r="F42" i="5" s="1"/>
  <c r="N38" i="5"/>
  <c r="M38" i="5"/>
  <c r="F38" i="5"/>
  <c r="L36" i="5"/>
  <c r="K36" i="5"/>
  <c r="J36" i="5"/>
  <c r="I36" i="5"/>
  <c r="H36" i="5"/>
  <c r="G36" i="5"/>
  <c r="E36" i="5"/>
  <c r="D36" i="5"/>
  <c r="C36" i="5"/>
  <c r="M35" i="5"/>
  <c r="N35" i="5" s="1"/>
  <c r="F35" i="5"/>
  <c r="M34" i="5"/>
  <c r="F34" i="5"/>
  <c r="M33" i="5"/>
  <c r="N33" i="5" s="1"/>
  <c r="F33" i="5"/>
  <c r="M32" i="5"/>
  <c r="N32" i="5" s="1"/>
  <c r="F32" i="5"/>
  <c r="M31" i="5"/>
  <c r="F31" i="5"/>
  <c r="M30" i="5"/>
  <c r="F30" i="5"/>
  <c r="M29" i="5"/>
  <c r="N29" i="5" s="1"/>
  <c r="F29" i="5"/>
  <c r="M28" i="5"/>
  <c r="N28" i="5" s="1"/>
  <c r="F28" i="5"/>
  <c r="L26" i="5"/>
  <c r="K26" i="5"/>
  <c r="J26" i="5"/>
  <c r="I26" i="5"/>
  <c r="H26" i="5"/>
  <c r="G26" i="5"/>
  <c r="E26" i="5"/>
  <c r="D26" i="5"/>
  <c r="C26" i="5"/>
  <c r="M25" i="5"/>
  <c r="F25" i="5"/>
  <c r="M24" i="5"/>
  <c r="N24" i="5" s="1"/>
  <c r="F24" i="5"/>
  <c r="M23" i="5"/>
  <c r="F23" i="5"/>
  <c r="N22" i="5"/>
  <c r="M22" i="5"/>
  <c r="F22" i="5"/>
  <c r="M21" i="5"/>
  <c r="N21" i="5" s="1"/>
  <c r="F21" i="5"/>
  <c r="M20" i="5"/>
  <c r="F20" i="5"/>
  <c r="M19" i="5"/>
  <c r="N19" i="5" s="1"/>
  <c r="F19" i="5"/>
  <c r="L17" i="5"/>
  <c r="K17" i="5"/>
  <c r="K79" i="5" s="1"/>
  <c r="J17" i="5"/>
  <c r="J79" i="5" s="1"/>
  <c r="I17" i="5"/>
  <c r="I79" i="5" s="1"/>
  <c r="H17" i="5"/>
  <c r="G17" i="5"/>
  <c r="G79" i="5" s="1"/>
  <c r="E17" i="5"/>
  <c r="E79" i="5" s="1"/>
  <c r="D17" i="5"/>
  <c r="D79" i="5" s="1"/>
  <c r="C17" i="5"/>
  <c r="M16" i="5"/>
  <c r="N16" i="5" s="1"/>
  <c r="F16" i="5"/>
  <c r="M15" i="5"/>
  <c r="F15" i="5"/>
  <c r="M14" i="5"/>
  <c r="F14" i="5"/>
  <c r="M13" i="5"/>
  <c r="F13" i="5"/>
  <c r="M12" i="5"/>
  <c r="N12" i="5" s="1"/>
  <c r="F12" i="5"/>
  <c r="M11" i="5"/>
  <c r="F11" i="5"/>
  <c r="M10" i="5"/>
  <c r="N10" i="5" s="1"/>
  <c r="F10" i="5"/>
  <c r="M9" i="5"/>
  <c r="F9" i="5"/>
  <c r="N8" i="5"/>
  <c r="M8" i="5"/>
  <c r="F8" i="5"/>
  <c r="M80" i="3"/>
  <c r="F80" i="3"/>
  <c r="N80" i="3" s="1"/>
  <c r="F26" i="5" l="1"/>
  <c r="N14" i="5"/>
  <c r="N9" i="5"/>
  <c r="N23" i="5"/>
  <c r="M17" i="5"/>
  <c r="F17" i="5"/>
  <c r="N13" i="5"/>
  <c r="N15" i="5"/>
  <c r="C79" i="5"/>
  <c r="H79" i="5"/>
  <c r="L79" i="5"/>
  <c r="N20" i="5"/>
  <c r="F36" i="5"/>
  <c r="N34" i="5"/>
  <c r="N39" i="5"/>
  <c r="N42" i="5" s="1"/>
  <c r="N41" i="5"/>
  <c r="F53" i="5"/>
  <c r="N51" i="5"/>
  <c r="N58" i="5"/>
  <c r="F65" i="5"/>
  <c r="N63" i="5"/>
  <c r="N70" i="5"/>
  <c r="M36" i="5"/>
  <c r="F48" i="5"/>
  <c r="N53" i="5"/>
  <c r="N11" i="5"/>
  <c r="N25" i="5"/>
  <c r="N30" i="5"/>
  <c r="F77" i="5"/>
  <c r="N73" i="5"/>
  <c r="N75" i="5"/>
  <c r="N17" i="5"/>
  <c r="N77" i="5"/>
  <c r="M26" i="5"/>
  <c r="N31" i="5"/>
  <c r="N36" i="5" s="1"/>
  <c r="N45" i="5"/>
  <c r="N48" i="5" s="1"/>
  <c r="M77" i="5"/>
  <c r="M42" i="5"/>
  <c r="M48" i="5"/>
  <c r="M53" i="5"/>
  <c r="N55" i="5"/>
  <c r="N59" i="5" s="1"/>
  <c r="N61" i="5"/>
  <c r="N65" i="5" s="1"/>
  <c r="K41" i="9"/>
  <c r="K51" i="9"/>
  <c r="K48" i="9"/>
  <c r="K43" i="9"/>
  <c r="K18" i="9"/>
  <c r="K19" i="9"/>
  <c r="K20" i="9"/>
  <c r="K21" i="9"/>
  <c r="K22" i="9"/>
  <c r="J10" i="14"/>
  <c r="F79" i="5" l="1"/>
  <c r="N26" i="5"/>
  <c r="M79" i="5"/>
  <c r="N79" i="5"/>
  <c r="K26" i="16"/>
  <c r="J15" i="8" l="1"/>
  <c r="E16" i="8"/>
  <c r="F16" i="8"/>
  <c r="G16" i="8"/>
  <c r="H16" i="8"/>
  <c r="I16" i="8"/>
  <c r="D16" i="8"/>
  <c r="E12" i="8"/>
  <c r="F12" i="8"/>
  <c r="G12" i="8"/>
  <c r="H12" i="8"/>
  <c r="I12" i="8"/>
  <c r="D12" i="8"/>
  <c r="J12" i="11" l="1"/>
  <c r="J17" i="13" l="1"/>
  <c r="Q69" i="25" l="1"/>
  <c r="Q110" i="24"/>
  <c r="P69" i="23"/>
  <c r="Q54" i="22"/>
  <c r="L36" i="7" l="1"/>
  <c r="P110" i="24" l="1"/>
  <c r="E177" i="1" l="1"/>
  <c r="H174" i="1"/>
  <c r="G24" i="7" l="1"/>
  <c r="J14" i="8" l="1"/>
  <c r="J13" i="8"/>
  <c r="J11" i="8"/>
  <c r="J12" i="8" s="1"/>
  <c r="J16" i="8" l="1"/>
  <c r="H172" i="1" l="1"/>
  <c r="H171" i="1"/>
  <c r="H170" i="1"/>
  <c r="K170" i="1" s="1"/>
  <c r="D176" i="1"/>
  <c r="F92" i="3" l="1"/>
  <c r="F91" i="3"/>
  <c r="F22" i="3"/>
  <c r="E14" i="13" l="1"/>
  <c r="F14" i="13"/>
  <c r="G14" i="13"/>
  <c r="H14" i="13"/>
  <c r="I14" i="13"/>
  <c r="D14" i="13"/>
  <c r="F36" i="15"/>
  <c r="G36" i="15"/>
  <c r="H36" i="15"/>
  <c r="I36" i="15"/>
  <c r="J36" i="15"/>
  <c r="E57" i="9" l="1"/>
  <c r="F57" i="9"/>
  <c r="G57" i="9"/>
  <c r="H57" i="9"/>
  <c r="I57" i="9"/>
  <c r="J57" i="9"/>
  <c r="D57" i="9"/>
  <c r="K28" i="9"/>
  <c r="K39" i="9"/>
  <c r="K47" i="9"/>
  <c r="K56" i="9"/>
  <c r="H183" i="1" l="1"/>
  <c r="G181" i="1" l="1"/>
  <c r="E181" i="1"/>
  <c r="H180" i="1"/>
  <c r="P114" i="26" l="1"/>
  <c r="P69" i="25"/>
  <c r="O69" i="23"/>
  <c r="P54" i="22"/>
  <c r="B181" i="1" l="1"/>
  <c r="H179" i="1"/>
  <c r="I177" i="1"/>
  <c r="I184" i="1" s="1"/>
  <c r="G177" i="1"/>
  <c r="G184" i="1" s="1"/>
  <c r="E184" i="1"/>
  <c r="C176" i="1"/>
  <c r="B176" i="1"/>
  <c r="H175" i="1"/>
  <c r="H173" i="1"/>
  <c r="B177" i="1" l="1"/>
  <c r="B184" i="1" s="1"/>
  <c r="H181" i="1"/>
  <c r="H177" i="1"/>
  <c r="D10" i="21"/>
  <c r="D14" i="21" s="1"/>
  <c r="O54" i="22"/>
  <c r="N54" i="22"/>
  <c r="M54" i="22"/>
  <c r="L54" i="22"/>
  <c r="K54" i="22"/>
  <c r="J54" i="22"/>
  <c r="I54" i="22"/>
  <c r="H54" i="22"/>
  <c r="G54" i="22"/>
  <c r="F54" i="22"/>
  <c r="O114" i="26"/>
  <c r="N114" i="26"/>
  <c r="M114" i="26"/>
  <c r="L114" i="26"/>
  <c r="K114" i="26"/>
  <c r="J114" i="26"/>
  <c r="I114" i="26"/>
  <c r="H114" i="26"/>
  <c r="G114" i="26"/>
  <c r="F114" i="26"/>
  <c r="O69" i="25"/>
  <c r="N69" i="25"/>
  <c r="M69" i="25"/>
  <c r="L69" i="25"/>
  <c r="K69" i="25"/>
  <c r="J69" i="25"/>
  <c r="I69" i="25"/>
  <c r="H69" i="25"/>
  <c r="G69" i="25"/>
  <c r="F69" i="25"/>
  <c r="O94" i="24"/>
  <c r="O108" i="24" s="1"/>
  <c r="O110" i="24" s="1"/>
  <c r="N94" i="24"/>
  <c r="N108" i="24" s="1"/>
  <c r="N110" i="24" s="1"/>
  <c r="M94" i="24"/>
  <c r="M108" i="24" s="1"/>
  <c r="M110" i="24" s="1"/>
  <c r="L94" i="24"/>
  <c r="L108" i="24" s="1"/>
  <c r="L110" i="24" s="1"/>
  <c r="K94" i="24"/>
  <c r="K108" i="24" s="1"/>
  <c r="K110" i="24" s="1"/>
  <c r="J94" i="24"/>
  <c r="J108" i="24" s="1"/>
  <c r="J110" i="24" s="1"/>
  <c r="I94" i="24"/>
  <c r="I108" i="24" s="1"/>
  <c r="I110" i="24" s="1"/>
  <c r="H94" i="24"/>
  <c r="H108" i="24" s="1"/>
  <c r="H110" i="24" s="1"/>
  <c r="G94" i="24"/>
  <c r="G108" i="24" s="1"/>
  <c r="G110" i="24" s="1"/>
  <c r="F94" i="24"/>
  <c r="F108" i="24" s="1"/>
  <c r="F110" i="24" s="1"/>
  <c r="H184" i="1" l="1"/>
  <c r="H185" i="1" s="1"/>
  <c r="M50" i="3"/>
  <c r="F50" i="3"/>
  <c r="M49" i="3"/>
  <c r="F49" i="3"/>
  <c r="M48" i="3"/>
  <c r="F48" i="3"/>
  <c r="M47" i="3"/>
  <c r="F47" i="3"/>
  <c r="M25" i="3"/>
  <c r="F25" i="3"/>
  <c r="M24" i="3"/>
  <c r="F24" i="3"/>
  <c r="M23" i="3"/>
  <c r="F23" i="3"/>
  <c r="M22" i="3"/>
  <c r="N22" i="3" s="1"/>
  <c r="M21" i="3"/>
  <c r="F21" i="3"/>
  <c r="M20" i="3"/>
  <c r="F20" i="3"/>
  <c r="M19" i="3"/>
  <c r="F19" i="3"/>
  <c r="M18" i="3"/>
  <c r="F18" i="3"/>
  <c r="M17" i="3"/>
  <c r="F17" i="3"/>
  <c r="N48" i="3" l="1"/>
  <c r="N19" i="3"/>
  <c r="N23" i="3"/>
  <c r="N25" i="3"/>
  <c r="N50" i="3"/>
  <c r="N21" i="3"/>
  <c r="N18" i="3"/>
  <c r="N20" i="3"/>
  <c r="N24" i="3"/>
  <c r="N47" i="3"/>
  <c r="N49" i="3"/>
  <c r="N17" i="3"/>
  <c r="M7" i="6" l="1"/>
  <c r="F7" i="6"/>
  <c r="M11" i="4"/>
  <c r="F11" i="4"/>
  <c r="N11" i="4" l="1"/>
  <c r="N7" i="6"/>
  <c r="M61" i="3"/>
  <c r="F61" i="3"/>
  <c r="M10" i="4"/>
  <c r="F10" i="4"/>
  <c r="M9" i="4"/>
  <c r="F9" i="4"/>
  <c r="M8" i="6"/>
  <c r="F8" i="6"/>
  <c r="N9" i="4" l="1"/>
  <c r="N8" i="6"/>
  <c r="N10" i="4"/>
  <c r="N61" i="3"/>
  <c r="M8" i="4"/>
  <c r="F8" i="4"/>
  <c r="M7" i="4"/>
  <c r="F7" i="4"/>
  <c r="N7" i="4" l="1"/>
  <c r="N8" i="4"/>
  <c r="K16" i="9" l="1"/>
  <c r="K53" i="9"/>
  <c r="N69" i="23" l="1"/>
  <c r="I10" i="10"/>
  <c r="L162" i="1" l="1"/>
  <c r="K162" i="1"/>
  <c r="I162" i="1"/>
  <c r="M161" i="1"/>
  <c r="M160" i="1"/>
  <c r="N158" i="1"/>
  <c r="N164" i="1" s="1"/>
  <c r="L158" i="1"/>
  <c r="L164" i="1" s="1"/>
  <c r="K158" i="1"/>
  <c r="K164" i="1" s="1"/>
  <c r="J157" i="1"/>
  <c r="I157" i="1"/>
  <c r="M156" i="1"/>
  <c r="M155" i="1"/>
  <c r="M154" i="1"/>
  <c r="M153" i="1"/>
  <c r="M152" i="1"/>
  <c r="M151" i="1"/>
  <c r="M69" i="23"/>
  <c r="M133" i="1"/>
  <c r="M114" i="1"/>
  <c r="L135" i="1"/>
  <c r="L141" i="1" s="1"/>
  <c r="L139" i="1"/>
  <c r="K139" i="1"/>
  <c r="M132" i="1"/>
  <c r="M131" i="1"/>
  <c r="M137" i="1"/>
  <c r="M138" i="1"/>
  <c r="M128" i="1"/>
  <c r="M129" i="1"/>
  <c r="M130" i="1"/>
  <c r="N135" i="1"/>
  <c r="N141" i="1" s="1"/>
  <c r="K135" i="1"/>
  <c r="K141" i="1" s="1"/>
  <c r="I139" i="1"/>
  <c r="J134" i="1"/>
  <c r="I134" i="1"/>
  <c r="M115" i="1"/>
  <c r="C12" i="18"/>
  <c r="P35" i="7"/>
  <c r="K14" i="9"/>
  <c r="K9" i="9"/>
  <c r="K10" i="9"/>
  <c r="K11" i="9"/>
  <c r="K12" i="9"/>
  <c r="K13" i="9"/>
  <c r="K15" i="9"/>
  <c r="K17" i="9"/>
  <c r="K23" i="9"/>
  <c r="K24" i="9"/>
  <c r="K25" i="9"/>
  <c r="K26" i="9"/>
  <c r="K27" i="9"/>
  <c r="K29" i="9"/>
  <c r="K30" i="9"/>
  <c r="K32" i="9"/>
  <c r="K33" i="9"/>
  <c r="K34" i="9"/>
  <c r="K35" i="9"/>
  <c r="K36" i="9"/>
  <c r="K37" i="9"/>
  <c r="K38" i="9"/>
  <c r="K40" i="9"/>
  <c r="K42" i="9"/>
  <c r="K44" i="9"/>
  <c r="K45" i="9"/>
  <c r="K46" i="9"/>
  <c r="K49" i="9"/>
  <c r="K50" i="9"/>
  <c r="K52" i="9"/>
  <c r="K54" i="9"/>
  <c r="K55" i="9"/>
  <c r="K7" i="9"/>
  <c r="K8" i="9" s="1"/>
  <c r="E31" i="9"/>
  <c r="F31" i="9"/>
  <c r="G31" i="9"/>
  <c r="H31" i="9"/>
  <c r="I31" i="9"/>
  <c r="J31" i="9"/>
  <c r="D31" i="9"/>
  <c r="P28" i="7"/>
  <c r="P39" i="7"/>
  <c r="B157" i="1"/>
  <c r="C157" i="1"/>
  <c r="I120" i="1"/>
  <c r="J120" i="1"/>
  <c r="L69" i="23"/>
  <c r="F6" i="18"/>
  <c r="P6" i="18" s="1"/>
  <c r="J6" i="18"/>
  <c r="N6" i="18"/>
  <c r="F28" i="18"/>
  <c r="M25" i="7"/>
  <c r="Q8" i="7"/>
  <c r="I8" i="7"/>
  <c r="G30" i="7"/>
  <c r="K33" i="15"/>
  <c r="E34" i="15"/>
  <c r="F34" i="15"/>
  <c r="G34" i="15"/>
  <c r="H34" i="15"/>
  <c r="I34" i="15"/>
  <c r="J34" i="15"/>
  <c r="K26" i="15"/>
  <c r="K27" i="15"/>
  <c r="K28" i="15"/>
  <c r="K29" i="15"/>
  <c r="K30" i="15"/>
  <c r="K31" i="15"/>
  <c r="K32" i="15"/>
  <c r="D34" i="15"/>
  <c r="K14" i="12"/>
  <c r="E15" i="12"/>
  <c r="F15" i="12"/>
  <c r="G15" i="12"/>
  <c r="H15" i="12"/>
  <c r="I15" i="12"/>
  <c r="J15" i="12"/>
  <c r="K13" i="12"/>
  <c r="D15" i="12"/>
  <c r="M122" i="1"/>
  <c r="M116" i="1"/>
  <c r="M117" i="1"/>
  <c r="M118" i="1"/>
  <c r="M119" i="1"/>
  <c r="L121" i="1"/>
  <c r="L124" i="1" s="1"/>
  <c r="K121" i="1"/>
  <c r="K124" i="1" s="1"/>
  <c r="F159" i="1"/>
  <c r="F151" i="1"/>
  <c r="F152" i="1"/>
  <c r="F153" i="1"/>
  <c r="F154" i="1"/>
  <c r="F155" i="1"/>
  <c r="F156" i="1"/>
  <c r="E158" i="1"/>
  <c r="E161" i="1" s="1"/>
  <c r="D158" i="1"/>
  <c r="D161" i="1" s="1"/>
  <c r="K7" i="15"/>
  <c r="K8" i="15" s="1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35" i="15"/>
  <c r="K36" i="15" s="1"/>
  <c r="M24" i="7"/>
  <c r="Q7" i="7"/>
  <c r="I7" i="7"/>
  <c r="M26" i="7"/>
  <c r="Q9" i="7"/>
  <c r="I9" i="7"/>
  <c r="G26" i="7"/>
  <c r="M27" i="7"/>
  <c r="Q10" i="7"/>
  <c r="I10" i="7"/>
  <c r="G27" i="7"/>
  <c r="M30" i="7"/>
  <c r="Q13" i="7"/>
  <c r="I13" i="7"/>
  <c r="M31" i="7"/>
  <c r="G31" i="7"/>
  <c r="Q14" i="7"/>
  <c r="I14" i="7"/>
  <c r="M32" i="7"/>
  <c r="G32" i="7"/>
  <c r="Q15" i="7"/>
  <c r="I15" i="7"/>
  <c r="M33" i="7"/>
  <c r="G33" i="7"/>
  <c r="Q16" i="7"/>
  <c r="I16" i="7"/>
  <c r="M34" i="7"/>
  <c r="G34" i="7"/>
  <c r="Q17" i="7"/>
  <c r="I17" i="7"/>
  <c r="O28" i="7"/>
  <c r="E18" i="16"/>
  <c r="F18" i="16"/>
  <c r="G18" i="16"/>
  <c r="H18" i="16"/>
  <c r="I18" i="16"/>
  <c r="J18" i="16"/>
  <c r="K9" i="16"/>
  <c r="K10" i="16"/>
  <c r="K11" i="16"/>
  <c r="K12" i="16"/>
  <c r="K13" i="16"/>
  <c r="K14" i="16"/>
  <c r="K15" i="16"/>
  <c r="K16" i="16"/>
  <c r="K17" i="16"/>
  <c r="D18" i="16"/>
  <c r="E8" i="9"/>
  <c r="F8" i="9"/>
  <c r="G8" i="9"/>
  <c r="H8" i="9"/>
  <c r="I8" i="9"/>
  <c r="J8" i="9"/>
  <c r="D8" i="9"/>
  <c r="K69" i="23"/>
  <c r="F24" i="16"/>
  <c r="F8" i="16"/>
  <c r="H24" i="16"/>
  <c r="H8" i="16"/>
  <c r="I24" i="16"/>
  <c r="I8" i="16"/>
  <c r="D8" i="16"/>
  <c r="D24" i="16"/>
  <c r="E8" i="16"/>
  <c r="E24" i="16"/>
  <c r="G8" i="16"/>
  <c r="G24" i="16"/>
  <c r="J24" i="16"/>
  <c r="E11" i="2"/>
  <c r="J69" i="23"/>
  <c r="E8" i="11"/>
  <c r="E10" i="11"/>
  <c r="F8" i="11"/>
  <c r="F10" i="11"/>
  <c r="G8" i="11"/>
  <c r="G10" i="11"/>
  <c r="H8" i="11"/>
  <c r="H10" i="11"/>
  <c r="I8" i="11"/>
  <c r="I10" i="11"/>
  <c r="D8" i="11"/>
  <c r="J9" i="11"/>
  <c r="J10" i="11" s="1"/>
  <c r="D10" i="11"/>
  <c r="F10" i="10"/>
  <c r="G10" i="10"/>
  <c r="H10" i="10"/>
  <c r="J9" i="10"/>
  <c r="J10" i="10" s="1"/>
  <c r="E8" i="13"/>
  <c r="E15" i="13" s="1"/>
  <c r="E11" i="13"/>
  <c r="F8" i="13"/>
  <c r="F11" i="13"/>
  <c r="G8" i="13"/>
  <c r="G11" i="13"/>
  <c r="H8" i="13"/>
  <c r="H11" i="13"/>
  <c r="I8" i="13"/>
  <c r="I11" i="13"/>
  <c r="J7" i="13"/>
  <c r="J8" i="13" s="1"/>
  <c r="J12" i="13"/>
  <c r="J13" i="13"/>
  <c r="J9" i="13"/>
  <c r="J10" i="13"/>
  <c r="D8" i="13"/>
  <c r="D15" i="13" s="1"/>
  <c r="D11" i="13"/>
  <c r="M104" i="3"/>
  <c r="F104" i="3"/>
  <c r="E143" i="1"/>
  <c r="E139" i="1"/>
  <c r="E140" i="1"/>
  <c r="E142" i="1"/>
  <c r="E144" i="1"/>
  <c r="E146" i="1"/>
  <c r="D145" i="1"/>
  <c r="D147" i="1" s="1"/>
  <c r="C145" i="1"/>
  <c r="C147" i="1" s="1"/>
  <c r="B145" i="1"/>
  <c r="B147" i="1" s="1"/>
  <c r="I69" i="23"/>
  <c r="C18" i="19"/>
  <c r="D8" i="15"/>
  <c r="D25" i="15"/>
  <c r="D36" i="15"/>
  <c r="E8" i="15"/>
  <c r="E25" i="15"/>
  <c r="E36" i="15"/>
  <c r="F8" i="15"/>
  <c r="F25" i="15"/>
  <c r="G8" i="15"/>
  <c r="G25" i="15"/>
  <c r="H8" i="15"/>
  <c r="H25" i="15"/>
  <c r="I8" i="15"/>
  <c r="I25" i="15"/>
  <c r="J8" i="15"/>
  <c r="J25" i="15"/>
  <c r="J37" i="15" s="1"/>
  <c r="K21" i="16"/>
  <c r="O35" i="7"/>
  <c r="C19" i="7"/>
  <c r="D19" i="7"/>
  <c r="E19" i="7"/>
  <c r="F19" i="7"/>
  <c r="G19" i="7"/>
  <c r="H19" i="7"/>
  <c r="J19" i="7"/>
  <c r="K19" i="7"/>
  <c r="L19" i="7"/>
  <c r="M19" i="7"/>
  <c r="N19" i="7"/>
  <c r="O19" i="7"/>
  <c r="P19" i="7"/>
  <c r="C35" i="7"/>
  <c r="D35" i="7"/>
  <c r="E35" i="7"/>
  <c r="F35" i="7"/>
  <c r="H35" i="7"/>
  <c r="I35" i="7"/>
  <c r="J35" i="7"/>
  <c r="K35" i="7"/>
  <c r="L35" i="7"/>
  <c r="K7" i="16"/>
  <c r="J9" i="8"/>
  <c r="J10" i="8" s="1"/>
  <c r="J17" i="8" s="1"/>
  <c r="E10" i="8"/>
  <c r="E17" i="8" s="1"/>
  <c r="F10" i="8"/>
  <c r="F17" i="8" s="1"/>
  <c r="G10" i="8"/>
  <c r="G17" i="8" s="1"/>
  <c r="H10" i="8"/>
  <c r="H17" i="8" s="1"/>
  <c r="I10" i="8"/>
  <c r="I17" i="8" s="1"/>
  <c r="D10" i="8"/>
  <c r="D17" i="8" s="1"/>
  <c r="E8" i="10"/>
  <c r="E11" i="10" s="1"/>
  <c r="E10" i="10"/>
  <c r="F8" i="10"/>
  <c r="F11" i="10" s="1"/>
  <c r="G8" i="10"/>
  <c r="H8" i="10"/>
  <c r="I8" i="10"/>
  <c r="I11" i="10" s="1"/>
  <c r="D8" i="10"/>
  <c r="D10" i="10"/>
  <c r="J7" i="10"/>
  <c r="H94" i="3"/>
  <c r="H57" i="3"/>
  <c r="H68" i="3"/>
  <c r="H62" i="3"/>
  <c r="H26" i="3"/>
  <c r="H45" i="3"/>
  <c r="H74" i="3"/>
  <c r="H86" i="3"/>
  <c r="H51" i="3"/>
  <c r="H35" i="3"/>
  <c r="H15" i="3"/>
  <c r="I94" i="3"/>
  <c r="I57" i="3"/>
  <c r="I68" i="3"/>
  <c r="I62" i="3"/>
  <c r="I26" i="3"/>
  <c r="I45" i="3"/>
  <c r="I74" i="3"/>
  <c r="I86" i="3"/>
  <c r="I51" i="3"/>
  <c r="I35" i="3"/>
  <c r="I15" i="3"/>
  <c r="J94" i="3"/>
  <c r="J57" i="3"/>
  <c r="J68" i="3"/>
  <c r="J62" i="3"/>
  <c r="J26" i="3"/>
  <c r="J45" i="3"/>
  <c r="J74" i="3"/>
  <c r="J86" i="3"/>
  <c r="J51" i="3"/>
  <c r="J35" i="3"/>
  <c r="J15" i="3"/>
  <c r="K94" i="3"/>
  <c r="K57" i="3"/>
  <c r="K68" i="3"/>
  <c r="K62" i="3"/>
  <c r="K26" i="3"/>
  <c r="K45" i="3"/>
  <c r="K74" i="3"/>
  <c r="K86" i="3"/>
  <c r="K51" i="3"/>
  <c r="K35" i="3"/>
  <c r="K15" i="3"/>
  <c r="L94" i="3"/>
  <c r="L57" i="3"/>
  <c r="L68" i="3"/>
  <c r="L62" i="3"/>
  <c r="L26" i="3"/>
  <c r="L45" i="3"/>
  <c r="L74" i="3"/>
  <c r="L86" i="3"/>
  <c r="L51" i="3"/>
  <c r="L35" i="3"/>
  <c r="L15" i="3"/>
  <c r="G94" i="3"/>
  <c r="G57" i="3"/>
  <c r="G68" i="3"/>
  <c r="G62" i="3"/>
  <c r="G26" i="3"/>
  <c r="G45" i="3"/>
  <c r="G74" i="3"/>
  <c r="G86" i="3"/>
  <c r="G51" i="3"/>
  <c r="G35" i="3"/>
  <c r="G15" i="3"/>
  <c r="C94" i="3"/>
  <c r="C57" i="3"/>
  <c r="C68" i="3"/>
  <c r="C62" i="3"/>
  <c r="C26" i="3"/>
  <c r="C45" i="3"/>
  <c r="C74" i="3"/>
  <c r="C86" i="3"/>
  <c r="C51" i="3"/>
  <c r="C35" i="3"/>
  <c r="C15" i="3"/>
  <c r="D94" i="3"/>
  <c r="D57" i="3"/>
  <c r="D68" i="3"/>
  <c r="D62" i="3"/>
  <c r="D26" i="3"/>
  <c r="D45" i="3"/>
  <c r="D74" i="3"/>
  <c r="D86" i="3"/>
  <c r="D51" i="3"/>
  <c r="D35" i="3"/>
  <c r="D15" i="3"/>
  <c r="E94" i="3"/>
  <c r="E57" i="3"/>
  <c r="E68" i="3"/>
  <c r="E62" i="3"/>
  <c r="E26" i="3"/>
  <c r="E45" i="3"/>
  <c r="E74" i="3"/>
  <c r="E86" i="3"/>
  <c r="E51" i="3"/>
  <c r="E35" i="3"/>
  <c r="E15" i="3"/>
  <c r="M105" i="3"/>
  <c r="F105" i="3"/>
  <c r="N105" i="3" s="1"/>
  <c r="L11" i="2"/>
  <c r="F12" i="2"/>
  <c r="G12" i="2"/>
  <c r="H12" i="2"/>
  <c r="I12" i="2"/>
  <c r="J12" i="2"/>
  <c r="K12" i="2"/>
  <c r="E126" i="1"/>
  <c r="E127" i="1"/>
  <c r="E128" i="1"/>
  <c r="E129" i="1"/>
  <c r="E131" i="1"/>
  <c r="E133" i="1"/>
  <c r="D132" i="1"/>
  <c r="D134" i="1" s="1"/>
  <c r="C132" i="1"/>
  <c r="C134" i="1" s="1"/>
  <c r="B132" i="1"/>
  <c r="B134" i="1" s="1"/>
  <c r="C120" i="1"/>
  <c r="C122" i="1" s="1"/>
  <c r="D120" i="1"/>
  <c r="D122" i="1" s="1"/>
  <c r="E118" i="1"/>
  <c r="E116" i="1"/>
  <c r="E114" i="1"/>
  <c r="E115" i="1"/>
  <c r="E117" i="1"/>
  <c r="E119" i="1"/>
  <c r="E121" i="1"/>
  <c r="B120" i="1"/>
  <c r="B122" i="1" s="1"/>
  <c r="H28" i="7"/>
  <c r="I28" i="7"/>
  <c r="J28" i="7"/>
  <c r="J36" i="7" s="1"/>
  <c r="K28" i="7"/>
  <c r="K36" i="7" s="1"/>
  <c r="L28" i="7"/>
  <c r="C11" i="7"/>
  <c r="D11" i="7"/>
  <c r="E11" i="7"/>
  <c r="F11" i="7"/>
  <c r="G11" i="7"/>
  <c r="H11" i="7"/>
  <c r="J11" i="7"/>
  <c r="J20" i="7" s="1"/>
  <c r="K11" i="7"/>
  <c r="L11" i="7"/>
  <c r="M11" i="7"/>
  <c r="N11" i="7"/>
  <c r="N20" i="7" s="1"/>
  <c r="O11" i="7"/>
  <c r="P11" i="7"/>
  <c r="C28" i="7"/>
  <c r="D28" i="7"/>
  <c r="D36" i="7" s="1"/>
  <c r="E28" i="7"/>
  <c r="E36" i="7" s="1"/>
  <c r="F28" i="7"/>
  <c r="O39" i="7"/>
  <c r="Q18" i="7"/>
  <c r="I18" i="7"/>
  <c r="N112" i="3"/>
  <c r="M107" i="3"/>
  <c r="N107" i="3"/>
  <c r="F107" i="3"/>
  <c r="F10" i="3"/>
  <c r="M10" i="3"/>
  <c r="F11" i="3"/>
  <c r="M11" i="3"/>
  <c r="F12" i="3"/>
  <c r="M12" i="3"/>
  <c r="F13" i="3"/>
  <c r="M13" i="3"/>
  <c r="F14" i="3"/>
  <c r="M14" i="3"/>
  <c r="F28" i="3"/>
  <c r="M28" i="3"/>
  <c r="F29" i="3"/>
  <c r="M29" i="3"/>
  <c r="F30" i="3"/>
  <c r="M30" i="3"/>
  <c r="F31" i="3"/>
  <c r="M31" i="3"/>
  <c r="F32" i="3"/>
  <c r="N32" i="3" s="1"/>
  <c r="M32" i="3"/>
  <c r="F33" i="3"/>
  <c r="M33" i="3"/>
  <c r="F34" i="3"/>
  <c r="M34" i="3"/>
  <c r="F37" i="3"/>
  <c r="M37" i="3"/>
  <c r="F38" i="3"/>
  <c r="M38" i="3"/>
  <c r="F39" i="3"/>
  <c r="M39" i="3"/>
  <c r="F40" i="3"/>
  <c r="M40" i="3"/>
  <c r="F41" i="3"/>
  <c r="M41" i="3"/>
  <c r="F42" i="3"/>
  <c r="M42" i="3"/>
  <c r="F43" i="3"/>
  <c r="M43" i="3"/>
  <c r="F44" i="3"/>
  <c r="M44" i="3"/>
  <c r="F53" i="3"/>
  <c r="M53" i="3"/>
  <c r="F54" i="3"/>
  <c r="M54" i="3"/>
  <c r="F55" i="3"/>
  <c r="M55" i="3"/>
  <c r="F56" i="3"/>
  <c r="M56" i="3"/>
  <c r="F59" i="3"/>
  <c r="M59" i="3"/>
  <c r="F60" i="3"/>
  <c r="M60" i="3"/>
  <c r="F64" i="3"/>
  <c r="M64" i="3"/>
  <c r="F65" i="3"/>
  <c r="M65" i="3"/>
  <c r="F66" i="3"/>
  <c r="M66" i="3"/>
  <c r="F67" i="3"/>
  <c r="M67" i="3"/>
  <c r="F70" i="3"/>
  <c r="M70" i="3"/>
  <c r="F71" i="3"/>
  <c r="M71" i="3"/>
  <c r="F72" i="3"/>
  <c r="M72" i="3"/>
  <c r="F73" i="3"/>
  <c r="M73" i="3"/>
  <c r="M76" i="3"/>
  <c r="F76" i="3"/>
  <c r="M77" i="3"/>
  <c r="F77" i="3"/>
  <c r="M78" i="3"/>
  <c r="F78" i="3"/>
  <c r="M79" i="3"/>
  <c r="F79" i="3"/>
  <c r="M81" i="3"/>
  <c r="F81" i="3"/>
  <c r="M82" i="3"/>
  <c r="F82" i="3"/>
  <c r="M83" i="3"/>
  <c r="F83" i="3"/>
  <c r="M84" i="3"/>
  <c r="F84" i="3"/>
  <c r="M85" i="3"/>
  <c r="F85" i="3"/>
  <c r="M91" i="3"/>
  <c r="M92" i="3"/>
  <c r="K23" i="16"/>
  <c r="K20" i="16"/>
  <c r="K19" i="16"/>
  <c r="K11" i="12"/>
  <c r="K12" i="12" s="1"/>
  <c r="K9" i="12"/>
  <c r="K10" i="12" s="1"/>
  <c r="K7" i="12"/>
  <c r="K8" i="12" s="1"/>
  <c r="J12" i="12"/>
  <c r="J10" i="12"/>
  <c r="J8" i="12"/>
  <c r="I12" i="12"/>
  <c r="I10" i="12"/>
  <c r="I8" i="12"/>
  <c r="H12" i="12"/>
  <c r="H10" i="12"/>
  <c r="H8" i="12"/>
  <c r="G12" i="12"/>
  <c r="G10" i="12"/>
  <c r="G8" i="12"/>
  <c r="F12" i="12"/>
  <c r="F10" i="12"/>
  <c r="F8" i="12"/>
  <c r="E12" i="12"/>
  <c r="E10" i="12"/>
  <c r="E8" i="12"/>
  <c r="D12" i="12"/>
  <c r="D10" i="12"/>
  <c r="D8" i="12"/>
  <c r="J7" i="11"/>
  <c r="C12" i="2"/>
  <c r="D12" i="2"/>
  <c r="E10" i="2"/>
  <c r="E9" i="2"/>
  <c r="L10" i="2"/>
  <c r="L9" i="2"/>
  <c r="M11" i="2"/>
  <c r="B12" i="2"/>
  <c r="D12" i="4"/>
  <c r="E12" i="4"/>
  <c r="F12" i="4"/>
  <c r="G12" i="4"/>
  <c r="H12" i="4"/>
  <c r="I12" i="4"/>
  <c r="J12" i="4"/>
  <c r="K12" i="4"/>
  <c r="L12" i="4"/>
  <c r="C12" i="4"/>
  <c r="D10" i="6"/>
  <c r="E10" i="6"/>
  <c r="F10" i="6"/>
  <c r="G10" i="6"/>
  <c r="H10" i="6"/>
  <c r="I10" i="6"/>
  <c r="J10" i="6"/>
  <c r="K10" i="6"/>
  <c r="L10" i="6"/>
  <c r="M10" i="6"/>
  <c r="C10" i="6"/>
  <c r="H69" i="23"/>
  <c r="O20" i="7"/>
  <c r="F20" i="7"/>
  <c r="J107" i="1"/>
  <c r="J109" i="1" s="1"/>
  <c r="K107" i="1"/>
  <c r="K109" i="1" s="1"/>
  <c r="I107" i="1"/>
  <c r="I109" i="1" s="1"/>
  <c r="L104" i="1"/>
  <c r="L105" i="1"/>
  <c r="L106" i="1"/>
  <c r="L108" i="1"/>
  <c r="L102" i="1"/>
  <c r="L101" i="1"/>
  <c r="G69" i="23"/>
  <c r="E8" i="19"/>
  <c r="E9" i="19"/>
  <c r="D10" i="19"/>
  <c r="C10" i="19"/>
  <c r="E7" i="19"/>
  <c r="L86" i="1"/>
  <c r="L97" i="1"/>
  <c r="F69" i="23"/>
  <c r="L94" i="1"/>
  <c r="L93" i="1"/>
  <c r="L90" i="1"/>
  <c r="L91" i="1"/>
  <c r="L92" i="1"/>
  <c r="L95" i="1"/>
  <c r="K96" i="1"/>
  <c r="K98" i="1" s="1"/>
  <c r="J96" i="1"/>
  <c r="J98" i="1" s="1"/>
  <c r="I96" i="1"/>
  <c r="I98" i="1" s="1"/>
  <c r="E7" i="20"/>
  <c r="L80" i="1"/>
  <c r="L79" i="1"/>
  <c r="L81" i="1"/>
  <c r="L84" i="1"/>
  <c r="E69" i="23"/>
  <c r="I85" i="1"/>
  <c r="I87" i="1" s="1"/>
  <c r="J85" i="1"/>
  <c r="J87" i="1" s="1"/>
  <c r="K85" i="1"/>
  <c r="K87" i="1" s="1"/>
  <c r="J7" i="14"/>
  <c r="J8" i="14" s="1"/>
  <c r="D8" i="14"/>
  <c r="E8" i="14"/>
  <c r="F8" i="14"/>
  <c r="G8" i="14"/>
  <c r="H8" i="14"/>
  <c r="I8" i="14"/>
  <c r="L69" i="1"/>
  <c r="L70" i="1"/>
  <c r="L71" i="1"/>
  <c r="L72" i="1"/>
  <c r="L73" i="1"/>
  <c r="L75" i="1"/>
  <c r="K74" i="1"/>
  <c r="K76" i="1" s="1"/>
  <c r="J74" i="1"/>
  <c r="J76" i="1" s="1"/>
  <c r="I74" i="1"/>
  <c r="I76" i="1" s="1"/>
  <c r="L59" i="1"/>
  <c r="L60" i="1"/>
  <c r="L61" i="1"/>
  <c r="L62" i="1"/>
  <c r="L63" i="1"/>
  <c r="L65" i="1"/>
  <c r="K64" i="1"/>
  <c r="K66" i="1" s="1"/>
  <c r="J64" i="1"/>
  <c r="J66" i="1" s="1"/>
  <c r="I64" i="1"/>
  <c r="I66" i="1" s="1"/>
  <c r="B107" i="1"/>
  <c r="E107" i="1" s="1"/>
  <c r="E101" i="1"/>
  <c r="E102" i="1"/>
  <c r="E103" i="1"/>
  <c r="E104" i="1"/>
  <c r="E105" i="1"/>
  <c r="D106" i="1"/>
  <c r="D108" i="1" s="1"/>
  <c r="C106" i="1"/>
  <c r="C108" i="1" s="1"/>
  <c r="B106" i="1"/>
  <c r="B108" i="1" s="1"/>
  <c r="B96" i="1"/>
  <c r="E96" i="1" s="1"/>
  <c r="E90" i="1"/>
  <c r="E91" i="1"/>
  <c r="E92" i="1"/>
  <c r="E93" i="1"/>
  <c r="E94" i="1"/>
  <c r="D95" i="1"/>
  <c r="D97" i="1" s="1"/>
  <c r="C95" i="1"/>
  <c r="C97" i="1" s="1"/>
  <c r="B95" i="1"/>
  <c r="B97" i="1" s="1"/>
  <c r="E79" i="1"/>
  <c r="E80" i="1"/>
  <c r="E81" i="1"/>
  <c r="E82" i="1"/>
  <c r="E83" i="1"/>
  <c r="E85" i="1"/>
  <c r="D84" i="1"/>
  <c r="D86" i="1" s="1"/>
  <c r="C84" i="1"/>
  <c r="C86" i="1" s="1"/>
  <c r="B84" i="1"/>
  <c r="B86" i="1" s="1"/>
  <c r="E69" i="1"/>
  <c r="E70" i="1"/>
  <c r="E71" i="1"/>
  <c r="E72" i="1"/>
  <c r="B73" i="1"/>
  <c r="E73" i="1" s="1"/>
  <c r="B75" i="1"/>
  <c r="E75" i="1" s="1"/>
  <c r="D74" i="1"/>
  <c r="D76" i="1" s="1"/>
  <c r="C74" i="1"/>
  <c r="C76" i="1" s="1"/>
  <c r="B74" i="1"/>
  <c r="E59" i="1"/>
  <c r="E60" i="1"/>
  <c r="E61" i="1"/>
  <c r="D62" i="1"/>
  <c r="E62" i="1" s="1"/>
  <c r="B63" i="1"/>
  <c r="E63" i="1" s="1"/>
  <c r="B65" i="1"/>
  <c r="C64" i="1"/>
  <c r="C66" i="1" s="1"/>
  <c r="L45" i="1"/>
  <c r="L46" i="1"/>
  <c r="L48" i="1"/>
  <c r="L49" i="1"/>
  <c r="K50" i="1"/>
  <c r="K52" i="1" s="1"/>
  <c r="J50" i="1"/>
  <c r="J52" i="1" s="1"/>
  <c r="I50" i="1"/>
  <c r="I52" i="1" s="1"/>
  <c r="L35" i="1"/>
  <c r="L36" i="1"/>
  <c r="L37" i="1"/>
  <c r="L38" i="1"/>
  <c r="L39" i="1"/>
  <c r="L41" i="1"/>
  <c r="K40" i="1"/>
  <c r="K42" i="1" s="1"/>
  <c r="J40" i="1"/>
  <c r="J42" i="1" s="1"/>
  <c r="I40" i="1"/>
  <c r="I42" i="1" s="1"/>
  <c r="L6" i="1"/>
  <c r="L5" i="1"/>
  <c r="E52" i="1"/>
  <c r="E51" i="1"/>
  <c r="E50" i="1"/>
  <c r="E49" i="1"/>
  <c r="E48" i="1"/>
  <c r="E47" i="1"/>
  <c r="E46" i="1"/>
  <c r="E45" i="1"/>
  <c r="I31" i="1"/>
  <c r="L31" i="1" s="1"/>
  <c r="L32" i="1" s="1"/>
  <c r="K32" i="1"/>
  <c r="J32" i="1"/>
  <c r="N10" i="6"/>
  <c r="B158" i="1" l="1"/>
  <c r="B161" i="1" s="1"/>
  <c r="N55" i="3"/>
  <c r="N104" i="3"/>
  <c r="N43" i="3"/>
  <c r="L20" i="7"/>
  <c r="K20" i="7"/>
  <c r="M20" i="7"/>
  <c r="K24" i="16"/>
  <c r="C36" i="7"/>
  <c r="I36" i="7"/>
  <c r="F36" i="7"/>
  <c r="F15" i="13"/>
  <c r="H11" i="10"/>
  <c r="H36" i="7"/>
  <c r="N64" i="3"/>
  <c r="P20" i="7"/>
  <c r="C20" i="7"/>
  <c r="O36" i="7"/>
  <c r="P36" i="7"/>
  <c r="G28" i="7"/>
  <c r="I11" i="7"/>
  <c r="E20" i="7"/>
  <c r="K57" i="9"/>
  <c r="B76" i="1"/>
  <c r="B64" i="1"/>
  <c r="E132" i="1"/>
  <c r="E134" i="1" s="1"/>
  <c r="M121" i="1"/>
  <c r="M124" i="1" s="1"/>
  <c r="I135" i="1"/>
  <c r="I141" i="1" s="1"/>
  <c r="F15" i="3"/>
  <c r="M68" i="3"/>
  <c r="F62" i="3"/>
  <c r="M57" i="3"/>
  <c r="H20" i="7"/>
  <c r="E11" i="11"/>
  <c r="J14" i="13"/>
  <c r="I15" i="13"/>
  <c r="H15" i="13"/>
  <c r="G15" i="13"/>
  <c r="Q11" i="7"/>
  <c r="D25" i="16"/>
  <c r="G20" i="7"/>
  <c r="N72" i="3"/>
  <c r="N34" i="3"/>
  <c r="B66" i="1"/>
  <c r="L74" i="1"/>
  <c r="E120" i="1"/>
  <c r="E122" i="1" s="1"/>
  <c r="E145" i="1"/>
  <c r="E147" i="1" s="1"/>
  <c r="E84" i="1"/>
  <c r="E86" i="1" s="1"/>
  <c r="L85" i="1"/>
  <c r="L87" i="1" s="1"/>
  <c r="E74" i="1"/>
  <c r="E76" i="1" s="1"/>
  <c r="E95" i="1"/>
  <c r="L64" i="1"/>
  <c r="L66" i="1" s="1"/>
  <c r="L96" i="1"/>
  <c r="L98" i="1" s="1"/>
  <c r="P128" i="1"/>
  <c r="P151" i="1"/>
  <c r="L76" i="1"/>
  <c r="E64" i="1"/>
  <c r="L40" i="1"/>
  <c r="L42" i="1" s="1"/>
  <c r="L109" i="1"/>
  <c r="L50" i="1"/>
  <c r="L52" i="1" s="1"/>
  <c r="F158" i="1"/>
  <c r="F161" i="1" s="1"/>
  <c r="I121" i="1"/>
  <c r="I124" i="1" s="1"/>
  <c r="O114" i="1"/>
  <c r="M135" i="1"/>
  <c r="M141" i="1" s="1"/>
  <c r="M142" i="1" s="1"/>
  <c r="M139" i="1"/>
  <c r="E10" i="19"/>
  <c r="C20" i="19" s="1"/>
  <c r="E12" i="2"/>
  <c r="M9" i="2"/>
  <c r="F26" i="3"/>
  <c r="N44" i="3"/>
  <c r="N42" i="3"/>
  <c r="N67" i="3"/>
  <c r="N66" i="3"/>
  <c r="N54" i="3"/>
  <c r="M94" i="3"/>
  <c r="N40" i="3"/>
  <c r="F45" i="3"/>
  <c r="N14" i="3"/>
  <c r="N30" i="3"/>
  <c r="N28" i="3"/>
  <c r="M62" i="3"/>
  <c r="N60" i="3"/>
  <c r="N59" i="3"/>
  <c r="G88" i="3"/>
  <c r="G97" i="3" s="1"/>
  <c r="N34" i="7"/>
  <c r="D20" i="7"/>
  <c r="N27" i="7"/>
  <c r="F25" i="16"/>
  <c r="J25" i="16"/>
  <c r="E25" i="16"/>
  <c r="F37" i="15"/>
  <c r="I37" i="15"/>
  <c r="N25" i="7"/>
  <c r="N31" i="7"/>
  <c r="J8" i="11"/>
  <c r="J11" i="11" s="1"/>
  <c r="D11" i="11"/>
  <c r="M28" i="7"/>
  <c r="N32" i="7"/>
  <c r="G35" i="7"/>
  <c r="N30" i="7"/>
  <c r="J16" i="12"/>
  <c r="D16" i="12"/>
  <c r="F16" i="12"/>
  <c r="E16" i="12"/>
  <c r="C22" i="18"/>
  <c r="I25" i="16"/>
  <c r="G25" i="16"/>
  <c r="K18" i="16"/>
  <c r="K8" i="16"/>
  <c r="H25" i="16"/>
  <c r="G37" i="15"/>
  <c r="K34" i="15"/>
  <c r="H37" i="15"/>
  <c r="K25" i="15"/>
  <c r="E37" i="15"/>
  <c r="D37" i="15"/>
  <c r="J11" i="13"/>
  <c r="K15" i="12"/>
  <c r="K16" i="12" s="1"/>
  <c r="I16" i="12"/>
  <c r="H16" i="12"/>
  <c r="G16" i="12"/>
  <c r="I11" i="11"/>
  <c r="H11" i="11"/>
  <c r="F11" i="11"/>
  <c r="G11" i="11"/>
  <c r="D11" i="10"/>
  <c r="J8" i="10"/>
  <c r="J11" i="10" s="1"/>
  <c r="K31" i="9"/>
  <c r="I19" i="7"/>
  <c r="N26" i="7"/>
  <c r="N24" i="7"/>
  <c r="M35" i="7"/>
  <c r="N33" i="7"/>
  <c r="Q19" i="7"/>
  <c r="M12" i="4"/>
  <c r="N56" i="3"/>
  <c r="N29" i="3"/>
  <c r="N78" i="3"/>
  <c r="F94" i="3"/>
  <c r="N83" i="3"/>
  <c r="N77" i="3"/>
  <c r="N39" i="3"/>
  <c r="N37" i="3"/>
  <c r="N33" i="3"/>
  <c r="N13" i="3"/>
  <c r="N11" i="3"/>
  <c r="I88" i="3"/>
  <c r="I97" i="3" s="1"/>
  <c r="N91" i="3"/>
  <c r="E88" i="3"/>
  <c r="E97" i="3" s="1"/>
  <c r="J88" i="3"/>
  <c r="J97" i="3" s="1"/>
  <c r="N85" i="3"/>
  <c r="F74" i="3"/>
  <c r="N53" i="3"/>
  <c r="M51" i="3"/>
  <c r="N10" i="3"/>
  <c r="M74" i="3"/>
  <c r="N38" i="3"/>
  <c r="M15" i="3"/>
  <c r="K88" i="3"/>
  <c r="K97" i="3" s="1"/>
  <c r="F57" i="3"/>
  <c r="N84" i="3"/>
  <c r="N81" i="3"/>
  <c r="F86" i="3"/>
  <c r="N73" i="3"/>
  <c r="N71" i="3"/>
  <c r="F35" i="3"/>
  <c r="L88" i="3"/>
  <c r="L97" i="3" s="1"/>
  <c r="F51" i="3"/>
  <c r="N92" i="3"/>
  <c r="N76" i="3"/>
  <c r="F68" i="3"/>
  <c r="N31" i="3"/>
  <c r="N12" i="3"/>
  <c r="C88" i="3"/>
  <c r="C97" i="3" s="1"/>
  <c r="H88" i="3"/>
  <c r="H97" i="3" s="1"/>
  <c r="N51" i="3"/>
  <c r="M26" i="3"/>
  <c r="N26" i="3" s="1"/>
  <c r="M45" i="3"/>
  <c r="M86" i="3"/>
  <c r="N82" i="3"/>
  <c r="N79" i="3"/>
  <c r="N70" i="3"/>
  <c r="N65" i="3"/>
  <c r="N41" i="3"/>
  <c r="D88" i="3"/>
  <c r="D97" i="3" s="1"/>
  <c r="M10" i="2"/>
  <c r="L12" i="2"/>
  <c r="E97" i="1"/>
  <c r="D64" i="1"/>
  <c r="D66" i="1" s="1"/>
  <c r="E106" i="1"/>
  <c r="E108" i="1" s="1"/>
  <c r="I32" i="1"/>
  <c r="E65" i="1"/>
  <c r="M35" i="3"/>
  <c r="L107" i="1"/>
  <c r="G11" i="10"/>
  <c r="I158" i="1"/>
  <c r="I164" i="1" s="1"/>
  <c r="M162" i="1"/>
  <c r="M158" i="1"/>
  <c r="M164" i="1" s="1"/>
  <c r="M165" i="1" s="1"/>
  <c r="K63" i="9" l="1"/>
  <c r="M36" i="7"/>
  <c r="J15" i="13"/>
  <c r="G36" i="7"/>
  <c r="C24" i="18"/>
  <c r="C30" i="18" s="1"/>
  <c r="I20" i="7"/>
  <c r="Q20" i="7"/>
  <c r="E66" i="1"/>
  <c r="M12" i="2"/>
  <c r="N68" i="3"/>
  <c r="N57" i="3"/>
  <c r="N35" i="3"/>
  <c r="N62" i="3"/>
  <c r="N35" i="7"/>
  <c r="K37" i="15"/>
  <c r="K39" i="15" s="1"/>
  <c r="N28" i="7"/>
  <c r="K25" i="16"/>
  <c r="K27" i="16" s="1"/>
  <c r="K60" i="9"/>
  <c r="N12" i="4"/>
  <c r="N15" i="3"/>
  <c r="N45" i="3"/>
  <c r="N86" i="3"/>
  <c r="N94" i="3"/>
  <c r="N74" i="3"/>
  <c r="F97" i="3"/>
  <c r="F88" i="3"/>
  <c r="M97" i="3"/>
  <c r="M88" i="3"/>
  <c r="N36" i="7" l="1"/>
  <c r="N37" i="7" s="1"/>
  <c r="N88" i="3"/>
  <c r="N97" i="3"/>
</calcChain>
</file>

<file path=xl/comments1.xml><?xml version="1.0" encoding="utf-8"?>
<comments xmlns="http://schemas.openxmlformats.org/spreadsheetml/2006/main">
  <authors>
    <author>GASSMANN, Chantale</author>
  </authors>
  <commentList>
    <comment ref="M21" authorId="0">
      <text>
        <r>
          <rPr>
            <b/>
            <sz val="9"/>
            <color indexed="81"/>
            <rFont val="Tahoma"/>
            <family val="2"/>
          </rPr>
          <t>GASSMANN, Chantale:</t>
        </r>
        <r>
          <rPr>
            <sz val="9"/>
            <color indexed="81"/>
            <rFont val="Tahoma"/>
            <family val="2"/>
          </rPr>
          <t xml:space="preserve">
11 Schüler aus Herresbach
1 Medendorf, 1 Lommersweiler</t>
        </r>
      </text>
    </comment>
  </commentList>
</comments>
</file>

<file path=xl/comments2.xml><?xml version="1.0" encoding="utf-8"?>
<comments xmlns="http://schemas.openxmlformats.org/spreadsheetml/2006/main">
  <authors>
    <author>GASSMANN, Chantale</author>
  </authors>
  <commentList>
    <comment ref="M12" authorId="0">
      <text>
        <r>
          <rPr>
            <b/>
            <sz val="9"/>
            <color indexed="81"/>
            <rFont val="Tahoma"/>
            <family val="2"/>
          </rPr>
          <t>GASSMANN, Chantale:</t>
        </r>
        <r>
          <rPr>
            <sz val="9"/>
            <color indexed="81"/>
            <rFont val="Tahoma"/>
            <family val="2"/>
          </rPr>
          <t xml:space="preserve">
11 Schüler aus Herresbach
1 Medendorf, 1 Lommersweiler</t>
        </r>
      </text>
    </comment>
  </commentList>
</comments>
</file>

<file path=xl/comments3.xml><?xml version="1.0" encoding="utf-8"?>
<comments xmlns="http://schemas.openxmlformats.org/spreadsheetml/2006/main">
  <authors>
    <author>gassmann</author>
  </authors>
  <commentList>
    <comment ref="D17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Laut Schulleiter wurden, wo eine 0 steht, die Kurse zusammengelegt. Z.B. Italienisch 2. und 3. Jahr werden zusammen gegeben, also keine einzelnen Stunden.</t>
        </r>
      </text>
    </comment>
  </commentList>
</comments>
</file>

<file path=xl/comments4.xml><?xml version="1.0" encoding="utf-8"?>
<comments xmlns="http://schemas.openxmlformats.org/spreadsheetml/2006/main">
  <authors>
    <author>gassmann</author>
  </authors>
  <commentList>
    <comment ref="H17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Anfrage an Minister auf Abweichung.</t>
        </r>
      </text>
    </comment>
    <comment ref="H25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Unterricht wurde von Frau Reichling gestrichen, da Schüler nicht bezahlt hatten.</t>
        </r>
      </text>
    </comment>
    <comment ref="H55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Anfrage an Minister auf Abweichung</t>
        </r>
      </text>
    </comment>
  </commentList>
</comments>
</file>

<file path=xl/sharedStrings.xml><?xml version="1.0" encoding="utf-8"?>
<sst xmlns="http://schemas.openxmlformats.org/spreadsheetml/2006/main" count="2028" uniqueCount="662">
  <si>
    <t>Entwicklung der Schülerzahlen seit dem Schuljahr 1988-1989</t>
  </si>
  <si>
    <t>1988-89</t>
  </si>
  <si>
    <t>GUW</t>
  </si>
  <si>
    <t>OSUW</t>
  </si>
  <si>
    <t>FSUW</t>
  </si>
  <si>
    <t>TOTAL</t>
  </si>
  <si>
    <t>1993-94</t>
  </si>
  <si>
    <t>Kindergarten</t>
  </si>
  <si>
    <t>Primarschule</t>
  </si>
  <si>
    <t>Sekundarschule</t>
  </si>
  <si>
    <t>Hochschule</t>
  </si>
  <si>
    <t>Sonderschule</t>
  </si>
  <si>
    <t>Total</t>
  </si>
  <si>
    <t>Fortbildung</t>
  </si>
  <si>
    <t>1989-90</t>
  </si>
  <si>
    <t>1994-95</t>
  </si>
  <si>
    <t>1990-91</t>
  </si>
  <si>
    <t>1995-96</t>
  </si>
  <si>
    <t>1991-92</t>
  </si>
  <si>
    <t>1992-93</t>
  </si>
  <si>
    <t>1996-97</t>
  </si>
  <si>
    <t>1997-98</t>
  </si>
  <si>
    <t>1998-99</t>
  </si>
  <si>
    <t>1999-2000</t>
  </si>
  <si>
    <t>2000-2001</t>
  </si>
  <si>
    <t>2001-2002</t>
  </si>
  <si>
    <t>Grundschulen in der Deutschsprachigen Gemeinschaft</t>
  </si>
  <si>
    <t>1KG</t>
  </si>
  <si>
    <t>2KG</t>
  </si>
  <si>
    <t>3KG</t>
  </si>
  <si>
    <t>KG</t>
  </si>
  <si>
    <t>1PS</t>
  </si>
  <si>
    <t>2PS</t>
  </si>
  <si>
    <t>3PS</t>
  </si>
  <si>
    <t>4PS</t>
  </si>
  <si>
    <t>5PS</t>
  </si>
  <si>
    <t>6PS</t>
  </si>
  <si>
    <t>PS</t>
  </si>
  <si>
    <t>TOT</t>
  </si>
  <si>
    <t>KA Eupen dt. Abt.</t>
  </si>
  <si>
    <t>KA Eupen frz. Abt.</t>
  </si>
  <si>
    <t>CFA Kelmis dt. Abt.</t>
  </si>
  <si>
    <t>CFA Kelmis fr. Abt.</t>
  </si>
  <si>
    <t>Total GUW</t>
  </si>
  <si>
    <t>Iveldingen</t>
  </si>
  <si>
    <t>Born</t>
  </si>
  <si>
    <t>Deidenberg</t>
  </si>
  <si>
    <t>Schoppen</t>
  </si>
  <si>
    <t>Heppenbach</t>
  </si>
  <si>
    <t>Herresbach</t>
  </si>
  <si>
    <t>Meyerode</t>
  </si>
  <si>
    <t>Medell</t>
  </si>
  <si>
    <t>Amel Total</t>
  </si>
  <si>
    <t>Büllingen</t>
  </si>
  <si>
    <t>Honsfeld</t>
  </si>
  <si>
    <t>Hünningen</t>
  </si>
  <si>
    <t>Mürringen</t>
  </si>
  <si>
    <t>Manderfeld</t>
  </si>
  <si>
    <t>Rocherath</t>
  </si>
  <si>
    <t>Wirtzfeld</t>
  </si>
  <si>
    <t>Büllingen Total</t>
  </si>
  <si>
    <t>Kreuzberg</t>
  </si>
  <si>
    <t>Espeler</t>
  </si>
  <si>
    <t>Aldringen</t>
  </si>
  <si>
    <t>Maldingen</t>
  </si>
  <si>
    <t>Braunlauf</t>
  </si>
  <si>
    <t>Oudler</t>
  </si>
  <si>
    <t>Lascheid</t>
  </si>
  <si>
    <t>Burg Reuland Total</t>
  </si>
  <si>
    <t>Weywertz</t>
  </si>
  <si>
    <t>Elsenborn</t>
  </si>
  <si>
    <t>Nidrum</t>
  </si>
  <si>
    <t>Bütgenbach Total</t>
  </si>
  <si>
    <t>Oberstadt</t>
  </si>
  <si>
    <t>Kettenis</t>
  </si>
  <si>
    <t>Unterstadt</t>
  </si>
  <si>
    <t>Eupen Total</t>
  </si>
  <si>
    <t>Kelmis dt.</t>
  </si>
  <si>
    <t>Kelmis frz.</t>
  </si>
  <si>
    <t>Hergenrath</t>
  </si>
  <si>
    <t>Kelmis Total</t>
  </si>
  <si>
    <t>Herbesthal dt</t>
  </si>
  <si>
    <t>Walhorn</t>
  </si>
  <si>
    <t>Lontzen Total</t>
  </si>
  <si>
    <t>Raeren</t>
  </si>
  <si>
    <t>Eynatten</t>
  </si>
  <si>
    <t>Hauset</t>
  </si>
  <si>
    <t>Raeren Total</t>
  </si>
  <si>
    <t>Sankt Vith</t>
  </si>
  <si>
    <t>Recht</t>
  </si>
  <si>
    <t>Schönberg</t>
  </si>
  <si>
    <t>Lommersweiler</t>
  </si>
  <si>
    <t>Emmels</t>
  </si>
  <si>
    <t>Crombach</t>
  </si>
  <si>
    <t>Rodt</t>
  </si>
  <si>
    <t>Neidingen</t>
  </si>
  <si>
    <t>Wallerode</t>
  </si>
  <si>
    <t>Hinderhausen</t>
  </si>
  <si>
    <t>Sankt Vith Total</t>
  </si>
  <si>
    <t>OSUW TOTAL</t>
  </si>
  <si>
    <t>Pater-Damian-Grundschule</t>
  </si>
  <si>
    <t>Total FSUW</t>
  </si>
  <si>
    <t>Total 1. Oktober 2001</t>
  </si>
  <si>
    <t xml:space="preserve">Grundschulen des Gemeinschaftsunterrichtswesens </t>
  </si>
  <si>
    <t>Grundschulen des offiziellen subventionierten Unterrichtswesens</t>
  </si>
  <si>
    <t>Niederlassung</t>
  </si>
  <si>
    <t>Alle</t>
  </si>
  <si>
    <t>Grundschulen des freien subventionierten Unterrichtswesens</t>
  </si>
  <si>
    <t>ALLE</t>
  </si>
  <si>
    <t>Sekundarschulen in der Deutschsprachigen Gemeinschaft</t>
  </si>
  <si>
    <t>1AU</t>
  </si>
  <si>
    <t>2AU</t>
  </si>
  <si>
    <t>3AU</t>
  </si>
  <si>
    <t>4AU</t>
  </si>
  <si>
    <t>5AU</t>
  </si>
  <si>
    <t>6AU</t>
  </si>
  <si>
    <t>1BU</t>
  </si>
  <si>
    <t>2BU</t>
  </si>
  <si>
    <t>3BU</t>
  </si>
  <si>
    <t>4BU</t>
  </si>
  <si>
    <t>5BU</t>
  </si>
  <si>
    <t>6BU</t>
  </si>
  <si>
    <t>7BU</t>
  </si>
  <si>
    <t>KA Eupen</t>
  </si>
  <si>
    <t>Robert-Schuman-Institut</t>
  </si>
  <si>
    <t>CFA Kelmis</t>
  </si>
  <si>
    <t>KA Sankt Vith</t>
  </si>
  <si>
    <t>TOTAL GUW</t>
  </si>
  <si>
    <t xml:space="preserve">BI Büllingen </t>
  </si>
  <si>
    <t>Pater-Damian-Schule</t>
  </si>
  <si>
    <t>Bisch. Schule SV</t>
  </si>
  <si>
    <t>Tech. Inst. SV</t>
  </si>
  <si>
    <t>Krankenpflege</t>
  </si>
  <si>
    <t xml:space="preserve"> TOTAL FSUW</t>
  </si>
  <si>
    <t>3TÜ</t>
  </si>
  <si>
    <t>4TÜ</t>
  </si>
  <si>
    <t>5TÜ</t>
  </si>
  <si>
    <t>6TÜ</t>
  </si>
  <si>
    <t>3TB</t>
  </si>
  <si>
    <t>4TB</t>
  </si>
  <si>
    <t>5TB</t>
  </si>
  <si>
    <t>6TB</t>
  </si>
  <si>
    <t>7TB</t>
  </si>
  <si>
    <t>Schuljahre</t>
  </si>
  <si>
    <t>AU</t>
  </si>
  <si>
    <t>TOT AU</t>
  </si>
  <si>
    <t>Sekretariat - Sprachen</t>
  </si>
  <si>
    <t>TOT TB</t>
  </si>
  <si>
    <t>BU</t>
  </si>
  <si>
    <t>Anpassungsklasse</t>
  </si>
  <si>
    <t>TOT BU</t>
  </si>
  <si>
    <t>TB</t>
  </si>
  <si>
    <t>Elektrotechnik - Elektronik (2. Stufe)</t>
  </si>
  <si>
    <t>TÜ</t>
  </si>
  <si>
    <t>TOT TÜ</t>
  </si>
  <si>
    <t>Moderne Sprache-öffentliche Beziehungen</t>
  </si>
  <si>
    <t>Dienstleistungen für Personen -Sozial und Familiendienste</t>
  </si>
  <si>
    <t>Primarschulen</t>
  </si>
  <si>
    <t>1LK</t>
  </si>
  <si>
    <t>2LK</t>
  </si>
  <si>
    <t>3LK</t>
  </si>
  <si>
    <t>1LP</t>
  </si>
  <si>
    <t>2LP</t>
  </si>
  <si>
    <t>3LP</t>
  </si>
  <si>
    <t>Internate in der Deutschsprachigen Gemeinschaft</t>
  </si>
  <si>
    <t>Internat BS</t>
  </si>
  <si>
    <t>Internat MG</t>
  </si>
  <si>
    <t>Grundschüler</t>
  </si>
  <si>
    <t>Sekundarschüler</t>
  </si>
  <si>
    <t>Teilzeitunterricht in der DG</t>
  </si>
  <si>
    <t xml:space="preserve">Eupen </t>
  </si>
  <si>
    <t>Schulische Weiterbildung in der DG</t>
  </si>
  <si>
    <t>Institut</t>
  </si>
  <si>
    <t>Netz</t>
  </si>
  <si>
    <t>Schülerzahl</t>
  </si>
  <si>
    <t>Abendschule der BS</t>
  </si>
  <si>
    <t>Inst. für schulische Weiterbildung Kelmis</t>
  </si>
  <si>
    <t>Inst. für schulische Weiterbildung Sankt Vith</t>
  </si>
  <si>
    <t>ALLE SCHULEN</t>
  </si>
  <si>
    <t xml:space="preserve"> Abendschule BS Sankt Vith</t>
  </si>
  <si>
    <t>SJ</t>
  </si>
  <si>
    <t>Angebot</t>
  </si>
  <si>
    <t>Stufe</t>
  </si>
  <si>
    <t>Stunden</t>
  </si>
  <si>
    <t>Jahr</t>
  </si>
  <si>
    <t>Daktylographie</t>
  </si>
  <si>
    <t>TUOS</t>
  </si>
  <si>
    <t>Automation</t>
  </si>
  <si>
    <t>Elektronik- Einführung</t>
  </si>
  <si>
    <t>Elektronik - Aufbaukurs</t>
  </si>
  <si>
    <t>CNC-Mechanik</t>
  </si>
  <si>
    <t>Englisch</t>
  </si>
  <si>
    <t>Französisch</t>
  </si>
  <si>
    <t>Informatik Aufbaukurs</t>
  </si>
  <si>
    <t>Informatik Gruppe A</t>
  </si>
  <si>
    <t>Informatik Gruppe B</t>
  </si>
  <si>
    <t>Informatik Gruppe C</t>
  </si>
  <si>
    <t>Informatik Gruppe D</t>
  </si>
  <si>
    <t>Textverarbeitung</t>
  </si>
  <si>
    <t>MS-Office für Fortgeschrittene</t>
  </si>
  <si>
    <t>Einführung Informatik Modul A</t>
  </si>
  <si>
    <t>Modul</t>
  </si>
  <si>
    <t>Textverabeitung Winword 6.0</t>
  </si>
  <si>
    <t>Tabellenkalkulation Excel 5.0</t>
  </si>
  <si>
    <t>TOTAL SCHÜLERZAHLEN</t>
  </si>
  <si>
    <t>Aufbaukurs : Bekleidung spez. Techniken</t>
  </si>
  <si>
    <t>BUOS</t>
  </si>
  <si>
    <t>Bekleidung: Freizeit-, Regen-, Sportbekl.</t>
  </si>
  <si>
    <t>Aufbaukurs Kochen und Backen</t>
  </si>
  <si>
    <t>BUUS</t>
  </si>
  <si>
    <t>Einführung in die Informatik</t>
  </si>
  <si>
    <t>TUUS</t>
  </si>
  <si>
    <t>Ernährungslehre und Kochen</t>
  </si>
  <si>
    <t>Ernährungslehre-Vollwerternährung</t>
  </si>
  <si>
    <t>KLG</t>
  </si>
  <si>
    <t>Fachgehilfe im Gastgewerbe</t>
  </si>
  <si>
    <t>Fachkraft für Feinkost, Bankettorg. und Gastgewerbe</t>
  </si>
  <si>
    <t>Grundkurs Bekleidung</t>
  </si>
  <si>
    <t>Vereinfachte Nähtechniken/Mechanisierung</t>
  </si>
  <si>
    <t>Kreatives Nähen</t>
  </si>
  <si>
    <t>Innendekoration und Kunsthandwerk</t>
  </si>
  <si>
    <t>Deutsch, Elementarkenntnisse</t>
  </si>
  <si>
    <t>Deutsch, gründliche Kenntnisse</t>
  </si>
  <si>
    <t>Deutsch, praktische Kenntnisse</t>
  </si>
  <si>
    <t>Deutsch für Deutschsprachige</t>
  </si>
  <si>
    <t>Englisch Elementarkenntnisse</t>
  </si>
  <si>
    <t>Englisch prakt. Kenntnisse</t>
  </si>
  <si>
    <t>Französisch Elementarkenntnisse</t>
  </si>
  <si>
    <t>Französisch prakt. Kenntnisse</t>
  </si>
  <si>
    <t>Informatik</t>
  </si>
  <si>
    <t>Informatik: Textverarbeitung (Winword)</t>
  </si>
  <si>
    <t>Computer assisted design</t>
  </si>
  <si>
    <t>Computer assisted design (fortgeschrittene)</t>
  </si>
  <si>
    <t>Internet für Anfänger</t>
  </si>
  <si>
    <t>Internet für Fortgeschrittene</t>
  </si>
  <si>
    <t>Italienisch, Elementarkenntnisse</t>
  </si>
  <si>
    <t>Italienisch, praktische Kenntnisse</t>
  </si>
  <si>
    <t>Kaderausbildung Stationsleitung</t>
  </si>
  <si>
    <t>Kochen</t>
  </si>
  <si>
    <t>Nähen und Zuschneiden</t>
  </si>
  <si>
    <t>Niederländisch, Elementarkenntnisse</t>
  </si>
  <si>
    <t>Niederländisch, praktische Kenntnisse</t>
  </si>
  <si>
    <t>Sekretariat</t>
  </si>
  <si>
    <t>Spanisch Konversationskurse</t>
  </si>
  <si>
    <t>Spanisch, Elementarkenntnisse</t>
  </si>
  <si>
    <t>Spanisch, praktische Kenntnisse</t>
  </si>
  <si>
    <t>Försterausbildung</t>
  </si>
  <si>
    <t>Vorbereitung Abitur</t>
  </si>
  <si>
    <t>Modul 1</t>
  </si>
  <si>
    <t>Modul 2</t>
  </si>
  <si>
    <t>Vorbereitung Mittlere Reife</t>
  </si>
  <si>
    <t xml:space="preserve"> GUW Kelmis</t>
  </si>
  <si>
    <t>Deutsch, mittleres Niveau</t>
  </si>
  <si>
    <t>Englisch Konversationskurse</t>
  </si>
  <si>
    <t>Französisch Konversationskurs</t>
  </si>
  <si>
    <t>Informatik: Windows, Excel, PowerPoint</t>
  </si>
  <si>
    <t>Informatik: Grundkennt. Win, Word, Excel</t>
  </si>
  <si>
    <t>Informatik: Mittelkennt. Win, Word, Excel</t>
  </si>
  <si>
    <t>Informatik: Grundkennt. CAD</t>
  </si>
  <si>
    <t>Nähen: ModulKleid und Ensemble</t>
  </si>
  <si>
    <t>Nähen: Modul Regen-, Sport- unFreizeit.</t>
  </si>
  <si>
    <t>Nähen: Modul Mantel</t>
  </si>
  <si>
    <t>Nähen: Kostüm und Jackenkleid</t>
  </si>
  <si>
    <t xml:space="preserve"> GUW Sankt Vith - Bütgenbach</t>
  </si>
  <si>
    <t>Buchführung, KZA, Niveau 1+ 2</t>
  </si>
  <si>
    <t>Modular</t>
  </si>
  <si>
    <t>Buchführung, KZA, Niveau 3+4</t>
  </si>
  <si>
    <t>Analytische Buchführung</t>
  </si>
  <si>
    <t>Deutsch, gründliches Niveau</t>
  </si>
  <si>
    <t>Englisch (Gründliches Niveau)</t>
  </si>
  <si>
    <t>Französisch, Konversation</t>
  </si>
  <si>
    <t>Modularausbildung Französisch Oberstufe</t>
  </si>
  <si>
    <t>Kochkunst, LZA</t>
  </si>
  <si>
    <t>Nähen und Zuschneiden, Kurzlehrgang</t>
  </si>
  <si>
    <t xml:space="preserve">Niederländisch, mittleres Niveau, </t>
  </si>
  <si>
    <t>Russisch, elementares Niveau</t>
  </si>
  <si>
    <t>Spanisch, mittleres Niveau</t>
  </si>
  <si>
    <t>2002-2003</t>
  </si>
  <si>
    <t>Total 1. Oktober 2002</t>
  </si>
  <si>
    <t>Kommunikation - Moderne Sprachen</t>
  </si>
  <si>
    <t>Gesellschaft- und Erziehungslehre</t>
  </si>
  <si>
    <t>Textile und farbliche Wohngestaltung</t>
  </si>
  <si>
    <t>Aus alt mach neu</t>
  </si>
  <si>
    <t>Übergang</t>
  </si>
  <si>
    <t>Informatik 2</t>
  </si>
  <si>
    <t>Informatik Büllingen</t>
  </si>
  <si>
    <t>2003-2004</t>
  </si>
  <si>
    <t>Total 1. Oktober 2003</t>
  </si>
  <si>
    <t>Mode Kreationen</t>
  </si>
  <si>
    <t>Langzeitausbildung Buchführung</t>
  </si>
  <si>
    <t>Informatik: Webdesign</t>
  </si>
  <si>
    <t xml:space="preserve">Königliches Athenäum Eupen </t>
  </si>
  <si>
    <t xml:space="preserve">Robert-Schuman-Institut </t>
  </si>
  <si>
    <t xml:space="preserve">César-Franck-Athenäum Kelmis </t>
  </si>
  <si>
    <t>Königliches Athenäum Sankt Vith</t>
  </si>
  <si>
    <t xml:space="preserve">Bischöfliches Institut Büllingen </t>
  </si>
  <si>
    <t xml:space="preserve">Pater-Damian-Sekundarschule </t>
  </si>
  <si>
    <t xml:space="preserve">Bischöfliche Schule Sankt Vith </t>
  </si>
  <si>
    <t xml:space="preserve">Technisches Institut Sankt Vith </t>
  </si>
  <si>
    <t>2004-2005</t>
  </si>
  <si>
    <t>Total 1. Oktober 2004</t>
  </si>
  <si>
    <t>Wohngestaltung II</t>
  </si>
  <si>
    <t>2005-2006</t>
  </si>
  <si>
    <t>Total 1. Oktober 2005</t>
  </si>
  <si>
    <t>TZU</t>
  </si>
  <si>
    <t>EAS</t>
  </si>
  <si>
    <t>Autonome Hochschule</t>
  </si>
  <si>
    <t>Windows und Textverarbeitung 1</t>
  </si>
  <si>
    <t>Windows und Textverarbeitung 2</t>
  </si>
  <si>
    <t>Wohngestaltung III</t>
  </si>
  <si>
    <t>Teilzeitunterricht</t>
  </si>
  <si>
    <t>Schneiderjacken</t>
  </si>
  <si>
    <t>Nähen Modul Unterstufe</t>
  </si>
  <si>
    <t>Kochen Modul</t>
  </si>
  <si>
    <t>Langzeitausbildung Buchführung Modul Oberstufe</t>
  </si>
  <si>
    <t xml:space="preserve">TUOS </t>
  </si>
  <si>
    <t>Informatik Modul</t>
  </si>
  <si>
    <t>Autonome Hochschule in der DG</t>
  </si>
  <si>
    <t>2006-2007</t>
  </si>
  <si>
    <t>Total 1. Oktober 2006</t>
  </si>
  <si>
    <t xml:space="preserve"> TOTAL OSUW</t>
  </si>
  <si>
    <t>Nähen Kleider und zweiteiler</t>
  </si>
  <si>
    <t>2007-2008</t>
  </si>
  <si>
    <t>Total 1. Oktober 2007</t>
  </si>
  <si>
    <t>Niederländisch, Konversationskurse</t>
  </si>
  <si>
    <t>Französisch Konversationskurse</t>
  </si>
  <si>
    <t>2008-2009</t>
  </si>
  <si>
    <t>Total 1. Oktober 2008</t>
  </si>
  <si>
    <t>Pflegehelfer</t>
  </si>
  <si>
    <t>Lichtenbusch</t>
  </si>
  <si>
    <t>Total FSU</t>
  </si>
  <si>
    <t>Informatik: Windows, Textverarbeitung, Excel, Access</t>
  </si>
  <si>
    <t>Informatik: Windows, Textverarbeitung+Excel, optimaler einsatz aller Office Komponenten</t>
  </si>
  <si>
    <t>Idee und Gestaltung (ab SJ 08-09) neue Bezeichnung für Deko</t>
  </si>
  <si>
    <t>Aufbaukurs: Freizeit-, Regen-, Sportbekeidung</t>
  </si>
  <si>
    <t>Aufbaukurs Bekleidung (neue Struktur)</t>
  </si>
  <si>
    <t>Französisch Kommunikation</t>
  </si>
  <si>
    <t>Niederländisch</t>
  </si>
  <si>
    <t>2009-2010</t>
  </si>
  <si>
    <t>Total 1. Oktober 2009</t>
  </si>
  <si>
    <r>
      <t xml:space="preserve">Verwaltung und Geschäftsführung </t>
    </r>
    <r>
      <rPr>
        <b/>
        <sz val="8"/>
        <rFont val="Arial"/>
        <family val="2"/>
      </rPr>
      <t>GSMA</t>
    </r>
  </si>
  <si>
    <r>
      <t xml:space="preserve">Sekretariat </t>
    </r>
    <r>
      <rPr>
        <b/>
        <sz val="8"/>
        <rFont val="Arial"/>
        <family val="2"/>
      </rPr>
      <t>SECR</t>
    </r>
  </si>
  <si>
    <r>
      <t xml:space="preserve">Dienstleistungen Sozial. Sekretariat </t>
    </r>
    <r>
      <rPr>
        <b/>
        <sz val="8"/>
        <rFont val="Arial"/>
        <family val="2"/>
      </rPr>
      <t>TCSI</t>
    </r>
  </si>
  <si>
    <r>
      <t xml:space="preserve">Dienstleistungen Sozial. Erziehung </t>
    </r>
    <r>
      <rPr>
        <b/>
        <sz val="8"/>
        <rFont val="Arial"/>
        <family val="2"/>
      </rPr>
      <t>TCSO</t>
    </r>
  </si>
  <si>
    <r>
      <t xml:space="preserve">Erziehung (3. Stufe) </t>
    </r>
    <r>
      <rPr>
        <b/>
        <sz val="8"/>
        <rFont val="Arial"/>
        <family val="2"/>
      </rPr>
      <t>EDEN</t>
    </r>
  </si>
  <si>
    <t>Italienisch</t>
  </si>
  <si>
    <t>Spanisch, Konversation</t>
  </si>
  <si>
    <t>SE</t>
  </si>
  <si>
    <t>Inst. für schulische Weiterbildung Eupen (RSI)</t>
  </si>
  <si>
    <t>Zentrum für Förderpädagogik (Sankt Vith)</t>
  </si>
  <si>
    <t>Zentrum für Förderpädagogik (Eupen)</t>
  </si>
  <si>
    <t>2010-2011</t>
  </si>
  <si>
    <t>Total 1. Oktober 2010</t>
  </si>
  <si>
    <t>Jersey</t>
  </si>
  <si>
    <t>Jersey II</t>
  </si>
  <si>
    <t>Zusatzjahr</t>
  </si>
  <si>
    <t>EAS: erstankommende Schüler</t>
  </si>
  <si>
    <t>Mode &amp; Accessoires im Relooking (2 Jahre) Kurzzeit</t>
  </si>
  <si>
    <t xml:space="preserve">Forstwirtschaft </t>
  </si>
  <si>
    <r>
      <t xml:space="preserve">Dienstleistungen für Personen (2. Stufe) </t>
    </r>
    <r>
      <rPr>
        <b/>
        <sz val="8"/>
        <rFont val="Arial"/>
        <family val="2"/>
      </rPr>
      <t>SVPS</t>
    </r>
  </si>
  <si>
    <r>
      <t xml:space="preserve">Familien- und Sanitätshilfe (3. Stufe) </t>
    </r>
    <r>
      <rPr>
        <b/>
        <sz val="8"/>
        <rFont val="Arial"/>
        <family val="2"/>
      </rPr>
      <t>AFSN</t>
    </r>
  </si>
  <si>
    <r>
      <t xml:space="preserve">Dek. Kunst/Haush./Bekleidung (2. + 3. Jahr) </t>
    </r>
    <r>
      <rPr>
        <b/>
        <sz val="8"/>
        <rFont val="Arial"/>
        <family val="2"/>
      </rPr>
      <t>ADMH</t>
    </r>
  </si>
  <si>
    <r>
      <t xml:space="preserve">Bekleidung./Verkauf (3. Stufe) </t>
    </r>
    <r>
      <rPr>
        <b/>
        <sz val="8"/>
        <rFont val="Arial"/>
        <family val="2"/>
      </rPr>
      <t>HAVE</t>
    </r>
  </si>
  <si>
    <r>
      <t xml:space="preserve">Bekleidung/Verkauf (2. Stufe) </t>
    </r>
    <r>
      <rPr>
        <b/>
        <sz val="8"/>
        <rFont val="Arial"/>
        <family val="2"/>
      </rPr>
      <t>VENTE</t>
    </r>
  </si>
  <si>
    <r>
      <t xml:space="preserve">Pflegehelfer(in) </t>
    </r>
    <r>
      <rPr>
        <b/>
        <sz val="8"/>
        <rFont val="Arial"/>
        <family val="2"/>
      </rPr>
      <t>PFHE</t>
    </r>
  </si>
  <si>
    <r>
      <t xml:space="preserve">Elektrotechnik (2. J) </t>
    </r>
    <r>
      <rPr>
        <b/>
        <sz val="8"/>
        <rFont val="Arial"/>
        <family val="2"/>
      </rPr>
      <t>(ELMC)</t>
    </r>
  </si>
  <si>
    <r>
      <t xml:space="preserve">Metall (2. J) </t>
    </r>
    <r>
      <rPr>
        <b/>
        <sz val="8"/>
        <rFont val="Arial"/>
        <family val="2"/>
      </rPr>
      <t>(META)</t>
    </r>
  </si>
  <si>
    <r>
      <t xml:space="preserve">Mechanik </t>
    </r>
    <r>
      <rPr>
        <b/>
        <sz val="8"/>
        <rFont val="Arial"/>
        <family val="2"/>
      </rPr>
      <t>(MECA)</t>
    </r>
  </si>
  <si>
    <r>
      <t xml:space="preserve">Landwirtschaft </t>
    </r>
    <r>
      <rPr>
        <b/>
        <sz val="8"/>
        <rFont val="Arial"/>
        <family val="2"/>
      </rPr>
      <t>(AGRI)</t>
    </r>
  </si>
  <si>
    <r>
      <t xml:space="preserve">Elektrotechnik (2. Stufe) </t>
    </r>
    <r>
      <rPr>
        <b/>
        <sz val="8"/>
        <rFont val="Arial"/>
        <family val="2"/>
      </rPr>
      <t>(ELIT)</t>
    </r>
  </si>
  <si>
    <r>
      <t xml:space="preserve">Industrieelektronik (3. Stufe) </t>
    </r>
    <r>
      <rPr>
        <b/>
        <sz val="8"/>
        <rFont val="Arial"/>
        <family val="2"/>
      </rPr>
      <t>(ELNI)</t>
    </r>
  </si>
  <si>
    <r>
      <t xml:space="preserve">Elektromechanik </t>
    </r>
    <r>
      <rPr>
        <b/>
        <sz val="8"/>
        <rFont val="Arial"/>
        <family val="2"/>
      </rPr>
      <t>(ELOM)</t>
    </r>
  </si>
  <si>
    <r>
      <t xml:space="preserve">Projekte (Holz-Bau) (2.J) </t>
    </r>
    <r>
      <rPr>
        <b/>
        <sz val="8"/>
        <rFont val="Arial"/>
        <family val="2"/>
      </rPr>
      <t>(BSCS)</t>
    </r>
  </si>
  <si>
    <r>
      <t xml:space="preserve">Projekte (Elektro) (2.J) </t>
    </r>
    <r>
      <rPr>
        <b/>
        <sz val="8"/>
        <rFont val="Arial"/>
        <family val="2"/>
      </rPr>
      <t>(ELEK)</t>
    </r>
  </si>
  <si>
    <r>
      <t xml:space="preserve">Agronomie (Landwirtschaft) </t>
    </r>
    <r>
      <rPr>
        <b/>
        <sz val="8"/>
        <rFont val="Arial"/>
        <family val="2"/>
      </rPr>
      <t>(AGRO)</t>
    </r>
  </si>
  <si>
    <r>
      <t xml:space="preserve">Agronomie (Gartenbau) </t>
    </r>
    <r>
      <rPr>
        <b/>
        <sz val="8"/>
        <rFont val="Arial"/>
        <family val="2"/>
      </rPr>
      <t>(AGROG)</t>
    </r>
  </si>
  <si>
    <r>
      <t xml:space="preserve">Holz: Schreinerei (2. Stufe) </t>
    </r>
    <r>
      <rPr>
        <b/>
        <sz val="8"/>
        <rFont val="Arial"/>
        <family val="2"/>
      </rPr>
      <t>(BSMN)</t>
    </r>
  </si>
  <si>
    <r>
      <t xml:space="preserve">Schreinerei (3. Stufe) </t>
    </r>
    <r>
      <rPr>
        <b/>
        <sz val="8"/>
        <rFont val="Arial"/>
        <family val="2"/>
      </rPr>
      <t>(MENU)</t>
    </r>
  </si>
  <si>
    <r>
      <t>Inneneinrichtungen/Holz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(7.J</t>
    </r>
    <r>
      <rPr>
        <b/>
        <sz val="8"/>
        <rFont val="Arial"/>
        <family val="2"/>
      </rPr>
      <t>) (AGHB)</t>
    </r>
  </si>
  <si>
    <r>
      <t>Elektroinstallationen (2. Stufe)</t>
    </r>
    <r>
      <rPr>
        <b/>
        <sz val="8"/>
        <rFont val="Arial"/>
        <family val="2"/>
      </rPr>
      <t xml:space="preserve"> (INEL)</t>
    </r>
  </si>
  <si>
    <r>
      <t xml:space="preserve">KFZ-Elektromechanik (3. Stufe) </t>
    </r>
    <r>
      <rPr>
        <b/>
        <sz val="8"/>
        <rFont val="Arial"/>
        <family val="2"/>
      </rPr>
      <t>(ELOG)</t>
    </r>
  </si>
  <si>
    <r>
      <t xml:space="preserve">Diesel-Hydraulik-Pneumatik (7.J) </t>
    </r>
    <r>
      <rPr>
        <b/>
        <sz val="8"/>
        <rFont val="Arial"/>
        <family val="2"/>
      </rPr>
      <t>(DHPN)</t>
    </r>
  </si>
  <si>
    <r>
      <t xml:space="preserve">Mechanik (3.J) </t>
    </r>
    <r>
      <rPr>
        <b/>
        <sz val="8"/>
        <rFont val="Arial"/>
        <family val="2"/>
      </rPr>
      <t>(MECA)</t>
    </r>
  </si>
  <si>
    <r>
      <t xml:space="preserve">Mechanik (4.J) </t>
    </r>
    <r>
      <rPr>
        <b/>
        <sz val="8"/>
        <rFont val="Arial"/>
        <family val="2"/>
      </rPr>
      <t>(MECE)</t>
    </r>
  </si>
  <si>
    <r>
      <t xml:space="preserve">Holz: Schreinerei  </t>
    </r>
    <r>
      <rPr>
        <b/>
        <sz val="8"/>
        <rFont val="Arial"/>
        <family val="2"/>
      </rPr>
      <t>(BSMN)</t>
    </r>
  </si>
  <si>
    <r>
      <t xml:space="preserve">Polytechnik </t>
    </r>
    <r>
      <rPr>
        <b/>
        <sz val="8"/>
        <rFont val="Arial"/>
        <family val="2"/>
      </rPr>
      <t>(POLYV)</t>
    </r>
  </si>
  <si>
    <r>
      <t xml:space="preserve">Polytechnik </t>
    </r>
    <r>
      <rPr>
        <b/>
        <sz val="8"/>
        <rFont val="Arial"/>
        <family val="2"/>
      </rPr>
      <t>(POLY)</t>
    </r>
  </si>
  <si>
    <r>
      <t xml:space="preserve">Schreinerei (2. Stufe) </t>
    </r>
    <r>
      <rPr>
        <b/>
        <sz val="8"/>
        <rFont val="Arial"/>
        <family val="2"/>
      </rPr>
      <t>(HOL)</t>
    </r>
  </si>
  <si>
    <r>
      <t xml:space="preserve">Ang. Betriebswirtschaft, Sekretariat, Rechnungswesen </t>
    </r>
    <r>
      <rPr>
        <b/>
        <sz val="8"/>
        <rFont val="Arial"/>
        <family val="2"/>
      </rPr>
      <t>(BUCH)</t>
    </r>
  </si>
  <si>
    <r>
      <t xml:space="preserve">Angewandte Kunst und Grafik </t>
    </r>
    <r>
      <rPr>
        <b/>
        <sz val="8"/>
        <rFont val="Arial"/>
        <family val="2"/>
      </rPr>
      <t>(KUN)</t>
    </r>
  </si>
  <si>
    <r>
      <t xml:space="preserve">Chemie - Biochemie (3. Stufe) </t>
    </r>
    <r>
      <rPr>
        <b/>
        <sz val="8"/>
        <rFont val="Arial"/>
        <family val="2"/>
      </rPr>
      <t>(CHEB)</t>
    </r>
  </si>
  <si>
    <r>
      <t xml:space="preserve">Elektromechanik </t>
    </r>
    <r>
      <rPr>
        <b/>
        <sz val="8"/>
        <rFont val="Arial"/>
        <family val="2"/>
      </rPr>
      <t>(EM)</t>
    </r>
  </si>
  <si>
    <r>
      <t xml:space="preserve">Bauzeichnen und öffentliche Arbeiten (3. Stufe) </t>
    </r>
    <r>
      <rPr>
        <b/>
        <sz val="8"/>
        <rFont val="Arial"/>
        <family val="2"/>
      </rPr>
      <t>(BAU)</t>
    </r>
  </si>
  <si>
    <t>Förderschüler</t>
  </si>
  <si>
    <t>2011-2012</t>
  </si>
  <si>
    <t>Total 1. Oktober 2011</t>
  </si>
  <si>
    <t>Innendekoration und Kunsthandwerk
(2010-2011 auslaufende Bezeichnung)</t>
  </si>
  <si>
    <r>
      <t xml:space="preserve">Bauzeichnen und öffentliche Arbeiten (3. Stufe) </t>
    </r>
    <r>
      <rPr>
        <b/>
        <sz val="8"/>
        <rFont val="Arial"/>
        <family val="2"/>
      </rPr>
      <t>(BAU MATH 4)</t>
    </r>
  </si>
  <si>
    <r>
      <t xml:space="preserve">BFTM </t>
    </r>
    <r>
      <rPr>
        <b/>
        <sz val="8"/>
        <rFont val="Arial"/>
        <family val="2"/>
      </rPr>
      <t>(FTM MATH 4)</t>
    </r>
  </si>
  <si>
    <r>
      <t xml:space="preserve">Familienhelfer </t>
    </r>
    <r>
      <rPr>
        <b/>
        <sz val="8"/>
        <rFont val="Arial"/>
        <family val="2"/>
      </rPr>
      <t>(FAHE)</t>
    </r>
  </si>
  <si>
    <r>
      <t xml:space="preserve">Pflegehelfer </t>
    </r>
    <r>
      <rPr>
        <b/>
        <sz val="8"/>
        <rFont val="Arial"/>
        <family val="2"/>
      </rPr>
      <t>(PFH)</t>
    </r>
  </si>
  <si>
    <r>
      <t xml:space="preserve">Betreuer von Kindergemeinschaften </t>
    </r>
    <r>
      <rPr>
        <b/>
        <sz val="8"/>
        <rFont val="Arial"/>
        <family val="2"/>
      </rPr>
      <t>(BKG)</t>
    </r>
  </si>
  <si>
    <t>Herbesthal frz</t>
  </si>
  <si>
    <t>Kinderbekleidung</t>
  </si>
  <si>
    <t>1. BUCH</t>
  </si>
  <si>
    <t>2.+3.</t>
  </si>
  <si>
    <t>Gesamt</t>
  </si>
  <si>
    <t>Dualer Bachelor in Buchhaltung</t>
  </si>
  <si>
    <t>Vorbereitungsjahr</t>
  </si>
  <si>
    <t>Niederländisch, praktische Kenntnis</t>
  </si>
  <si>
    <t>Englisch, Elementarkenntnisse</t>
  </si>
  <si>
    <t>Französisch, Elementarkenntnisse</t>
  </si>
  <si>
    <t>Niederländisch, gründliche Kenntnisse</t>
  </si>
  <si>
    <t>Italienisch, gründliche Kenntnisse</t>
  </si>
  <si>
    <t>Spanisch, gründliche Kenntnisse</t>
  </si>
  <si>
    <t>GUW
EAS</t>
  </si>
  <si>
    <t>KPF
1.BAC</t>
  </si>
  <si>
    <t>KPF
2.BAC</t>
  </si>
  <si>
    <t>KPF
3.BAC</t>
  </si>
  <si>
    <t>2012-2013</t>
  </si>
  <si>
    <t>Total 5. Oktober 2012</t>
  </si>
  <si>
    <t>Deutsch, praktische Kenntnisse 1</t>
  </si>
  <si>
    <t>Deutsch, praktische Kenntnisse 2</t>
  </si>
  <si>
    <t>Deutsch, gründliche Kenntnisse 1</t>
  </si>
  <si>
    <t>Deutsch, gründliche Kenntnisse 2</t>
  </si>
  <si>
    <t>Englisch prakt. Kenntnisse 1</t>
  </si>
  <si>
    <t>Englisch prakt. Kenntnisse 2</t>
  </si>
  <si>
    <t>Französisch prakt. Kenntnisse 1</t>
  </si>
  <si>
    <t>Französisch prakt. Kenntnisse 2</t>
  </si>
  <si>
    <t>Italienisch, praktische Kenntnisse 1</t>
  </si>
  <si>
    <t>Italienisch, praktische Kenntnisse 2</t>
  </si>
  <si>
    <t>Niederländisch, praktische Kenntnisse 1</t>
  </si>
  <si>
    <t>Niederländisch, praktische Kenntnisse 2</t>
  </si>
  <si>
    <t>Spanisch, praktische Kenntnisse 1</t>
  </si>
  <si>
    <t>Spanisch, praktische Kenntnisse 2</t>
  </si>
  <si>
    <t>Bürokaufleute</t>
  </si>
  <si>
    <t>Verwaltung und Buchführung</t>
  </si>
  <si>
    <t>Wirtschaftswissenschaften</t>
  </si>
  <si>
    <r>
      <t>PC- und Netzwerktechnik</t>
    </r>
    <r>
      <rPr>
        <b/>
        <sz val="8"/>
        <rFont val="Arial"/>
        <family val="2"/>
      </rPr>
      <t xml:space="preserve"> (PCNW)</t>
    </r>
  </si>
  <si>
    <t>}</t>
  </si>
  <si>
    <t>TOTAL SEKUNDAR</t>
  </si>
  <si>
    <t>TOTAL PRIMAR</t>
  </si>
  <si>
    <t>2. BUCH</t>
  </si>
  <si>
    <t>Krankenpflegesekundarabteilung EBS</t>
  </si>
  <si>
    <t>Leder- und Pelzimitat</t>
  </si>
  <si>
    <t>Wohngestaltung</t>
  </si>
  <si>
    <t>Niederländisch Elementarkenntnisse</t>
  </si>
  <si>
    <t>Spanisch Elementarkenntnisse</t>
  </si>
  <si>
    <t xml:space="preserve"> GUW Eupen (RSI)</t>
  </si>
  <si>
    <t>Total Hochschule</t>
  </si>
  <si>
    <t>Förderschule</t>
  </si>
  <si>
    <t>Förderschulen in der DG</t>
  </si>
  <si>
    <t>2013-2014</t>
  </si>
  <si>
    <t>Total 7. Oktober 2013</t>
  </si>
  <si>
    <t>Frei: freier Schüler</t>
  </si>
  <si>
    <t>FREI</t>
  </si>
  <si>
    <t>Freie Schüler</t>
  </si>
  <si>
    <r>
      <t xml:space="preserve">Soziale Dienstleistung </t>
    </r>
    <r>
      <rPr>
        <b/>
        <sz val="8"/>
        <rFont val="Arial"/>
        <family val="2"/>
      </rPr>
      <t>(SOZ)</t>
    </r>
  </si>
  <si>
    <r>
      <t xml:space="preserve">Bio und Umwelttechnik (2. Stufe) </t>
    </r>
    <r>
      <rPr>
        <b/>
        <sz val="8"/>
        <rFont val="Arial"/>
        <family val="2"/>
      </rPr>
      <t>(BIO)</t>
    </r>
  </si>
  <si>
    <r>
      <t xml:space="preserve">Allgemeine Schönheitspflege </t>
    </r>
    <r>
      <rPr>
        <b/>
        <sz val="8"/>
        <rFont val="Arial"/>
        <family val="2"/>
      </rPr>
      <t>(ASP)</t>
    </r>
  </si>
  <si>
    <r>
      <t xml:space="preserve">Polyvalente Mechanik (2. Stufe) </t>
    </r>
    <r>
      <rPr>
        <b/>
        <sz val="8"/>
        <rFont val="Arial"/>
        <family val="2"/>
      </rPr>
      <t>(MEC)</t>
    </r>
  </si>
  <si>
    <r>
      <t xml:space="preserve">Büroangestellte (2. Stufe) </t>
    </r>
    <r>
      <rPr>
        <b/>
        <sz val="8"/>
        <rFont val="Arial"/>
        <family val="2"/>
      </rPr>
      <t>(BUR)</t>
    </r>
  </si>
  <si>
    <r>
      <t xml:space="preserve">Büroangestelte (3. Stufe) </t>
    </r>
    <r>
      <rPr>
        <b/>
        <sz val="8"/>
        <rFont val="Arial"/>
        <family val="2"/>
      </rPr>
      <t>(BUR)</t>
    </r>
  </si>
  <si>
    <r>
      <t xml:space="preserve">Bauschreiner (3. Stufe) </t>
    </r>
    <r>
      <rPr>
        <b/>
        <sz val="8"/>
        <rFont val="Arial"/>
        <family val="2"/>
      </rPr>
      <t>(HOL)</t>
    </r>
  </si>
  <si>
    <r>
      <t xml:space="preserve">Hotelgewerbe (3. Stufe) </t>
    </r>
    <r>
      <rPr>
        <b/>
        <sz val="8"/>
        <rFont val="Arial"/>
        <family val="2"/>
      </rPr>
      <t>(HOT)</t>
    </r>
  </si>
  <si>
    <r>
      <t xml:space="preserve">Zerspanungsmechanik (3. Stufe) </t>
    </r>
    <r>
      <rPr>
        <b/>
        <sz val="8"/>
        <rFont val="Arial"/>
        <family val="2"/>
      </rPr>
      <t>(MEC)</t>
    </r>
  </si>
  <si>
    <r>
      <t>Industrie - Elektrotechnik (3. Stufe)</t>
    </r>
    <r>
      <rPr>
        <b/>
        <sz val="8"/>
        <rFont val="Arial"/>
        <family val="2"/>
      </rPr>
      <t xml:space="preserve"> (ELI)</t>
    </r>
  </si>
  <si>
    <r>
      <t xml:space="preserve">Fertigungstechniker in Mechanik </t>
    </r>
    <r>
      <rPr>
        <b/>
        <sz val="8"/>
        <rFont val="Arial"/>
        <family val="2"/>
      </rPr>
      <t>(FTM)</t>
    </r>
  </si>
  <si>
    <r>
      <t xml:space="preserve">Ang. Betriebswirtschaft, Sekretariat, Rechnungswesen </t>
    </r>
    <r>
      <rPr>
        <b/>
        <sz val="8"/>
        <rFont val="Arial"/>
        <family val="2"/>
      </rPr>
      <t>(SEK)</t>
    </r>
  </si>
  <si>
    <r>
      <t xml:space="preserve">Moderne Sprachen - Mediengestaltung </t>
    </r>
    <r>
      <rPr>
        <b/>
        <sz val="8"/>
        <rFont val="Arial"/>
        <family val="2"/>
      </rPr>
      <t>(SPR)</t>
    </r>
  </si>
  <si>
    <r>
      <t xml:space="preserve">Dienstleistungssektor (7. Jahr) </t>
    </r>
    <r>
      <rPr>
        <b/>
        <sz val="8"/>
        <rFont val="Arial"/>
        <family val="2"/>
      </rPr>
      <t>(BUR)</t>
    </r>
  </si>
  <si>
    <r>
      <t xml:space="preserve">Digital gesteuerte Werkzeugmaschinen (7. Jahr) </t>
    </r>
    <r>
      <rPr>
        <b/>
        <sz val="8"/>
        <rFont val="Arial"/>
        <family val="2"/>
      </rPr>
      <t>(MEC)</t>
    </r>
  </si>
  <si>
    <r>
      <t xml:space="preserve">Familienhelfer </t>
    </r>
    <r>
      <rPr>
        <b/>
        <sz val="8"/>
        <rFont val="Arial"/>
        <family val="2"/>
      </rPr>
      <t>(FAM)</t>
    </r>
  </si>
  <si>
    <r>
      <t xml:space="preserve">Kochgehilfe (2. Stufe) </t>
    </r>
    <r>
      <rPr>
        <b/>
        <sz val="8"/>
        <rFont val="Arial"/>
        <family val="2"/>
      </rPr>
      <t>(KOCH)</t>
    </r>
  </si>
  <si>
    <t>3. BUCH</t>
  </si>
  <si>
    <t>Französisch für Personen mit Migrations-
hintergrund</t>
  </si>
  <si>
    <t>Accessoires</t>
  </si>
  <si>
    <t>Klein aber Fein</t>
  </si>
  <si>
    <t>Chinesisch</t>
  </si>
  <si>
    <t>Russisch</t>
  </si>
  <si>
    <t>OSU</t>
  </si>
  <si>
    <t>FSU</t>
  </si>
  <si>
    <t>MIGRA</t>
  </si>
  <si>
    <t>Total OSUW</t>
  </si>
  <si>
    <t>Freie Schüler: 3</t>
  </si>
  <si>
    <t>EAS: erstankommende Schüler: 1</t>
  </si>
  <si>
    <t>MIGRA: Schüler mit Mirgrationshintergrund: 16</t>
  </si>
  <si>
    <t>OSU Kranken-
pflege (AHS)</t>
  </si>
  <si>
    <t>}=</t>
  </si>
  <si>
    <t>GESAMTTOTAL</t>
  </si>
  <si>
    <t>Pater-Damian-Förderschule</t>
  </si>
  <si>
    <t>Gesamttotal aller Förderschulen</t>
  </si>
  <si>
    <t>2014-2015</t>
  </si>
  <si>
    <t>Total 7. Oktober 2014</t>
  </si>
  <si>
    <t>Schulnr.</t>
  </si>
  <si>
    <t>1101A</t>
  </si>
  <si>
    <t>1101B</t>
  </si>
  <si>
    <t>1122A</t>
  </si>
  <si>
    <t>1122B</t>
  </si>
  <si>
    <t>2174A</t>
  </si>
  <si>
    <t>2174B</t>
  </si>
  <si>
    <t>2174C</t>
  </si>
  <si>
    <t xml:space="preserve">Amel  </t>
  </si>
  <si>
    <t>2171A</t>
  </si>
  <si>
    <t>2171B</t>
  </si>
  <si>
    <t>2171C</t>
  </si>
  <si>
    <t>2175A</t>
  </si>
  <si>
    <t>2175B</t>
  </si>
  <si>
    <t>2175C</t>
  </si>
  <si>
    <t>2161A</t>
  </si>
  <si>
    <t>2161B</t>
  </si>
  <si>
    <t>2161C</t>
  </si>
  <si>
    <t>2161D</t>
  </si>
  <si>
    <t>2162A</t>
  </si>
  <si>
    <t>2162B</t>
  </si>
  <si>
    <t>2162C</t>
  </si>
  <si>
    <t>2196A</t>
  </si>
  <si>
    <t>2196B</t>
  </si>
  <si>
    <t>2196C</t>
  </si>
  <si>
    <t>2191A</t>
  </si>
  <si>
    <t>2191B</t>
  </si>
  <si>
    <t>2191C</t>
  </si>
  <si>
    <t>2191D</t>
  </si>
  <si>
    <t>2191E</t>
  </si>
  <si>
    <t>Paul-Gérardy</t>
  </si>
  <si>
    <t>Bütgenbach</t>
  </si>
  <si>
    <t>2153A</t>
  </si>
  <si>
    <t>2153B</t>
  </si>
  <si>
    <t>2154A</t>
  </si>
  <si>
    <t>2154B</t>
  </si>
  <si>
    <t>frz.Schule (ECEF)</t>
  </si>
  <si>
    <t>2121A</t>
  </si>
  <si>
    <t>2121B</t>
  </si>
  <si>
    <t>2111A</t>
  </si>
  <si>
    <t>2111B</t>
  </si>
  <si>
    <t xml:space="preserve">Lontzen  </t>
  </si>
  <si>
    <t>2112A</t>
  </si>
  <si>
    <t>2112B</t>
  </si>
  <si>
    <t>2132A</t>
  </si>
  <si>
    <t>2132B</t>
  </si>
  <si>
    <t>2181A</t>
  </si>
  <si>
    <t>2181B</t>
  </si>
  <si>
    <t>2181C</t>
  </si>
  <si>
    <t>2181D</t>
  </si>
  <si>
    <t>2182A</t>
  </si>
  <si>
    <t>2182B</t>
  </si>
  <si>
    <t>2182C</t>
  </si>
  <si>
    <t>BKL</t>
  </si>
  <si>
    <t>VM</t>
  </si>
  <si>
    <r>
      <t xml:space="preserve">Informatik - Elektronik (3. Stufe) </t>
    </r>
    <r>
      <rPr>
        <b/>
        <sz val="8"/>
        <rFont val="Arial"/>
        <family val="2"/>
      </rPr>
      <t>(ELO)</t>
    </r>
  </si>
  <si>
    <r>
      <t xml:space="preserve">Wirtschaft und Office Management </t>
    </r>
    <r>
      <rPr>
        <b/>
        <sz val="8"/>
        <rFont val="Arial"/>
        <family val="2"/>
      </rPr>
      <t>(WOM)</t>
    </r>
  </si>
  <si>
    <r>
      <t xml:space="preserve">Bioästhetische Schönheitspflege </t>
    </r>
    <r>
      <rPr>
        <b/>
        <sz val="8"/>
        <rFont val="Arial"/>
        <family val="2"/>
      </rPr>
      <t>(BSP)</t>
    </r>
  </si>
  <si>
    <t>Maria-Goretti-Grundschule</t>
  </si>
  <si>
    <t>Elektronik</t>
  </si>
  <si>
    <t xml:space="preserve"> Haushaltskurse der Stadt Eupen</t>
  </si>
  <si>
    <t>Haushaltskurse der Stadt Eupen</t>
  </si>
  <si>
    <t>Handarbeiten (mit Kindern)</t>
  </si>
  <si>
    <t>Grundkurs vereinfachte Nähtechniken/Mechanisierung</t>
  </si>
  <si>
    <t>Muster und Motiv</t>
  </si>
  <si>
    <t>Accessoires 2</t>
  </si>
  <si>
    <t>GUW
FREI</t>
  </si>
  <si>
    <t>FREI: freier Schüler</t>
  </si>
  <si>
    <t>3 Module</t>
  </si>
  <si>
    <t>Deutsch Konversation Basiskurs</t>
  </si>
  <si>
    <t>Französisch/Rotes Kreuz</t>
  </si>
  <si>
    <t>Englisch, praktische Kenntnisse</t>
  </si>
  <si>
    <t>Englisch, gründliche Kenntnisse</t>
  </si>
  <si>
    <t>Französisch, praktische Kenntnisse</t>
  </si>
  <si>
    <t>Schul. Weiterbildung</t>
  </si>
  <si>
    <t>FREI: freie Schüler: 1</t>
  </si>
  <si>
    <t>Internat im Förderschulwesen</t>
  </si>
  <si>
    <t>ZFP</t>
  </si>
  <si>
    <t>Maria-Goretti-Sekundarschule Sankt Vith</t>
  </si>
  <si>
    <t>Maria-Goretti-Sekundarschule</t>
  </si>
  <si>
    <t>2015-2016</t>
  </si>
  <si>
    <t xml:space="preserve">FREI: freie Schüler: </t>
  </si>
  <si>
    <t>Musikakademie der DG</t>
  </si>
  <si>
    <t>Musikakademie</t>
  </si>
  <si>
    <r>
      <t xml:space="preserve">Bauzeichnen und öffentliche Arbeiten (3. Stufe) </t>
    </r>
    <r>
      <rPr>
        <b/>
        <sz val="8"/>
        <rFont val="Arial"/>
        <family val="2"/>
      </rPr>
      <t>(BAU MATH 6)</t>
    </r>
  </si>
  <si>
    <r>
      <t>Industrie - Elektronik mit Mathe (3. Stufe)</t>
    </r>
    <r>
      <rPr>
        <b/>
        <sz val="8"/>
        <rFont val="Arial"/>
        <family val="2"/>
      </rPr>
      <t xml:space="preserve"> (ELI MATH 4)</t>
    </r>
  </si>
  <si>
    <r>
      <t xml:space="preserve">Informatik - Elektronik mit Mathe (3. Stufe) </t>
    </r>
    <r>
      <rPr>
        <b/>
        <sz val="8"/>
        <rFont val="Arial"/>
        <family val="2"/>
      </rPr>
      <t>(ELO MATH 4)</t>
    </r>
  </si>
  <si>
    <r>
      <t xml:space="preserve">Chemie - Biochemie mit Mathe (3. Stufe) </t>
    </r>
    <r>
      <rPr>
        <b/>
        <sz val="8"/>
        <rFont val="Arial"/>
        <family val="2"/>
      </rPr>
      <t>(CHEB MATH 6)</t>
    </r>
  </si>
  <si>
    <r>
      <t xml:space="preserve">Chemie - Biochemie mit Mathe (3. Stufe) </t>
    </r>
    <r>
      <rPr>
        <b/>
        <sz val="8"/>
        <rFont val="Arial"/>
        <family val="2"/>
      </rPr>
      <t>(CHEB MATH 4)</t>
    </r>
  </si>
  <si>
    <t>TZU*</t>
  </si>
  <si>
    <r>
      <rPr>
        <b/>
        <sz val="8"/>
        <rFont val="Arial"/>
        <family val="2"/>
      </rPr>
      <t>MADEM</t>
    </r>
    <r>
      <rPr>
        <sz val="8"/>
        <rFont val="Arial"/>
        <family val="2"/>
      </rPr>
      <t xml:space="preserve"> Wirtschaftswissenschaften/angew. Wirtschaft/Wirtschaftsinformatik/Mathe  (Raster 62)</t>
    </r>
    <r>
      <rPr>
        <b/>
        <sz val="8"/>
        <rFont val="Arial"/>
        <family val="2"/>
      </rPr>
      <t xml:space="preserve"> 2. Stufe</t>
    </r>
  </si>
  <si>
    <r>
      <t xml:space="preserve">Wirtschaftswissenschaften/Niederländisch/BWL/Buchhaltung (Raster 62) </t>
    </r>
    <r>
      <rPr>
        <b/>
        <sz val="8"/>
        <rFont val="Arial"/>
        <family val="2"/>
      </rPr>
      <t>3. Stufe</t>
    </r>
  </si>
  <si>
    <t>TZU*: Schüler des Teilzeitunterrichts, die dem Tagesunterricht in Schule folgen</t>
  </si>
  <si>
    <t>OSU
FREI</t>
  </si>
  <si>
    <t>OSU Kranken-  
pflege (AHS)</t>
  </si>
  <si>
    <t>Handarbeit II</t>
  </si>
  <si>
    <t>Anprobe und Umänderungstechniken</t>
  </si>
  <si>
    <t>Recycling: mit Ausrangiertem gestalten</t>
  </si>
  <si>
    <t>Deutsch A0-A1</t>
  </si>
  <si>
    <t>Deutsch A1-A2</t>
  </si>
  <si>
    <t>Deutsch A2-B1</t>
  </si>
  <si>
    <t>Deutsch B1-B2</t>
  </si>
  <si>
    <t>Französisch A0-A1</t>
  </si>
  <si>
    <t>Französisch A1-A2</t>
  </si>
  <si>
    <t>Französisch A2-B1.2</t>
  </si>
  <si>
    <t>Französisch B1-B2</t>
  </si>
  <si>
    <t>Englisch A0-A2</t>
  </si>
  <si>
    <t>Englisch A2-B1.2</t>
  </si>
  <si>
    <t>Informatik MODUL 1</t>
  </si>
  <si>
    <t>Informatik 3 Kurzlehrgänge</t>
  </si>
  <si>
    <t>Kindergartenhelfer</t>
  </si>
  <si>
    <t>Italienisch, pratkische Kenntnisse</t>
  </si>
  <si>
    <t>TOTAL mit Krankenpflege</t>
  </si>
  <si>
    <t>Schuljahr 2016-2017</t>
  </si>
  <si>
    <t>2016-2017</t>
  </si>
  <si>
    <t>30. September 2016</t>
  </si>
  <si>
    <t>Total 30. September 2016</t>
  </si>
  <si>
    <t>Total 30. September 2015</t>
  </si>
  <si>
    <r>
      <t>Sekretariat - Sprachen (Raster TS) 3</t>
    </r>
    <r>
      <rPr>
        <b/>
        <sz val="8"/>
        <rFont val="Arial"/>
        <family val="2"/>
      </rPr>
      <t>. Stufe</t>
    </r>
  </si>
  <si>
    <r>
      <t>Fußball, angewandte Hygiene, Methodik (Raster 53)</t>
    </r>
    <r>
      <rPr>
        <b/>
        <sz val="8"/>
        <rFont val="Arial"/>
        <family val="2"/>
      </rPr>
      <t xml:space="preserve"> 2. Stufe</t>
    </r>
  </si>
  <si>
    <t>Erstankommende Schüler</t>
  </si>
  <si>
    <r>
      <t xml:space="preserve">Büroassistent </t>
    </r>
    <r>
      <rPr>
        <b/>
        <sz val="8"/>
        <rFont val="Arial"/>
        <family val="2"/>
      </rPr>
      <t>BURO</t>
    </r>
  </si>
  <si>
    <t>Zentrum für Förderpädagogik (Bütgenbach)</t>
  </si>
  <si>
    <r>
      <t>Projekte (PB Comp. Auffangkurse u polyt. Werken) (2.J) (</t>
    </r>
    <r>
      <rPr>
        <b/>
        <sz val="8"/>
        <rFont val="Arial"/>
        <family val="2"/>
      </rPr>
      <t>COMP)</t>
    </r>
  </si>
  <si>
    <r>
      <t xml:space="preserve">Digital gesteuerte Werkzeugmaschinen - Schreinerei </t>
    </r>
    <r>
      <rPr>
        <b/>
        <sz val="8"/>
        <rFont val="Arial"/>
        <family val="2"/>
      </rPr>
      <t>(DGWH)</t>
    </r>
  </si>
  <si>
    <r>
      <t xml:space="preserve">Digital gesteuerte Werkzeugmaschinen - Metall </t>
    </r>
    <r>
      <rPr>
        <b/>
        <sz val="8"/>
        <rFont val="Arial"/>
        <family val="2"/>
      </rPr>
      <t>(DGWM)</t>
    </r>
  </si>
  <si>
    <r>
      <t xml:space="preserve">Sozialkosmetik: medizinische Fuß- u. Körperpflege </t>
    </r>
    <r>
      <rPr>
        <b/>
        <sz val="8"/>
        <rFont val="Arial"/>
        <family val="2"/>
      </rPr>
      <t>(SOKO)</t>
    </r>
  </si>
  <si>
    <r>
      <t>Industrie - Elektronik mit Mathe (3. Stufe)</t>
    </r>
    <r>
      <rPr>
        <b/>
        <sz val="8"/>
        <rFont val="Arial"/>
        <family val="2"/>
      </rPr>
      <t xml:space="preserve"> (ELI MATH 6)</t>
    </r>
  </si>
  <si>
    <r>
      <t xml:space="preserve">Informatik - Elektronik mit Mathe (3. Stufe) </t>
    </r>
    <r>
      <rPr>
        <b/>
        <sz val="8"/>
        <rFont val="Arial"/>
        <family val="2"/>
      </rPr>
      <t>(ELO MATH 6)</t>
    </r>
  </si>
  <si>
    <r>
      <t xml:space="preserve">BFTM </t>
    </r>
    <r>
      <rPr>
        <b/>
        <sz val="8"/>
        <rFont val="Arial"/>
        <family val="2"/>
      </rPr>
      <t>(FTM MATH 6)</t>
    </r>
  </si>
  <si>
    <r>
      <t xml:space="preserve">Feinkost (7. Jahr) </t>
    </r>
    <r>
      <rPr>
        <b/>
        <sz val="8"/>
        <rFont val="Arial"/>
        <family val="2"/>
      </rPr>
      <t>(FK)</t>
    </r>
  </si>
  <si>
    <r>
      <t xml:space="preserve">Maschinenbautechniker </t>
    </r>
    <r>
      <rPr>
        <b/>
        <sz val="8"/>
        <rFont val="Arial"/>
        <family val="2"/>
      </rPr>
      <t>(MBT)</t>
    </r>
  </si>
  <si>
    <t>2181E</t>
  </si>
  <si>
    <t>St. Vith</t>
  </si>
  <si>
    <t>2182D</t>
  </si>
  <si>
    <t>2182E</t>
  </si>
  <si>
    <t>TOTAL OSU</t>
  </si>
  <si>
    <t>Gesamttotal Zentrum für Förderpädagogik</t>
  </si>
  <si>
    <t>TOTAL
BAC</t>
  </si>
  <si>
    <t>TOT
LK</t>
  </si>
  <si>
    <t>TOT
LP</t>
  </si>
  <si>
    <t>1. BGKW</t>
  </si>
  <si>
    <t>BAC: Bachelor Krankenpflege 3 Studienjahre</t>
  </si>
  <si>
    <t xml:space="preserve">BGKW: Bachelor Krankenpflege 4 Studienjahre </t>
  </si>
  <si>
    <t>BKL: Bachelor Bankkaufleute</t>
  </si>
  <si>
    <t>VM: Bachelor Versicherungsmakler</t>
  </si>
  <si>
    <t>LK: Lehramt Kindergarten</t>
  </si>
  <si>
    <t>LP: Lehramt Primarschule</t>
  </si>
  <si>
    <t>BUCH: Bachelor Buchhaltung</t>
  </si>
  <si>
    <t>BPR: Brückenstudium Lehramt Primarschule</t>
  </si>
  <si>
    <t>BPR</t>
  </si>
  <si>
    <t>Krankenpflegesekundarabteilung</t>
  </si>
  <si>
    <t>FSU
FREI</t>
  </si>
  <si>
    <t>FSU
EAS</t>
  </si>
  <si>
    <t>FREI: freie Schüler</t>
  </si>
  <si>
    <t>Englisch B1.1-B1.2</t>
  </si>
  <si>
    <t>Informatik: Englisch A1-A2</t>
  </si>
  <si>
    <t>Mode &amp; Accessoires im Relooking</t>
  </si>
  <si>
    <t>Sammeln und Nutzen</t>
  </si>
  <si>
    <t>Deutsch</t>
  </si>
  <si>
    <t>Arabisch Gruppe A</t>
  </si>
  <si>
    <t>Arabisch Gruppe B</t>
  </si>
  <si>
    <t>Informatik Grundkurs A</t>
  </si>
  <si>
    <t>Informatik Grundkurs B</t>
  </si>
  <si>
    <t>Deutsch, Basiskurs</t>
  </si>
  <si>
    <t>Deutsch Konversationskurs</t>
  </si>
  <si>
    <t>Kurz</t>
  </si>
  <si>
    <t>Italienisch, Konversation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</si>
</sst>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1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color indexed="37"/>
      <name val="Arial"/>
      <family val="2"/>
    </font>
    <font>
      <sz val="8"/>
      <color indexed="37"/>
      <name val="Arial"/>
      <family val="2"/>
    </font>
    <font>
      <sz val="10"/>
      <color indexed="3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sz val="12"/>
      <color indexed="37"/>
      <name val="Arial"/>
      <family val="2"/>
    </font>
    <font>
      <b/>
      <i/>
      <sz val="12"/>
      <color indexed="3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sz val="7"/>
      <name val="Small Fonts"/>
      <family val="2"/>
    </font>
    <font>
      <b/>
      <i/>
      <sz val="7"/>
      <name val="Small Fonts"/>
      <family val="2"/>
    </font>
    <font>
      <sz val="12"/>
      <color indexed="3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37"/>
      <name val="MS Sans Serif"/>
      <family val="2"/>
    </font>
    <font>
      <b/>
      <sz val="8.5"/>
      <color indexed="37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color indexed="37"/>
      <name val="Small Fonts"/>
      <family val="2"/>
    </font>
    <font>
      <sz val="12"/>
      <name val="Small Fonts"/>
      <family val="2"/>
    </font>
    <font>
      <b/>
      <sz val="12"/>
      <name val="Small Fonts"/>
      <family val="2"/>
    </font>
    <font>
      <b/>
      <i/>
      <sz val="12"/>
      <name val="Small Fonts"/>
      <family val="2"/>
    </font>
    <font>
      <b/>
      <sz val="8.5"/>
      <name val="Arial"/>
      <family val="2"/>
    </font>
    <font>
      <b/>
      <sz val="8"/>
      <name val="Verdana"/>
      <family val="2"/>
    </font>
    <font>
      <b/>
      <sz val="8"/>
      <color indexed="37"/>
      <name val="Small Fonts"/>
      <family val="2"/>
    </font>
    <font>
      <b/>
      <sz val="8"/>
      <color indexed="37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12"/>
      <color indexed="6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b/>
      <i/>
      <sz val="9"/>
      <name val="Arial"/>
      <family val="2"/>
    </font>
    <font>
      <b/>
      <i/>
      <sz val="9"/>
      <name val="Arial"/>
      <family val="2"/>
    </font>
    <font>
      <sz val="9"/>
      <name val="Small Fonts"/>
      <family val="2"/>
    </font>
    <font>
      <b/>
      <sz val="9"/>
      <name val="Small Fonts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i/>
      <sz val="9"/>
      <name val="Small Fonts"/>
      <family val="2"/>
    </font>
    <font>
      <i/>
      <sz val="8"/>
      <color indexed="8"/>
      <name val="Verdana"/>
      <family val="2"/>
    </font>
    <font>
      <sz val="5"/>
      <name val="MS Sans Serif"/>
      <family val="2"/>
    </font>
    <font>
      <sz val="5"/>
      <name val="Arial"/>
      <family val="2"/>
    </font>
    <font>
      <b/>
      <sz val="5"/>
      <color indexed="37"/>
      <name val="MS Sans Serif"/>
      <family val="2"/>
    </font>
    <font>
      <b/>
      <sz val="10"/>
      <color indexed="61"/>
      <name val="Arial"/>
      <family val="2"/>
    </font>
    <font>
      <sz val="8"/>
      <color indexed="61"/>
      <name val="Arial"/>
      <family val="2"/>
    </font>
    <font>
      <b/>
      <sz val="12"/>
      <color indexed="61"/>
      <name val="Arial"/>
      <family val="2"/>
    </font>
    <font>
      <b/>
      <sz val="8"/>
      <color indexed="61"/>
      <name val="Arial"/>
      <family val="2"/>
    </font>
    <font>
      <b/>
      <sz val="10"/>
      <color indexed="61"/>
      <name val="Arial"/>
      <family val="2"/>
    </font>
    <font>
      <b/>
      <i/>
      <sz val="10"/>
      <color indexed="37"/>
      <name val="Arial"/>
      <family val="2"/>
    </font>
    <font>
      <sz val="8.5"/>
      <color indexed="10"/>
      <name val="Arial"/>
      <family val="2"/>
    </font>
    <font>
      <b/>
      <sz val="9"/>
      <color indexed="37"/>
      <name val="Arial"/>
      <family val="2"/>
    </font>
    <font>
      <sz val="7"/>
      <name val="Arial"/>
      <family val="2"/>
    </font>
    <font>
      <b/>
      <sz val="7"/>
      <name val="Small Fonts"/>
      <family val="2"/>
    </font>
    <font>
      <sz val="20"/>
      <name val="Tunga"/>
      <family val="2"/>
    </font>
    <font>
      <sz val="20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b/>
      <sz val="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name val="Verdana"/>
      <family val="2"/>
    </font>
    <font>
      <sz val="8"/>
      <color rgb="FFFF0000"/>
      <name val="Arial"/>
      <family val="2"/>
    </font>
    <font>
      <b/>
      <sz val="8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32">
    <xf numFmtId="0" fontId="0" fillId="0" borderId="0" xfId="0"/>
    <xf numFmtId="0" fontId="7" fillId="0" borderId="0" xfId="0" applyFont="1" applyFill="1"/>
    <xf numFmtId="0" fontId="8" fillId="0" borderId="0" xfId="0" applyFont="1"/>
    <xf numFmtId="0" fontId="10" fillId="0" borderId="0" xfId="0" applyFont="1"/>
    <xf numFmtId="0" fontId="14" fillId="0" borderId="0" xfId="4" applyFont="1"/>
    <xf numFmtId="0" fontId="1" fillId="0" borderId="0" xfId="4" applyFont="1" applyFill="1" applyBorder="1" applyAlignment="1"/>
    <xf numFmtId="0" fontId="16" fillId="0" borderId="0" xfId="4" applyFont="1"/>
    <xf numFmtId="0" fontId="18" fillId="0" borderId="0" xfId="4" applyFont="1" applyFill="1" applyBorder="1" applyAlignment="1"/>
    <xf numFmtId="0" fontId="18" fillId="0" borderId="0" xfId="4" applyFont="1"/>
    <xf numFmtId="0" fontId="15" fillId="0" borderId="0" xfId="4" applyFont="1" applyFill="1" applyBorder="1" applyAlignment="1"/>
    <xf numFmtId="0" fontId="15" fillId="0" borderId="0" xfId="4" applyFont="1"/>
    <xf numFmtId="0" fontId="20" fillId="0" borderId="1" xfId="0" applyFont="1" applyBorder="1"/>
    <xf numFmtId="0" fontId="23" fillId="0" borderId="0" xfId="4" applyFont="1"/>
    <xf numFmtId="0" fontId="24" fillId="0" borderId="0" xfId="4" applyFont="1"/>
    <xf numFmtId="0" fontId="25" fillId="0" borderId="2" xfId="5" applyFont="1" applyFill="1" applyBorder="1" applyAlignment="1"/>
    <xf numFmtId="0" fontId="3" fillId="0" borderId="0" xfId="7" applyAlignment="1">
      <alignment horizontal="right"/>
    </xf>
    <xf numFmtId="0" fontId="3" fillId="0" borderId="0" xfId="7"/>
    <xf numFmtId="0" fontId="27" fillId="0" borderId="0" xfId="7" applyFont="1"/>
    <xf numFmtId="0" fontId="28" fillId="0" borderId="0" xfId="7" applyFont="1"/>
    <xf numFmtId="0" fontId="29" fillId="0" borderId="0" xfId="7" applyFont="1"/>
    <xf numFmtId="0" fontId="15" fillId="0" borderId="1" xfId="7" applyFont="1" applyFill="1" applyBorder="1" applyAlignment="1"/>
    <xf numFmtId="0" fontId="15" fillId="0" borderId="0" xfId="7" applyFont="1" applyFill="1" applyBorder="1" applyAlignment="1">
      <alignment horizontal="right"/>
    </xf>
    <xf numFmtId="0" fontId="15" fillId="0" borderId="0" xfId="7" applyFont="1" applyFill="1" applyBorder="1" applyAlignment="1"/>
    <xf numFmtId="0" fontId="15" fillId="0" borderId="0" xfId="7" applyFont="1"/>
    <xf numFmtId="0" fontId="18" fillId="0" borderId="0" xfId="7" applyFont="1" applyFill="1" applyBorder="1" applyAlignment="1">
      <alignment horizontal="right"/>
    </xf>
    <xf numFmtId="0" fontId="18" fillId="0" borderId="0" xfId="7" applyFont="1" applyFill="1" applyBorder="1" applyAlignment="1"/>
    <xf numFmtId="0" fontId="18" fillId="0" borderId="0" xfId="7" applyFont="1"/>
    <xf numFmtId="0" fontId="30" fillId="0" borderId="0" xfId="7" applyFont="1" applyFill="1" applyBorder="1" applyAlignment="1">
      <alignment horizontal="right"/>
    </xf>
    <xf numFmtId="0" fontId="1" fillId="0" borderId="0" xfId="7" applyFont="1" applyFill="1" applyBorder="1" applyAlignment="1"/>
    <xf numFmtId="0" fontId="3" fillId="0" borderId="0" xfId="10" applyAlignment="1">
      <alignment horizontal="right"/>
    </xf>
    <xf numFmtId="0" fontId="3" fillId="0" borderId="0" xfId="10" applyAlignment="1"/>
    <xf numFmtId="0" fontId="3" fillId="0" borderId="0" xfId="10" applyFont="1" applyAlignment="1">
      <alignment textRotation="255"/>
    </xf>
    <xf numFmtId="0" fontId="3" fillId="0" borderId="0" xfId="10"/>
    <xf numFmtId="0" fontId="3" fillId="0" borderId="0" xfId="10" applyFill="1" applyBorder="1"/>
    <xf numFmtId="0" fontId="15" fillId="0" borderId="2" xfId="10" applyFont="1" applyFill="1" applyBorder="1" applyAlignment="1"/>
    <xf numFmtId="0" fontId="15" fillId="0" borderId="3" xfId="10" applyFont="1" applyFill="1" applyBorder="1" applyAlignment="1"/>
    <xf numFmtId="0" fontId="15" fillId="0" borderId="0" xfId="10" applyFont="1" applyFill="1" applyBorder="1" applyAlignment="1">
      <alignment horizontal="right"/>
    </xf>
    <xf numFmtId="0" fontId="31" fillId="0" borderId="0" xfId="6" applyFont="1" applyFill="1" applyBorder="1" applyAlignment="1">
      <alignment horizontal="center"/>
    </xf>
    <xf numFmtId="0" fontId="15" fillId="0" borderId="0" xfId="10" applyFont="1" applyFill="1" applyBorder="1" applyAlignment="1"/>
    <xf numFmtId="0" fontId="15" fillId="0" borderId="0" xfId="10" applyFont="1"/>
    <xf numFmtId="0" fontId="17" fillId="0" borderId="0" xfId="10" applyFont="1" applyFill="1" applyBorder="1" applyAlignment="1"/>
    <xf numFmtId="0" fontId="14" fillId="0" borderId="0" xfId="5" applyFont="1" applyAlignment="1">
      <alignment horizontal="right"/>
    </xf>
    <xf numFmtId="0" fontId="14" fillId="0" borderId="0" xfId="5" applyFont="1"/>
    <xf numFmtId="0" fontId="15" fillId="0" borderId="1" xfId="5" applyFont="1" applyFill="1" applyBorder="1" applyAlignment="1"/>
    <xf numFmtId="0" fontId="15" fillId="0" borderId="0" xfId="5" applyFont="1" applyFill="1" applyBorder="1" applyAlignment="1">
      <alignment horizontal="right"/>
    </xf>
    <xf numFmtId="0" fontId="15" fillId="0" borderId="0" xfId="5" applyFont="1" applyFill="1" applyBorder="1" applyAlignment="1"/>
    <xf numFmtId="0" fontId="15" fillId="0" borderId="0" xfId="5" applyFont="1"/>
    <xf numFmtId="0" fontId="18" fillId="0" borderId="0" xfId="5" applyFont="1" applyFill="1" applyBorder="1" applyAlignment="1">
      <alignment horizontal="right"/>
    </xf>
    <xf numFmtId="0" fontId="18" fillId="0" borderId="0" xfId="5" applyFont="1" applyFill="1" applyBorder="1" applyAlignment="1"/>
    <xf numFmtId="0" fontId="18" fillId="0" borderId="0" xfId="5" applyFont="1"/>
    <xf numFmtId="0" fontId="20" fillId="0" borderId="1" xfId="12" applyFont="1" applyFill="1" applyBorder="1" applyAlignment="1"/>
    <xf numFmtId="0" fontId="15" fillId="0" borderId="0" xfId="12" applyFont="1" applyFill="1" applyBorder="1" applyAlignment="1"/>
    <xf numFmtId="0" fontId="8" fillId="0" borderId="1" xfId="12" applyFont="1" applyFill="1" applyBorder="1" applyAlignment="1"/>
    <xf numFmtId="0" fontId="8" fillId="0" borderId="1" xfId="8" applyFont="1" applyFill="1" applyBorder="1"/>
    <xf numFmtId="0" fontId="1" fillId="0" borderId="0" xfId="12" applyFont="1" applyFill="1" applyBorder="1" applyAlignment="1"/>
    <xf numFmtId="0" fontId="0" fillId="0" borderId="0" xfId="0" applyFont="1" applyFill="1" applyBorder="1" applyAlignment="1"/>
    <xf numFmtId="0" fontId="15" fillId="0" borderId="0" xfId="3" applyFont="1" applyFill="1" applyBorder="1" applyAlignment="1"/>
    <xf numFmtId="0" fontId="1" fillId="0" borderId="0" xfId="3" applyFont="1" applyFill="1" applyBorder="1" applyAlignment="1"/>
    <xf numFmtId="0" fontId="8" fillId="0" borderId="1" xfId="2" applyFont="1" applyFill="1" applyBorder="1"/>
    <xf numFmtId="0" fontId="21" fillId="0" borderId="1" xfId="12" applyFont="1" applyFill="1" applyBorder="1" applyAlignment="1"/>
    <xf numFmtId="0" fontId="17" fillId="0" borderId="0" xfId="12" applyFont="1" applyFill="1" applyBorder="1" applyAlignment="1"/>
    <xf numFmtId="0" fontId="20" fillId="0" borderId="0" xfId="9" applyFont="1"/>
    <xf numFmtId="0" fontId="8" fillId="0" borderId="0" xfId="9" applyFont="1"/>
    <xf numFmtId="0" fontId="20" fillId="0" borderId="4" xfId="2" applyFont="1" applyBorder="1" applyAlignment="1"/>
    <xf numFmtId="0" fontId="20" fillId="0" borderId="5" xfId="8" applyFont="1" applyBorder="1" applyAlignment="1"/>
    <xf numFmtId="0" fontId="8" fillId="0" borderId="6" xfId="2" applyFont="1" applyBorder="1"/>
    <xf numFmtId="0" fontId="8" fillId="0" borderId="7" xfId="8" applyFont="1" applyBorder="1"/>
    <xf numFmtId="0" fontId="8" fillId="0" borderId="6" xfId="8" applyFont="1" applyBorder="1"/>
    <xf numFmtId="0" fontId="20" fillId="0" borderId="5" xfId="8" applyFont="1" applyFill="1" applyBorder="1" applyAlignment="1"/>
    <xf numFmtId="0" fontId="20" fillId="0" borderId="4" xfId="8" applyFont="1" applyBorder="1" applyAlignment="1"/>
    <xf numFmtId="0" fontId="21" fillId="0" borderId="4" xfId="8" applyFont="1" applyFill="1" applyBorder="1"/>
    <xf numFmtId="0" fontId="8" fillId="0" borderId="0" xfId="2" applyFont="1" applyBorder="1"/>
    <xf numFmtId="0" fontId="8" fillId="0" borderId="8" xfId="8" applyFont="1" applyBorder="1"/>
    <xf numFmtId="0" fontId="31" fillId="0" borderId="0" xfId="1" applyFont="1" applyFill="1" applyBorder="1" applyAlignment="1">
      <alignment horizontal="center"/>
    </xf>
    <xf numFmtId="0" fontId="0" fillId="0" borderId="0" xfId="0" applyFill="1" applyBorder="1"/>
    <xf numFmtId="0" fontId="31" fillId="0" borderId="0" xfId="1" applyFont="1" applyFill="1" applyBorder="1" applyAlignment="1">
      <alignment horizontal="left" wrapText="1"/>
    </xf>
    <xf numFmtId="0" fontId="31" fillId="0" borderId="0" xfId="1" applyFont="1" applyFill="1" applyBorder="1" applyAlignment="1">
      <alignment horizontal="right" wrapText="1"/>
    </xf>
    <xf numFmtId="0" fontId="20" fillId="0" borderId="9" xfId="2" applyFont="1" applyBorder="1" applyAlignment="1"/>
    <xf numFmtId="0" fontId="20" fillId="0" borderId="5" xfId="2" applyFont="1" applyBorder="1" applyAlignment="1"/>
    <xf numFmtId="0" fontId="21" fillId="0" borderId="4" xfId="2" applyFont="1" applyFill="1" applyBorder="1"/>
    <xf numFmtId="0" fontId="21" fillId="0" borderId="1" xfId="2" applyFont="1" applyFill="1" applyBorder="1"/>
    <xf numFmtId="0" fontId="20" fillId="0" borderId="0" xfId="2" applyFont="1" applyFill="1" applyBorder="1"/>
    <xf numFmtId="0" fontId="8" fillId="0" borderId="0" xfId="2" applyFont="1" applyFill="1" applyBorder="1"/>
    <xf numFmtId="0" fontId="0" fillId="0" borderId="0" xfId="0" applyFill="1"/>
    <xf numFmtId="0" fontId="1" fillId="0" borderId="1" xfId="13" applyFont="1" applyFill="1" applyBorder="1" applyAlignment="1"/>
    <xf numFmtId="0" fontId="20" fillId="0" borderId="1" xfId="9" applyFont="1" applyFill="1" applyBorder="1" applyAlignment="1"/>
    <xf numFmtId="0" fontId="14" fillId="0" borderId="0" xfId="0" applyFont="1"/>
    <xf numFmtId="0" fontId="9" fillId="0" borderId="0" xfId="3" applyFont="1"/>
    <xf numFmtId="0" fontId="1" fillId="0" borderId="0" xfId="3" applyFont="1"/>
    <xf numFmtId="0" fontId="15" fillId="0" borderId="1" xfId="3" applyFont="1" applyFill="1" applyBorder="1" applyAlignment="1"/>
    <xf numFmtId="0" fontId="17" fillId="0" borderId="1" xfId="3" applyFont="1" applyFill="1" applyBorder="1" applyAlignment="1"/>
    <xf numFmtId="0" fontId="15" fillId="0" borderId="0" xfId="0" applyFont="1"/>
    <xf numFmtId="0" fontId="8" fillId="0" borderId="1" xfId="3" applyFont="1" applyFill="1" applyBorder="1" applyAlignment="1"/>
    <xf numFmtId="0" fontId="18" fillId="0" borderId="1" xfId="3" applyFont="1" applyFill="1" applyBorder="1" applyAlignment="1"/>
    <xf numFmtId="0" fontId="10" fillId="0" borderId="1" xfId="0" applyFont="1" applyFill="1" applyBorder="1"/>
    <xf numFmtId="0" fontId="15" fillId="0" borderId="0" xfId="0" applyFont="1" applyFill="1"/>
    <xf numFmtId="0" fontId="15" fillId="0" borderId="1" xfId="0" applyFont="1" applyFill="1" applyBorder="1"/>
    <xf numFmtId="0" fontId="27" fillId="0" borderId="0" xfId="11" applyFont="1"/>
    <xf numFmtId="0" fontId="40" fillId="0" borderId="0" xfId="11" applyFont="1" applyFill="1" applyBorder="1" applyAlignment="1">
      <alignment horizontal="centerContinuous"/>
    </xf>
    <xf numFmtId="0" fontId="40" fillId="0" borderId="0" xfId="1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0" fontId="4" fillId="0" borderId="0" xfId="0" applyFont="1"/>
    <xf numFmtId="0" fontId="4" fillId="0" borderId="1" xfId="11" applyFont="1" applyFill="1" applyBorder="1" applyAlignment="1"/>
    <xf numFmtId="0" fontId="41" fillId="0" borderId="0" xfId="11" applyFont="1" applyFill="1" applyBorder="1" applyAlignment="1">
      <alignment horizontal="centerContinuous"/>
    </xf>
    <xf numFmtId="0" fontId="41" fillId="0" borderId="0" xfId="1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Fill="1" applyBorder="1"/>
    <xf numFmtId="0" fontId="43" fillId="0" borderId="0" xfId="0" applyFont="1"/>
    <xf numFmtId="0" fontId="44" fillId="0" borderId="0" xfId="11" applyFont="1"/>
    <xf numFmtId="0" fontId="44" fillId="0" borderId="0" xfId="11" applyFont="1" applyAlignment="1">
      <alignment horizontal="center"/>
    </xf>
    <xf numFmtId="0" fontId="43" fillId="0" borderId="1" xfId="11" applyFont="1" applyFill="1" applyBorder="1" applyAlignment="1"/>
    <xf numFmtId="0" fontId="42" fillId="0" borderId="1" xfId="11" applyFont="1" applyFill="1" applyBorder="1" applyAlignment="1"/>
    <xf numFmtId="0" fontId="27" fillId="0" borderId="0" xfId="11" applyFont="1" applyBorder="1" applyAlignment="1">
      <alignment horizontal="center"/>
    </xf>
    <xf numFmtId="0" fontId="4" fillId="0" borderId="10" xfId="11" applyFont="1" applyFill="1" applyBorder="1" applyAlignment="1"/>
    <xf numFmtId="0" fontId="20" fillId="0" borderId="0" xfId="9" applyFont="1" applyFill="1"/>
    <xf numFmtId="0" fontId="8" fillId="0" borderId="0" xfId="9" applyFont="1" applyFill="1"/>
    <xf numFmtId="0" fontId="36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39" fillId="0" borderId="1" xfId="0" applyFont="1" applyFill="1" applyBorder="1" applyAlignment="1"/>
    <xf numFmtId="0" fontId="0" fillId="0" borderId="0" xfId="0" applyFill="1" applyAlignment="1">
      <alignment horizontal="centerContinuous"/>
    </xf>
    <xf numFmtId="0" fontId="0" fillId="0" borderId="1" xfId="0" applyFill="1" applyBorder="1"/>
    <xf numFmtId="0" fontId="8" fillId="0" borderId="10" xfId="2" applyFont="1" applyBorder="1"/>
    <xf numFmtId="0" fontId="49" fillId="0" borderId="0" xfId="7" applyFont="1" applyAlignment="1">
      <alignment horizontal="right"/>
    </xf>
    <xf numFmtId="0" fontId="49" fillId="0" borderId="0" xfId="7" applyFont="1"/>
    <xf numFmtId="0" fontId="49" fillId="0" borderId="0" xfId="10" applyFont="1" applyAlignment="1">
      <alignment horizontal="right"/>
    </xf>
    <xf numFmtId="0" fontId="49" fillId="0" borderId="0" xfId="10" applyFont="1" applyFill="1" applyBorder="1" applyAlignment="1"/>
    <xf numFmtId="0" fontId="49" fillId="0" borderId="0" xfId="10" applyFont="1" applyAlignment="1"/>
    <xf numFmtId="0" fontId="50" fillId="0" borderId="0" xfId="5" applyFont="1" applyAlignment="1">
      <alignment horizontal="right"/>
    </xf>
    <xf numFmtId="0" fontId="50" fillId="0" borderId="0" xfId="5" applyFont="1"/>
    <xf numFmtId="0" fontId="43" fillId="0" borderId="7" xfId="11" applyFont="1" applyFill="1" applyBorder="1" applyAlignment="1"/>
    <xf numFmtId="0" fontId="43" fillId="0" borderId="6" xfId="11" applyFont="1" applyFill="1" applyBorder="1" applyAlignment="1"/>
    <xf numFmtId="0" fontId="43" fillId="0" borderId="11" xfId="11" applyFont="1" applyFill="1" applyBorder="1" applyAlignment="1"/>
    <xf numFmtId="0" fontId="44" fillId="0" borderId="0" xfId="11" applyFont="1" applyAlignment="1">
      <alignment wrapText="1"/>
    </xf>
    <xf numFmtId="0" fontId="43" fillId="0" borderId="1" xfId="11" applyFont="1" applyFill="1" applyBorder="1" applyAlignment="1">
      <alignment wrapText="1"/>
    </xf>
    <xf numFmtId="0" fontId="43" fillId="0" borderId="12" xfId="11" applyFont="1" applyFill="1" applyBorder="1" applyAlignment="1"/>
    <xf numFmtId="0" fontId="43" fillId="0" borderId="0" xfId="0" applyFont="1" applyAlignment="1">
      <alignment wrapText="1"/>
    </xf>
    <xf numFmtId="0" fontId="16" fillId="0" borderId="1" xfId="7" applyFont="1" applyFill="1" applyBorder="1" applyAlignment="1"/>
    <xf numFmtId="0" fontId="52" fillId="0" borderId="0" xfId="12" applyFont="1" applyFill="1"/>
    <xf numFmtId="0" fontId="53" fillId="0" borderId="0" xfId="12" applyFont="1" applyFill="1"/>
    <xf numFmtId="0" fontId="54" fillId="0" borderId="0" xfId="12" applyFont="1" applyFill="1"/>
    <xf numFmtId="0" fontId="4" fillId="0" borderId="0" xfId="12" applyFont="1" applyFill="1"/>
    <xf numFmtId="0" fontId="32" fillId="0" borderId="0" xfId="12" applyFont="1" applyFill="1"/>
    <xf numFmtId="0" fontId="33" fillId="0" borderId="0" xfId="12" applyFont="1" applyFill="1"/>
    <xf numFmtId="0" fontId="34" fillId="0" borderId="0" xfId="12" applyFont="1" applyFill="1"/>
    <xf numFmtId="0" fontId="15" fillId="0" borderId="0" xfId="12" applyFont="1" applyFill="1"/>
    <xf numFmtId="0" fontId="4" fillId="0" borderId="1" xfId="0" applyNumberFormat="1" applyFont="1" applyFill="1" applyBorder="1"/>
    <xf numFmtId="0" fontId="17" fillId="0" borderId="0" xfId="12" applyFont="1" applyFill="1"/>
    <xf numFmtId="0" fontId="8" fillId="0" borderId="1" xfId="9" applyFont="1" applyFill="1" applyBorder="1" applyAlignment="1"/>
    <xf numFmtId="0" fontId="55" fillId="0" borderId="1" xfId="0" applyFont="1" applyBorder="1"/>
    <xf numFmtId="0" fontId="8" fillId="0" borderId="12" xfId="8" applyFont="1" applyFill="1" applyBorder="1"/>
    <xf numFmtId="0" fontId="20" fillId="0" borderId="1" xfId="2" applyFont="1" applyBorder="1" applyAlignment="1"/>
    <xf numFmtId="0" fontId="8" fillId="0" borderId="1" xfId="2" applyFont="1" applyBorder="1"/>
    <xf numFmtId="0" fontId="8" fillId="0" borderId="12" xfId="8" applyFont="1" applyBorder="1"/>
    <xf numFmtId="0" fontId="8" fillId="0" borderId="1" xfId="8" applyFont="1" applyBorder="1"/>
    <xf numFmtId="0" fontId="8" fillId="0" borderId="12" xfId="2" applyFont="1" applyBorder="1"/>
    <xf numFmtId="0" fontId="8" fillId="0" borderId="7" xfId="2" applyFont="1" applyBorder="1"/>
    <xf numFmtId="0" fontId="20" fillId="0" borderId="8" xfId="9" applyFont="1" applyFill="1" applyBorder="1"/>
    <xf numFmtId="0" fontId="8" fillId="0" borderId="5" xfId="9" applyFont="1" applyFill="1" applyBorder="1"/>
    <xf numFmtId="0" fontId="8" fillId="0" borderId="4" xfId="9" applyFont="1" applyFill="1" applyBorder="1"/>
    <xf numFmtId="0" fontId="20" fillId="0" borderId="1" xfId="9" applyFont="1" applyFill="1" applyBorder="1"/>
    <xf numFmtId="0" fontId="14" fillId="0" borderId="0" xfId="0" applyFont="1" applyFill="1"/>
    <xf numFmtId="0" fontId="57" fillId="0" borderId="0" xfId="12" applyFont="1" applyFill="1" applyBorder="1" applyAlignment="1">
      <alignment horizontal="centerContinuous"/>
    </xf>
    <xf numFmtId="0" fontId="4" fillId="0" borderId="0" xfId="0" applyFont="1" applyFill="1"/>
    <xf numFmtId="0" fontId="58" fillId="0" borderId="0" xfId="12" applyFont="1" applyFill="1" applyBorder="1" applyAlignment="1">
      <alignment horizontal="centerContinuous"/>
    </xf>
    <xf numFmtId="0" fontId="56" fillId="0" borderId="1" xfId="7" applyFont="1" applyFill="1" applyBorder="1" applyAlignment="1"/>
    <xf numFmtId="0" fontId="56" fillId="0" borderId="13" xfId="7" applyFont="1" applyFill="1" applyBorder="1" applyAlignment="1"/>
    <xf numFmtId="0" fontId="56" fillId="0" borderId="14" xfId="7" applyFont="1" applyFill="1" applyBorder="1" applyAlignment="1"/>
    <xf numFmtId="0" fontId="59" fillId="0" borderId="1" xfId="7" applyFont="1" applyFill="1" applyBorder="1" applyAlignment="1"/>
    <xf numFmtId="0" fontId="60" fillId="0" borderId="14" xfId="7" applyFont="1" applyFill="1" applyBorder="1" applyAlignment="1"/>
    <xf numFmtId="0" fontId="61" fillId="0" borderId="1" xfId="7" applyFont="1" applyFill="1" applyBorder="1" applyAlignment="1"/>
    <xf numFmtId="0" fontId="61" fillId="0" borderId="0" xfId="0" applyFont="1" applyFill="1"/>
    <xf numFmtId="0" fontId="59" fillId="0" borderId="1" xfId="10" applyFont="1" applyFill="1" applyBorder="1" applyAlignment="1"/>
    <xf numFmtId="0" fontId="60" fillId="0" borderId="14" xfId="10" applyFont="1" applyFill="1" applyBorder="1" applyAlignment="1"/>
    <xf numFmtId="0" fontId="56" fillId="0" borderId="0" xfId="10" applyFont="1" applyFill="1" applyBorder="1" applyAlignment="1"/>
    <xf numFmtId="0" fontId="62" fillId="0" borderId="1" xfId="6" applyFont="1" applyFill="1" applyBorder="1" applyAlignment="1">
      <alignment horizontal="right" wrapText="1"/>
    </xf>
    <xf numFmtId="0" fontId="60" fillId="0" borderId="0" xfId="10" applyFont="1" applyFill="1" applyBorder="1" applyAlignment="1"/>
    <xf numFmtId="0" fontId="60" fillId="0" borderId="2" xfId="10" applyFont="1" applyFill="1" applyBorder="1" applyAlignment="1"/>
    <xf numFmtId="0" fontId="60" fillId="0" borderId="3" xfId="10" applyFont="1" applyFill="1" applyBorder="1" applyAlignment="1"/>
    <xf numFmtId="0" fontId="60" fillId="0" borderId="6" xfId="10" applyFont="1" applyFill="1" applyBorder="1" applyAlignment="1"/>
    <xf numFmtId="0" fontId="60" fillId="0" borderId="7" xfId="10" applyFont="1" applyFill="1" applyBorder="1" applyAlignment="1"/>
    <xf numFmtId="0" fontId="61" fillId="0" borderId="1" xfId="5" applyFont="1" applyFill="1" applyBorder="1" applyAlignment="1"/>
    <xf numFmtId="0" fontId="59" fillId="0" borderId="12" xfId="0" applyFont="1" applyFill="1" applyBorder="1"/>
    <xf numFmtId="0" fontId="59" fillId="0" borderId="11" xfId="0" applyFont="1" applyFill="1" applyBorder="1"/>
    <xf numFmtId="0" fontId="60" fillId="0" borderId="15" xfId="5" applyFont="1" applyFill="1" applyBorder="1" applyAlignment="1"/>
    <xf numFmtId="0" fontId="56" fillId="0" borderId="0" xfId="5" applyFont="1" applyFill="1" applyBorder="1" applyAlignment="1"/>
    <xf numFmtId="0" fontId="60" fillId="0" borderId="0" xfId="5" applyFont="1" applyFill="1" applyBorder="1" applyAlignment="1"/>
    <xf numFmtId="0" fontId="56" fillId="0" borderId="1" xfId="5" applyFont="1" applyFill="1" applyBorder="1" applyAlignment="1"/>
    <xf numFmtId="0" fontId="20" fillId="0" borderId="0" xfId="0" applyFont="1" applyFill="1"/>
    <xf numFmtId="0" fontId="51" fillId="0" borderId="0" xfId="12" applyFont="1" applyFill="1" applyBorder="1" applyAlignment="1">
      <alignment horizontal="centerContinuous"/>
    </xf>
    <xf numFmtId="0" fontId="4" fillId="0" borderId="0" xfId="12" applyFont="1" applyFill="1" applyAlignment="1">
      <alignment horizontal="center"/>
    </xf>
    <xf numFmtId="0" fontId="14" fillId="0" borderId="0" xfId="3" applyFont="1" applyFill="1" applyBorder="1" applyAlignment="1">
      <alignment horizontal="centerContinuous"/>
    </xf>
    <xf numFmtId="0" fontId="16" fillId="0" borderId="0" xfId="3" applyFont="1" applyFill="1" applyBorder="1" applyAlignment="1">
      <alignment horizontal="centerContinuous"/>
    </xf>
    <xf numFmtId="0" fontId="59" fillId="0" borderId="6" xfId="5" applyFont="1" applyFill="1" applyBorder="1" applyAlignment="1"/>
    <xf numFmtId="0" fontId="59" fillId="0" borderId="7" xfId="0" applyFont="1" applyFill="1" applyBorder="1"/>
    <xf numFmtId="0" fontId="59" fillId="0" borderId="6" xfId="0" applyFont="1" applyFill="1" applyBorder="1"/>
    <xf numFmtId="0" fontId="26" fillId="0" borderId="6" xfId="5" applyFont="1" applyFill="1" applyBorder="1" applyAlignment="1"/>
    <xf numFmtId="0" fontId="38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0" fillId="0" borderId="0" xfId="0" applyBorder="1"/>
    <xf numFmtId="0" fontId="32" fillId="0" borderId="0" xfId="12" applyFont="1" applyFill="1" applyBorder="1"/>
    <xf numFmtId="0" fontId="33" fillId="0" borderId="0" xfId="12" applyFont="1" applyFill="1" applyBorder="1"/>
    <xf numFmtId="0" fontId="8" fillId="0" borderId="0" xfId="12" applyFont="1" applyFill="1" applyBorder="1"/>
    <xf numFmtId="0" fontId="22" fillId="0" borderId="0" xfId="12" applyFont="1" applyFill="1" applyBorder="1"/>
    <xf numFmtId="0" fontId="20" fillId="0" borderId="0" xfId="12" applyFont="1" applyFill="1" applyBorder="1"/>
    <xf numFmtId="0" fontId="8" fillId="0" borderId="0" xfId="9" applyFont="1" applyFill="1" applyBorder="1"/>
    <xf numFmtId="0" fontId="43" fillId="0" borderId="10" xfId="11" applyFont="1" applyFill="1" applyBorder="1" applyAlignment="1"/>
    <xf numFmtId="0" fontId="25" fillId="0" borderId="0" xfId="5" applyFont="1" applyFill="1" applyBorder="1" applyAlignment="1"/>
    <xf numFmtId="0" fontId="37" fillId="0" borderId="0" xfId="5" applyFont="1" applyFill="1" applyBorder="1" applyAlignment="1"/>
    <xf numFmtId="0" fontId="47" fillId="0" borderId="0" xfId="4" applyFont="1" applyFill="1" applyBorder="1" applyAlignment="1"/>
    <xf numFmtId="0" fontId="48" fillId="0" borderId="0" xfId="4" applyFont="1" applyFill="1" applyBorder="1" applyAlignment="1"/>
    <xf numFmtId="0" fontId="15" fillId="0" borderId="6" xfId="10" applyFont="1" applyFill="1" applyBorder="1" applyAlignment="1"/>
    <xf numFmtId="0" fontId="15" fillId="0" borderId="7" xfId="10" applyFont="1" applyFill="1" applyBorder="1" applyAlignment="1"/>
    <xf numFmtId="0" fontId="43" fillId="0" borderId="0" xfId="0" applyFont="1" applyFill="1"/>
    <xf numFmtId="0" fontId="55" fillId="0" borderId="1" xfId="0" applyFont="1" applyFill="1" applyBorder="1"/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5" fillId="0" borderId="0" xfId="4" applyFont="1" applyBorder="1"/>
    <xf numFmtId="0" fontId="16" fillId="0" borderId="1" xfId="10" applyFont="1" applyFill="1" applyBorder="1" applyAlignment="1"/>
    <xf numFmtId="0" fontId="15" fillId="0" borderId="16" xfId="4" applyFont="1" applyFill="1" applyBorder="1" applyAlignment="1"/>
    <xf numFmtId="0" fontId="15" fillId="0" borderId="17" xfId="4" applyFont="1" applyFill="1" applyBorder="1" applyAlignment="1"/>
    <xf numFmtId="0" fontId="56" fillId="0" borderId="0" xfId="12" applyFont="1" applyFill="1" applyBorder="1" applyAlignment="1">
      <alignment horizontal="center"/>
    </xf>
    <xf numFmtId="0" fontId="4" fillId="0" borderId="0" xfId="0" applyFont="1" applyFill="1" applyBorder="1"/>
    <xf numFmtId="0" fontId="59" fillId="0" borderId="8" xfId="10" applyFont="1" applyFill="1" applyBorder="1" applyAlignment="1"/>
    <xf numFmtId="0" fontId="59" fillId="0" borderId="4" xfId="10" applyFont="1" applyFill="1" applyBorder="1" applyAlignment="1"/>
    <xf numFmtId="0" fontId="60" fillId="0" borderId="13" xfId="10" applyFont="1" applyFill="1" applyBorder="1" applyAlignment="1"/>
    <xf numFmtId="0" fontId="60" fillId="0" borderId="18" xfId="10" applyFont="1" applyFill="1" applyBorder="1" applyAlignment="1"/>
    <xf numFmtId="0" fontId="62" fillId="0" borderId="8" xfId="6" applyFont="1" applyFill="1" applyBorder="1" applyAlignment="1">
      <alignment horizontal="right" wrapText="1"/>
    </xf>
    <xf numFmtId="0" fontId="59" fillId="0" borderId="0" xfId="0" applyFont="1" applyFill="1" applyBorder="1"/>
    <xf numFmtId="0" fontId="61" fillId="0" borderId="8" xfId="5" applyFont="1" applyFill="1" applyBorder="1" applyAlignment="1"/>
    <xf numFmtId="0" fontId="59" fillId="0" borderId="19" xfId="0" applyFont="1" applyFill="1" applyBorder="1"/>
    <xf numFmtId="0" fontId="60" fillId="0" borderId="20" xfId="5" applyFont="1" applyFill="1" applyBorder="1" applyAlignment="1"/>
    <xf numFmtId="0" fontId="60" fillId="0" borderId="21" xfId="5" applyFont="1" applyFill="1" applyBorder="1" applyAlignment="1"/>
    <xf numFmtId="0" fontId="59" fillId="0" borderId="10" xfId="10" applyFont="1" applyFill="1" applyBorder="1" applyAlignment="1"/>
    <xf numFmtId="0" fontId="59" fillId="0" borderId="22" xfId="10" applyFont="1" applyFill="1" applyBorder="1" applyAlignment="1"/>
    <xf numFmtId="0" fontId="59" fillId="0" borderId="23" xfId="10" applyFont="1" applyFill="1" applyBorder="1" applyAlignment="1"/>
    <xf numFmtId="0" fontId="60" fillId="0" borderId="24" xfId="10" applyFont="1" applyFill="1" applyBorder="1" applyAlignment="1"/>
    <xf numFmtId="0" fontId="60" fillId="0" borderId="25" xfId="10" applyFont="1" applyFill="1" applyBorder="1" applyAlignment="1"/>
    <xf numFmtId="0" fontId="60" fillId="0" borderId="26" xfId="10" applyFont="1" applyFill="1" applyBorder="1" applyAlignment="1"/>
    <xf numFmtId="0" fontId="62" fillId="0" borderId="27" xfId="6" applyFont="1" applyFill="1" applyBorder="1" applyAlignment="1">
      <alignment horizontal="right" wrapText="1"/>
    </xf>
    <xf numFmtId="0" fontId="62" fillId="0" borderId="28" xfId="6" applyFont="1" applyFill="1" applyBorder="1" applyAlignment="1">
      <alignment horizontal="right" wrapText="1"/>
    </xf>
    <xf numFmtId="0" fontId="56" fillId="0" borderId="2" xfId="10" applyFont="1" applyFill="1" applyBorder="1" applyAlignment="1"/>
    <xf numFmtId="0" fontId="56" fillId="0" borderId="3" xfId="10" applyFont="1" applyFill="1" applyBorder="1" applyAlignment="1"/>
    <xf numFmtId="0" fontId="56" fillId="0" borderId="24" xfId="10" applyFont="1" applyFill="1" applyBorder="1" applyAlignment="1"/>
    <xf numFmtId="0" fontId="56" fillId="0" borderId="25" xfId="10" applyFont="1" applyFill="1" applyBorder="1" applyAlignment="1"/>
    <xf numFmtId="0" fontId="15" fillId="0" borderId="26" xfId="10" applyFont="1" applyFill="1" applyBorder="1" applyAlignment="1"/>
    <xf numFmtId="0" fontId="65" fillId="0" borderId="0" xfId="0" applyFont="1"/>
    <xf numFmtId="0" fontId="21" fillId="0" borderId="7" xfId="8" applyFont="1" applyFill="1" applyBorder="1"/>
    <xf numFmtId="0" fontId="60" fillId="0" borderId="29" xfId="10" applyFont="1" applyFill="1" applyBorder="1" applyAlignment="1"/>
    <xf numFmtId="0" fontId="60" fillId="0" borderId="30" xfId="10" applyFont="1" applyFill="1" applyBorder="1" applyAlignment="1"/>
    <xf numFmtId="0" fontId="59" fillId="0" borderId="12" xfId="10" applyFont="1" applyFill="1" applyBorder="1" applyAlignment="1"/>
    <xf numFmtId="0" fontId="59" fillId="0" borderId="31" xfId="10" applyFont="1" applyFill="1" applyBorder="1" applyAlignment="1"/>
    <xf numFmtId="0" fontId="66" fillId="0" borderId="0" xfId="0" applyFont="1" applyFill="1"/>
    <xf numFmtId="0" fontId="61" fillId="0" borderId="8" xfId="7" applyFont="1" applyFill="1" applyBorder="1" applyAlignment="1"/>
    <xf numFmtId="0" fontId="61" fillId="0" borderId="4" xfId="7" applyFont="1" applyFill="1" applyBorder="1" applyAlignment="1"/>
    <xf numFmtId="0" fontId="26" fillId="0" borderId="0" xfId="7" applyFont="1" applyFill="1" applyBorder="1" applyAlignment="1">
      <alignment horizontal="right"/>
    </xf>
    <xf numFmtId="0" fontId="26" fillId="0" borderId="0" xfId="7" applyFont="1" applyFill="1" applyBorder="1" applyAlignment="1"/>
    <xf numFmtId="0" fontId="26" fillId="0" borderId="0" xfId="7" applyFont="1"/>
    <xf numFmtId="0" fontId="15" fillId="0" borderId="37" xfId="4" applyFont="1" applyFill="1" applyBorder="1" applyAlignment="1"/>
    <xf numFmtId="0" fontId="16" fillId="0" borderId="8" xfId="7" applyFont="1" applyFill="1" applyBorder="1" applyAlignment="1"/>
    <xf numFmtId="0" fontId="16" fillId="0" borderId="8" xfId="10" applyFont="1" applyFill="1" applyBorder="1" applyAlignment="1"/>
    <xf numFmtId="0" fontId="15" fillId="0" borderId="38" xfId="4" applyFont="1" applyFill="1" applyBorder="1" applyAlignment="1"/>
    <xf numFmtId="0" fontId="16" fillId="0" borderId="4" xfId="7" applyFont="1" applyFill="1" applyBorder="1" applyAlignment="1"/>
    <xf numFmtId="0" fontId="16" fillId="0" borderId="4" xfId="10" applyFont="1" applyFill="1" applyBorder="1" applyAlignment="1"/>
    <xf numFmtId="0" fontId="16" fillId="0" borderId="10" xfId="5" applyFont="1" applyFill="1" applyBorder="1" applyAlignment="1"/>
    <xf numFmtId="0" fontId="16" fillId="0" borderId="22" xfId="5" applyFont="1" applyFill="1" applyBorder="1" applyAlignment="1"/>
    <xf numFmtId="0" fontId="16" fillId="0" borderId="23" xfId="5" applyFont="1" applyFill="1" applyBorder="1" applyAlignment="1"/>
    <xf numFmtId="0" fontId="68" fillId="0" borderId="39" xfId="4" applyFont="1" applyFill="1" applyBorder="1" applyAlignment="1"/>
    <xf numFmtId="0" fontId="68" fillId="0" borderId="39" xfId="10" applyFont="1" applyFill="1" applyBorder="1" applyAlignment="1"/>
    <xf numFmtId="0" fontId="68" fillId="0" borderId="40" xfId="4" applyFont="1" applyFill="1" applyBorder="1" applyAlignment="1"/>
    <xf numFmtId="0" fontId="20" fillId="0" borderId="0" xfId="9" applyFont="1" applyFill="1" applyBorder="1" applyAlignment="1"/>
    <xf numFmtId="0" fontId="21" fillId="0" borderId="0" xfId="9" applyFont="1" applyFill="1" applyBorder="1" applyAlignment="1"/>
    <xf numFmtId="0" fontId="61" fillId="0" borderId="1" xfId="10" applyFont="1" applyFill="1" applyBorder="1" applyAlignment="1"/>
    <xf numFmtId="0" fontId="61" fillId="0" borderId="8" xfId="10" applyFont="1" applyFill="1" applyBorder="1" applyAlignment="1"/>
    <xf numFmtId="0" fontId="70" fillId="0" borderId="0" xfId="12" applyFont="1" applyFill="1"/>
    <xf numFmtId="0" fontId="71" fillId="0" borderId="0" xfId="12" applyFont="1" applyFill="1"/>
    <xf numFmtId="0" fontId="72" fillId="0" borderId="0" xfId="12" applyFont="1" applyFill="1" applyBorder="1"/>
    <xf numFmtId="0" fontId="73" fillId="0" borderId="0" xfId="12" applyFont="1" applyFill="1" applyBorder="1"/>
    <xf numFmtId="0" fontId="70" fillId="0" borderId="0" xfId="12" applyFont="1" applyFill="1" applyBorder="1"/>
    <xf numFmtId="0" fontId="71" fillId="0" borderId="0" xfId="12" applyFont="1" applyFill="1" applyBorder="1"/>
    <xf numFmtId="0" fontId="74" fillId="0" borderId="0" xfId="12" applyFont="1" applyFill="1"/>
    <xf numFmtId="0" fontId="56" fillId="0" borderId="0" xfId="7" applyFont="1" applyFill="1" applyBorder="1" applyAlignment="1"/>
    <xf numFmtId="0" fontId="20" fillId="0" borderId="0" xfId="12" applyFont="1" applyFill="1"/>
    <xf numFmtId="0" fontId="18" fillId="0" borderId="10" xfId="13" applyFont="1" applyFill="1" applyBorder="1" applyAlignment="1"/>
    <xf numFmtId="0" fontId="18" fillId="0" borderId="22" xfId="13" applyFont="1" applyFill="1" applyBorder="1" applyAlignment="1"/>
    <xf numFmtId="0" fontId="1" fillId="0" borderId="8" xfId="13" applyFont="1" applyFill="1" applyBorder="1" applyAlignment="1"/>
    <xf numFmtId="0" fontId="56" fillId="0" borderId="21" xfId="7" applyFont="1" applyFill="1" applyBorder="1" applyAlignment="1"/>
    <xf numFmtId="0" fontId="56" fillId="0" borderId="42" xfId="7" applyFont="1" applyFill="1" applyBorder="1" applyAlignment="1"/>
    <xf numFmtId="0" fontId="56" fillId="0" borderId="43" xfId="7" applyFont="1" applyFill="1" applyBorder="1" applyAlignment="1"/>
    <xf numFmtId="0" fontId="65" fillId="0" borderId="0" xfId="0" applyFont="1" applyFill="1"/>
    <xf numFmtId="0" fontId="15" fillId="0" borderId="41" xfId="4" applyFont="1" applyFill="1" applyBorder="1" applyAlignment="1"/>
    <xf numFmtId="0" fontId="15" fillId="0" borderId="8" xfId="7" applyFont="1" applyFill="1" applyBorder="1" applyAlignment="1"/>
    <xf numFmtId="0" fontId="59" fillId="0" borderId="8" xfId="7" applyFont="1" applyFill="1" applyBorder="1" applyAlignment="1"/>
    <xf numFmtId="0" fontId="15" fillId="0" borderId="4" xfId="7" applyFont="1" applyFill="1" applyBorder="1" applyAlignment="1"/>
    <xf numFmtId="0" fontId="21" fillId="0" borderId="0" xfId="2" applyFont="1" applyFill="1" applyBorder="1"/>
    <xf numFmtId="0" fontId="20" fillId="0" borderId="8" xfId="8" applyFont="1" applyBorder="1" applyAlignment="1"/>
    <xf numFmtId="0" fontId="21" fillId="0" borderId="1" xfId="8" applyFont="1" applyBorder="1" applyAlignment="1"/>
    <xf numFmtId="0" fontId="21" fillId="0" borderId="1" xfId="8" applyFont="1" applyFill="1" applyBorder="1"/>
    <xf numFmtId="0" fontId="21" fillId="0" borderId="23" xfId="2" applyFont="1" applyFill="1" applyBorder="1"/>
    <xf numFmtId="0" fontId="43" fillId="0" borderId="1" xfId="0" applyFont="1" applyBorder="1"/>
    <xf numFmtId="0" fontId="43" fillId="0" borderId="1" xfId="0" applyFont="1" applyFill="1" applyBorder="1"/>
    <xf numFmtId="0" fontId="75" fillId="0" borderId="10" xfId="6" applyFont="1" applyFill="1" applyBorder="1" applyAlignment="1">
      <alignment horizontal="right" wrapText="1"/>
    </xf>
    <xf numFmtId="0" fontId="20" fillId="0" borderId="45" xfId="2" applyFont="1" applyBorder="1"/>
    <xf numFmtId="0" fontId="20" fillId="0" borderId="46" xfId="2" applyFont="1" applyBorder="1"/>
    <xf numFmtId="0" fontId="20" fillId="0" borderId="47" xfId="2" applyFont="1" applyFill="1" applyBorder="1"/>
    <xf numFmtId="0" fontId="20" fillId="0" borderId="45" xfId="8" applyFont="1" applyBorder="1"/>
    <xf numFmtId="0" fontId="20" fillId="0" borderId="47" xfId="8" applyFont="1" applyBorder="1"/>
    <xf numFmtId="0" fontId="20" fillId="0" borderId="12" xfId="12" applyFont="1" applyFill="1" applyBorder="1" applyAlignment="1"/>
    <xf numFmtId="0" fontId="20" fillId="0" borderId="45" xfId="12" applyFont="1" applyFill="1" applyBorder="1" applyAlignment="1"/>
    <xf numFmtId="0" fontId="20" fillId="0" borderId="45" xfId="8" applyFont="1" applyFill="1" applyBorder="1"/>
    <xf numFmtId="0" fontId="21" fillId="0" borderId="12" xfId="8" applyFont="1" applyFill="1" applyBorder="1"/>
    <xf numFmtId="0" fontId="21" fillId="0" borderId="12" xfId="2" applyFont="1" applyFill="1" applyBorder="1"/>
    <xf numFmtId="0" fontId="20" fillId="0" borderId="45" xfId="2" applyFont="1" applyFill="1" applyBorder="1"/>
    <xf numFmtId="0" fontId="20" fillId="0" borderId="12" xfId="2" applyFont="1" applyFill="1" applyBorder="1"/>
    <xf numFmtId="0" fontId="20" fillId="0" borderId="47" xfId="2" applyFont="1" applyBorder="1"/>
    <xf numFmtId="0" fontId="21" fillId="0" borderId="45" xfId="8" applyFont="1" applyFill="1" applyBorder="1"/>
    <xf numFmtId="0" fontId="8" fillId="0" borderId="45" xfId="12" applyFont="1" applyFill="1" applyBorder="1" applyAlignment="1"/>
    <xf numFmtId="0" fontId="8" fillId="0" borderId="45" xfId="8" applyFont="1" applyFill="1" applyBorder="1"/>
    <xf numFmtId="0" fontId="4" fillId="0" borderId="10" xfId="11" applyFont="1" applyFill="1" applyBorder="1" applyAlignment="1">
      <alignment wrapText="1"/>
    </xf>
    <xf numFmtId="0" fontId="76" fillId="0" borderId="0" xfId="11" applyFont="1" applyAlignment="1">
      <alignment wrapText="1"/>
    </xf>
    <xf numFmtId="0" fontId="76" fillId="0" borderId="0" xfId="11" applyFont="1"/>
    <xf numFmtId="0" fontId="76" fillId="0" borderId="0" xfId="11" applyFont="1" applyAlignment="1">
      <alignment horizontal="center"/>
    </xf>
    <xf numFmtId="0" fontId="77" fillId="0" borderId="0" xfId="0" applyFont="1"/>
    <xf numFmtId="0" fontId="77" fillId="0" borderId="0" xfId="0" applyFont="1" applyFill="1"/>
    <xf numFmtId="0" fontId="78" fillId="0" borderId="0" xfId="11" applyFont="1" applyFill="1" applyBorder="1" applyAlignment="1">
      <alignment horizontal="centerContinuous"/>
    </xf>
    <xf numFmtId="0" fontId="78" fillId="0" borderId="0" xfId="11" applyFont="1" applyFill="1" applyBorder="1" applyAlignment="1">
      <alignment horizontal="center"/>
    </xf>
    <xf numFmtId="0" fontId="11" fillId="0" borderId="1" xfId="8" applyFont="1" applyFill="1" applyBorder="1"/>
    <xf numFmtId="0" fontId="4" fillId="0" borderId="1" xfId="8" applyFont="1" applyFill="1" applyBorder="1"/>
    <xf numFmtId="0" fontId="20" fillId="0" borderId="11" xfId="12" applyFont="1" applyFill="1" applyBorder="1" applyAlignment="1"/>
    <xf numFmtId="0" fontId="8" fillId="0" borderId="12" xfId="12" applyFont="1" applyFill="1" applyBorder="1" applyAlignment="1"/>
    <xf numFmtId="0" fontId="20" fillId="0" borderId="48" xfId="8" applyFont="1" applyBorder="1"/>
    <xf numFmtId="0" fontId="8" fillId="0" borderId="31" xfId="12" applyFont="1" applyFill="1" applyBorder="1" applyAlignment="1"/>
    <xf numFmtId="0" fontId="20" fillId="0" borderId="48" xfId="2" applyFont="1" applyBorder="1"/>
    <xf numFmtId="0" fontId="4" fillId="0" borderId="1" xfId="0" applyNumberFormat="1" applyFont="1" applyBorder="1"/>
    <xf numFmtId="0" fontId="20" fillId="0" borderId="25" xfId="2" applyFont="1" applyBorder="1"/>
    <xf numFmtId="0" fontId="8" fillId="0" borderId="0" xfId="8" applyFont="1" applyBorder="1"/>
    <xf numFmtId="0" fontId="20" fillId="0" borderId="1" xfId="8" applyFont="1" applyBorder="1" applyAlignment="1"/>
    <xf numFmtId="0" fontId="21" fillId="0" borderId="1" xfId="8" applyFont="1" applyBorder="1"/>
    <xf numFmtId="0" fontId="21" fillId="0" borderId="48" xfId="8" applyFont="1" applyFill="1" applyBorder="1"/>
    <xf numFmtId="0" fontId="0" fillId="0" borderId="1" xfId="0" applyBorder="1"/>
    <xf numFmtId="0" fontId="21" fillId="0" borderId="12" xfId="8" applyFont="1" applyBorder="1"/>
    <xf numFmtId="0" fontId="21" fillId="0" borderId="45" xfId="8" applyFont="1" applyBorder="1"/>
    <xf numFmtId="0" fontId="20" fillId="0" borderId="30" xfId="8" applyFont="1" applyFill="1" applyBorder="1"/>
    <xf numFmtId="0" fontId="20" fillId="0" borderId="25" xfId="8" applyFont="1" applyFill="1" applyBorder="1"/>
    <xf numFmtId="0" fontId="8" fillId="0" borderId="12" xfId="2" applyFont="1" applyFill="1" applyBorder="1"/>
    <xf numFmtId="0" fontId="10" fillId="0" borderId="1" xfId="2" applyFont="1" applyBorder="1"/>
    <xf numFmtId="0" fontId="10" fillId="0" borderId="1" xfId="2" applyFont="1" applyFill="1" applyBorder="1"/>
    <xf numFmtId="0" fontId="10" fillId="0" borderId="12" xfId="2" applyFont="1" applyBorder="1"/>
    <xf numFmtId="0" fontId="10" fillId="0" borderId="12" xfId="2" applyFont="1" applyFill="1" applyBorder="1"/>
    <xf numFmtId="0" fontId="20" fillId="0" borderId="1" xfId="0" applyFont="1" applyFill="1" applyBorder="1"/>
    <xf numFmtId="0" fontId="4" fillId="0" borderId="0" xfId="0" applyNumberFormat="1" applyFont="1"/>
    <xf numFmtId="0" fontId="37" fillId="0" borderId="0" xfId="12" applyFont="1" applyFill="1"/>
    <xf numFmtId="0" fontId="4" fillId="0" borderId="1" xfId="0" applyFont="1" applyBorder="1"/>
    <xf numFmtId="0" fontId="4" fillId="0" borderId="1" xfId="0" applyFont="1" applyFill="1" applyBorder="1"/>
    <xf numFmtId="0" fontId="86" fillId="0" borderId="0" xfId="11" applyFont="1" applyFill="1" applyBorder="1" applyAlignment="1">
      <alignment horizontal="center"/>
    </xf>
    <xf numFmtId="0" fontId="8" fillId="0" borderId="10" xfId="8" applyFont="1" applyFill="1" applyBorder="1"/>
    <xf numFmtId="0" fontId="8" fillId="0" borderId="4" xfId="8" applyFont="1" applyFill="1" applyBorder="1"/>
    <xf numFmtId="0" fontId="8" fillId="0" borderId="11" xfId="8" applyFont="1" applyFill="1" applyBorder="1"/>
    <xf numFmtId="0" fontId="20" fillId="2" borderId="12" xfId="2" applyFont="1" applyFill="1" applyBorder="1"/>
    <xf numFmtId="0" fontId="85" fillId="0" borderId="1" xfId="11" applyFont="1" applyFill="1" applyBorder="1" applyAlignment="1"/>
    <xf numFmtId="0" fontId="43" fillId="0" borderId="1" xfId="11" applyFont="1" applyFill="1" applyBorder="1" applyAlignment="1">
      <alignment horizontal="right"/>
    </xf>
    <xf numFmtId="0" fontId="43" fillId="0" borderId="7" xfId="11" applyFont="1" applyFill="1" applyBorder="1" applyAlignment="1">
      <alignment horizontal="right"/>
    </xf>
    <xf numFmtId="0" fontId="20" fillId="0" borderId="12" xfId="9" applyFont="1" applyFill="1" applyBorder="1"/>
    <xf numFmtId="0" fontId="8" fillId="0" borderId="12" xfId="9" applyFont="1" applyFill="1" applyBorder="1"/>
    <xf numFmtId="0" fontId="42" fillId="2" borderId="1" xfId="0" applyFont="1" applyFill="1" applyBorder="1"/>
    <xf numFmtId="0" fontId="42" fillId="0" borderId="3" xfId="11" applyFont="1" applyFill="1" applyBorder="1" applyAlignment="1"/>
    <xf numFmtId="0" fontId="42" fillId="0" borderId="3" xfId="0" applyFont="1" applyFill="1" applyBorder="1"/>
    <xf numFmtId="0" fontId="4" fillId="0" borderId="1" xfId="11" applyFont="1" applyFill="1" applyBorder="1" applyAlignment="1">
      <alignment wrapText="1"/>
    </xf>
    <xf numFmtId="0" fontId="42" fillId="0" borderId="2" xfId="11" applyFont="1" applyFill="1" applyBorder="1" applyAlignment="1">
      <alignment wrapText="1"/>
    </xf>
    <xf numFmtId="0" fontId="42" fillId="2" borderId="51" xfId="11" applyFont="1" applyFill="1" applyBorder="1" applyAlignment="1"/>
    <xf numFmtId="0" fontId="4" fillId="0" borderId="10" xfId="0" applyFont="1" applyBorder="1"/>
    <xf numFmtId="0" fontId="9" fillId="0" borderId="2" xfId="11" applyFont="1" applyFill="1" applyBorder="1" applyAlignment="1"/>
    <xf numFmtId="0" fontId="9" fillId="0" borderId="3" xfId="11" applyFont="1" applyFill="1" applyBorder="1" applyAlignment="1"/>
    <xf numFmtId="0" fontId="4" fillId="0" borderId="3" xfId="11" applyFont="1" applyFill="1" applyBorder="1" applyAlignment="1"/>
    <xf numFmtId="0" fontId="9" fillId="0" borderId="3" xfId="0" applyFont="1" applyFill="1" applyBorder="1"/>
    <xf numFmtId="0" fontId="21" fillId="0" borderId="0" xfId="0" applyFont="1"/>
    <xf numFmtId="0" fontId="20" fillId="0" borderId="0" xfId="0" applyFont="1"/>
    <xf numFmtId="0" fontId="20" fillId="0" borderId="1" xfId="9" applyFont="1" applyFill="1" applyBorder="1" applyAlignment="1">
      <alignment wrapText="1"/>
    </xf>
    <xf numFmtId="0" fontId="4" fillId="0" borderId="4" xfId="0" applyFont="1" applyFill="1" applyBorder="1"/>
    <xf numFmtId="0" fontId="60" fillId="0" borderId="1" xfId="5" applyFont="1" applyFill="1" applyBorder="1" applyAlignment="1"/>
    <xf numFmtId="0" fontId="42" fillId="0" borderId="51" xfId="11" applyFont="1" applyFill="1" applyBorder="1" applyAlignment="1"/>
    <xf numFmtId="0" fontId="9" fillId="0" borderId="51" xfId="0" applyFont="1" applyFill="1" applyBorder="1"/>
    <xf numFmtId="0" fontId="20" fillId="0" borderId="48" xfId="2" applyFont="1" applyFill="1" applyBorder="1"/>
    <xf numFmtId="0" fontId="21" fillId="0" borderId="13" xfId="2" applyFont="1" applyFill="1" applyBorder="1"/>
    <xf numFmtId="0" fontId="21" fillId="0" borderId="14" xfId="2" applyFont="1" applyFill="1" applyBorder="1"/>
    <xf numFmtId="0" fontId="20" fillId="0" borderId="33" xfId="2" applyFont="1" applyFill="1" applyBorder="1"/>
    <xf numFmtId="0" fontId="21" fillId="0" borderId="52" xfId="2" applyFont="1" applyFill="1" applyBorder="1"/>
    <xf numFmtId="0" fontId="8" fillId="0" borderId="10" xfId="2" applyFont="1" applyFill="1" applyBorder="1"/>
    <xf numFmtId="0" fontId="10" fillId="0" borderId="10" xfId="2" applyFont="1" applyFill="1" applyBorder="1"/>
    <xf numFmtId="0" fontId="20" fillId="0" borderId="49" xfId="2" applyFont="1" applyBorder="1"/>
    <xf numFmtId="0" fontId="15" fillId="4" borderId="13" xfId="4" applyFont="1" applyFill="1" applyBorder="1" applyAlignment="1"/>
    <xf numFmtId="0" fontId="16" fillId="4" borderId="14" xfId="4" applyFont="1" applyFill="1" applyBorder="1" applyAlignment="1"/>
    <xf numFmtId="0" fontId="16" fillId="4" borderId="18" xfId="4" applyFont="1" applyFill="1" applyBorder="1" applyAlignment="1"/>
    <xf numFmtId="0" fontId="16" fillId="4" borderId="14" xfId="7" applyFont="1" applyFill="1" applyBorder="1" applyAlignment="1"/>
    <xf numFmtId="0" fontId="16" fillId="4" borderId="18" xfId="7" applyFont="1" applyFill="1" applyBorder="1" applyAlignment="1"/>
    <xf numFmtId="0" fontId="59" fillId="0" borderId="1" xfId="5" applyFont="1" applyFill="1" applyBorder="1" applyAlignment="1"/>
    <xf numFmtId="0" fontId="15" fillId="4" borderId="13" xfId="7" applyFont="1" applyFill="1" applyBorder="1" applyAlignment="1"/>
    <xf numFmtId="0" fontId="56" fillId="2" borderId="15" xfId="5" applyFont="1" applyFill="1" applyBorder="1" applyAlignment="1"/>
    <xf numFmtId="0" fontId="67" fillId="2" borderId="10" xfId="5" applyFont="1" applyFill="1" applyBorder="1" applyAlignment="1"/>
    <xf numFmtId="0" fontId="16" fillId="2" borderId="15" xfId="4" applyFont="1" applyFill="1" applyBorder="1" applyAlignment="1"/>
    <xf numFmtId="0" fontId="17" fillId="2" borderId="53" xfId="13" applyFont="1" applyFill="1" applyBorder="1" applyAlignment="1"/>
    <xf numFmtId="0" fontId="17" fillId="2" borderId="15" xfId="13" applyFont="1" applyFill="1" applyBorder="1" applyAlignment="1"/>
    <xf numFmtId="0" fontId="20" fillId="4" borderId="1" xfId="9" applyFont="1" applyFill="1" applyBorder="1" applyAlignment="1"/>
    <xf numFmtId="0" fontId="17" fillId="4" borderId="1" xfId="3" applyFont="1" applyFill="1" applyBorder="1" applyAlignment="1"/>
    <xf numFmtId="0" fontId="17" fillId="4" borderId="1" xfId="0" applyFont="1" applyFill="1" applyBorder="1"/>
    <xf numFmtId="0" fontId="20" fillId="0" borderId="4" xfId="9" applyFont="1" applyFill="1" applyBorder="1"/>
    <xf numFmtId="0" fontId="56" fillId="0" borderId="10" xfId="5" applyFont="1" applyFill="1" applyBorder="1" applyAlignment="1"/>
    <xf numFmtId="0" fontId="8" fillId="3" borderId="1" xfId="12" applyFont="1" applyFill="1" applyBorder="1" applyAlignment="1"/>
    <xf numFmtId="0" fontId="8" fillId="3" borderId="45" xfId="12" applyFont="1" applyFill="1" applyBorder="1" applyAlignment="1"/>
    <xf numFmtId="0" fontId="8" fillId="3" borderId="1" xfId="2" applyFont="1" applyFill="1" applyBorder="1"/>
    <xf numFmtId="0" fontId="4" fillId="0" borderId="8" xfId="2" applyFont="1" applyBorder="1"/>
    <xf numFmtId="0" fontId="4" fillId="0" borderId="12" xfId="2" applyFont="1" applyBorder="1"/>
    <xf numFmtId="0" fontId="4" fillId="0" borderId="31" xfId="2" applyFont="1" applyBorder="1"/>
    <xf numFmtId="0" fontId="4" fillId="0" borderId="7" xfId="2" applyFont="1" applyBorder="1"/>
    <xf numFmtId="0" fontId="4" fillId="0" borderId="26" xfId="2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8" fillId="0" borderId="1" xfId="0" applyFont="1" applyFill="1" applyBorder="1"/>
    <xf numFmtId="0" fontId="11" fillId="0" borderId="1" xfId="0" applyFont="1" applyFill="1" applyBorder="1"/>
    <xf numFmtId="0" fontId="21" fillId="0" borderId="1" xfId="0" applyFont="1" applyBorder="1"/>
    <xf numFmtId="0" fontId="8" fillId="0" borderId="0" xfId="0" applyFont="1" applyBorder="1"/>
    <xf numFmtId="0" fontId="10" fillId="0" borderId="0" xfId="0" applyFont="1" applyBorder="1"/>
    <xf numFmtId="0" fontId="21" fillId="0" borderId="0" xfId="0" applyFont="1" applyBorder="1"/>
    <xf numFmtId="0" fontId="20" fillId="0" borderId="0" xfId="0" applyFont="1" applyBorder="1"/>
    <xf numFmtId="0" fontId="10" fillId="0" borderId="0" xfId="0" applyFont="1" applyFill="1" applyBorder="1" applyAlignment="1">
      <alignment horizontal="center"/>
    </xf>
    <xf numFmtId="0" fontId="4" fillId="0" borderId="55" xfId="0" applyFont="1" applyBorder="1"/>
    <xf numFmtId="0" fontId="20" fillId="0" borderId="1" xfId="0" applyFont="1" applyBorder="1" applyAlignment="1">
      <alignment horizontal="center" wrapText="1"/>
    </xf>
    <xf numFmtId="0" fontId="87" fillId="0" borderId="0" xfId="12" applyFont="1" applyFill="1"/>
    <xf numFmtId="0" fontId="20" fillId="0" borderId="3" xfId="12" applyFont="1" applyFill="1" applyBorder="1" applyAlignment="1"/>
    <xf numFmtId="0" fontId="63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1" fillId="0" borderId="1" xfId="0" applyFont="1" applyBorder="1" applyAlignment="1">
      <alignment wrapText="1"/>
    </xf>
    <xf numFmtId="0" fontId="10" fillId="3" borderId="1" xfId="0" applyFont="1" applyFill="1" applyBorder="1"/>
    <xf numFmtId="0" fontId="8" fillId="3" borderId="1" xfId="0" applyFont="1" applyFill="1" applyBorder="1"/>
    <xf numFmtId="0" fontId="4" fillId="3" borderId="1" xfId="0" applyFont="1" applyFill="1" applyBorder="1"/>
    <xf numFmtId="0" fontId="8" fillId="0" borderId="8" xfId="0" applyFont="1" applyFill="1" applyBorder="1" applyAlignment="1"/>
    <xf numFmtId="0" fontId="8" fillId="0" borderId="8" xfId="0" applyFont="1" applyBorder="1"/>
    <xf numFmtId="0" fontId="8" fillId="0" borderId="1" xfId="0" applyFont="1" applyFill="1" applyBorder="1" applyAlignment="1"/>
    <xf numFmtId="0" fontId="8" fillId="0" borderId="1" xfId="0" applyFont="1" applyBorder="1" applyAlignment="1"/>
    <xf numFmtId="0" fontId="9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2" applyFont="1" applyFill="1" applyBorder="1"/>
    <xf numFmtId="0" fontId="37" fillId="2" borderId="12" xfId="2" applyFont="1" applyFill="1" applyBorder="1"/>
    <xf numFmtId="0" fontId="21" fillId="0" borderId="5" xfId="0" applyFont="1" applyBorder="1" applyAlignment="1"/>
    <xf numFmtId="0" fontId="21" fillId="0" borderId="1" xfId="0" applyFont="1" applyBorder="1" applyAlignment="1"/>
    <xf numFmtId="0" fontId="20" fillId="0" borderId="1" xfId="0" applyFont="1" applyBorder="1" applyAlignment="1"/>
    <xf numFmtId="0" fontId="21" fillId="0" borderId="8" xfId="0" applyFont="1" applyBorder="1"/>
    <xf numFmtId="0" fontId="21" fillId="0" borderId="5" xfId="0" applyFont="1" applyBorder="1"/>
    <xf numFmtId="0" fontId="21" fillId="0" borderId="4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3" borderId="1" xfId="0" applyFont="1" applyFill="1" applyBorder="1" applyAlignment="1"/>
    <xf numFmtId="0" fontId="60" fillId="6" borderId="52" xfId="5" applyFont="1" applyFill="1" applyBorder="1" applyAlignment="1"/>
    <xf numFmtId="0" fontId="20" fillId="5" borderId="1" xfId="9" applyFont="1" applyFill="1" applyBorder="1" applyAlignment="1"/>
    <xf numFmtId="0" fontId="21" fillId="5" borderId="1" xfId="9" applyFont="1" applyFill="1" applyBorder="1" applyAlignment="1"/>
    <xf numFmtId="0" fontId="20" fillId="5" borderId="1" xfId="9" applyFont="1" applyFill="1" applyBorder="1"/>
    <xf numFmtId="0" fontId="20" fillId="5" borderId="1" xfId="0" applyFont="1" applyFill="1" applyBorder="1"/>
    <xf numFmtId="0" fontId="20" fillId="5" borderId="1" xfId="9" applyFont="1" applyFill="1" applyBorder="1" applyAlignment="1">
      <alignment horizontal="center"/>
    </xf>
    <xf numFmtId="0" fontId="17" fillId="6" borderId="1" xfId="3" applyFont="1" applyFill="1" applyBorder="1" applyAlignment="1"/>
    <xf numFmtId="0" fontId="83" fillId="6" borderId="60" xfId="0" applyFont="1" applyFill="1" applyBorder="1" applyAlignment="1">
      <alignment horizontal="center"/>
    </xf>
    <xf numFmtId="0" fontId="83" fillId="6" borderId="59" xfId="0" applyFont="1" applyFill="1" applyBorder="1"/>
    <xf numFmtId="0" fontId="18" fillId="6" borderId="1" xfId="0" applyFont="1" applyFill="1" applyBorder="1"/>
    <xf numFmtId="0" fontId="66" fillId="8" borderId="0" xfId="0" applyFont="1" applyFill="1"/>
    <xf numFmtId="0" fontId="56" fillId="8" borderId="10" xfId="5" applyFont="1" applyFill="1" applyBorder="1" applyAlignment="1"/>
    <xf numFmtId="0" fontId="42" fillId="8" borderId="1" xfId="0" applyFont="1" applyFill="1" applyBorder="1"/>
    <xf numFmtId="0" fontId="43" fillId="8" borderId="1" xfId="0" applyFont="1" applyFill="1" applyBorder="1"/>
    <xf numFmtId="0" fontId="42" fillId="8" borderId="51" xfId="11" applyFont="1" applyFill="1" applyBorder="1" applyAlignment="1"/>
    <xf numFmtId="0" fontId="42" fillId="8" borderId="1" xfId="11" applyFont="1" applyFill="1" applyBorder="1" applyAlignment="1"/>
    <xf numFmtId="0" fontId="9" fillId="8" borderId="51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6" fillId="8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60" fillId="0" borderId="52" xfId="10" applyFont="1" applyFill="1" applyBorder="1" applyAlignment="1"/>
    <xf numFmtId="0" fontId="92" fillId="0" borderId="1" xfId="7" applyFont="1" applyFill="1" applyBorder="1" applyAlignment="1"/>
    <xf numFmtId="0" fontId="8" fillId="0" borderId="0" xfId="7" applyFont="1"/>
    <xf numFmtId="0" fontId="8" fillId="0" borderId="1" xfId="10" applyFont="1" applyFill="1" applyBorder="1" applyAlignment="1"/>
    <xf numFmtId="0" fontId="8" fillId="0" borderId="0" xfId="5" applyFont="1"/>
    <xf numFmtId="0" fontId="21" fillId="0" borderId="0" xfId="12" applyFont="1" applyFill="1"/>
    <xf numFmtId="0" fontId="8" fillId="0" borderId="0" xfId="12" applyFont="1" applyFill="1"/>
    <xf numFmtId="0" fontId="21" fillId="0" borderId="0" xfId="13" applyFont="1"/>
    <xf numFmtId="0" fontId="8" fillId="0" borderId="1" xfId="3" applyFont="1" applyBorder="1"/>
    <xf numFmtId="0" fontId="20" fillId="8" borderId="0" xfId="9" applyFont="1" applyFill="1" applyBorder="1"/>
    <xf numFmtId="0" fontId="8" fillId="8" borderId="0" xfId="0" applyFont="1" applyFill="1" applyBorder="1"/>
    <xf numFmtId="0" fontId="8" fillId="8" borderId="0" xfId="9" applyFont="1" applyFill="1" applyBorder="1"/>
    <xf numFmtId="0" fontId="0" fillId="8" borderId="0" xfId="0" applyFill="1" applyBorder="1"/>
    <xf numFmtId="0" fontId="8" fillId="5" borderId="1" xfId="9" applyFont="1" applyFill="1" applyBorder="1"/>
    <xf numFmtId="0" fontId="8" fillId="0" borderId="1" xfId="9" applyFont="1" applyFill="1" applyBorder="1"/>
    <xf numFmtId="0" fontId="60" fillId="8" borderId="18" xfId="10" applyFont="1" applyFill="1" applyBorder="1" applyAlignment="1"/>
    <xf numFmtId="0" fontId="59" fillId="8" borderId="23" xfId="10" applyFont="1" applyFill="1" applyBorder="1" applyAlignment="1"/>
    <xf numFmtId="0" fontId="59" fillId="8" borderId="10" xfId="10" applyFont="1" applyFill="1" applyBorder="1" applyAlignment="1"/>
    <xf numFmtId="0" fontId="59" fillId="8" borderId="22" xfId="10" applyFont="1" applyFill="1" applyBorder="1" applyAlignment="1"/>
    <xf numFmtId="0" fontId="60" fillId="8" borderId="14" xfId="10" applyFont="1" applyFill="1" applyBorder="1" applyAlignment="1"/>
    <xf numFmtId="0" fontId="61" fillId="0" borderId="1" xfId="0" applyFont="1" applyFill="1" applyBorder="1"/>
    <xf numFmtId="0" fontId="61" fillId="0" borderId="10" xfId="0" applyFont="1" applyFill="1" applyBorder="1"/>
    <xf numFmtId="0" fontId="15" fillId="8" borderId="15" xfId="10" applyFont="1" applyFill="1" applyBorder="1" applyAlignment="1"/>
    <xf numFmtId="0" fontId="15" fillId="8" borderId="7" xfId="10" applyFont="1" applyFill="1" applyBorder="1" applyAlignment="1"/>
    <xf numFmtId="0" fontId="60" fillId="8" borderId="13" xfId="10" applyFont="1" applyFill="1" applyBorder="1" applyAlignment="1"/>
    <xf numFmtId="0" fontId="59" fillId="8" borderId="4" xfId="10" applyFont="1" applyFill="1" applyBorder="1" applyAlignment="1"/>
    <xf numFmtId="0" fontId="59" fillId="8" borderId="1" xfId="10" applyFont="1" applyFill="1" applyBorder="1" applyAlignment="1"/>
    <xf numFmtId="0" fontId="59" fillId="8" borderId="8" xfId="10" applyFont="1" applyFill="1" applyBorder="1" applyAlignment="1"/>
    <xf numFmtId="0" fontId="43" fillId="11" borderId="1" xfId="0" applyFont="1" applyFill="1" applyBorder="1"/>
    <xf numFmtId="0" fontId="42" fillId="11" borderId="1" xfId="0" applyFont="1" applyFill="1" applyBorder="1"/>
    <xf numFmtId="0" fontId="43" fillId="0" borderId="10" xfId="0" applyFont="1" applyBorder="1"/>
    <xf numFmtId="0" fontId="43" fillId="0" borderId="10" xfId="0" applyFont="1" applyFill="1" applyBorder="1"/>
    <xf numFmtId="0" fontId="1" fillId="0" borderId="1" xfId="0" applyFont="1" applyFill="1" applyBorder="1"/>
    <xf numFmtId="0" fontId="43" fillId="8" borderId="10" xfId="0" applyFont="1" applyFill="1" applyBorder="1"/>
    <xf numFmtId="0" fontId="93" fillId="0" borderId="0" xfId="0" applyFont="1"/>
    <xf numFmtId="0" fontId="42" fillId="11" borderId="10" xfId="0" applyFont="1" applyFill="1" applyBorder="1"/>
    <xf numFmtId="0" fontId="42" fillId="0" borderId="0" xfId="0" applyFont="1"/>
    <xf numFmtId="0" fontId="25" fillId="0" borderId="1" xfId="0" applyFont="1" applyFill="1" applyBorder="1"/>
    <xf numFmtId="0" fontId="25" fillId="12" borderId="1" xfId="0" applyFont="1" applyFill="1" applyBorder="1"/>
    <xf numFmtId="0" fontId="0" fillId="12" borderId="1" xfId="0" applyFill="1" applyBorder="1"/>
    <xf numFmtId="0" fontId="15" fillId="12" borderId="1" xfId="0" applyFont="1" applyFill="1" applyBorder="1"/>
    <xf numFmtId="0" fontId="9" fillId="0" borderId="1" xfId="0" applyFont="1" applyBorder="1" applyAlignment="1">
      <alignment horizontal="center" wrapText="1"/>
    </xf>
    <xf numFmtId="0" fontId="15" fillId="13" borderId="1" xfId="3" applyFont="1" applyFill="1" applyBorder="1" applyAlignment="1"/>
    <xf numFmtId="0" fontId="15" fillId="10" borderId="1" xfId="0" applyFont="1" applyFill="1" applyBorder="1"/>
    <xf numFmtId="0" fontId="4" fillId="11" borderId="1" xfId="0" applyFont="1" applyFill="1" applyBorder="1"/>
    <xf numFmtId="0" fontId="42" fillId="11" borderId="1" xfId="11" applyFont="1" applyFill="1" applyBorder="1" applyAlignment="1"/>
    <xf numFmtId="0" fontId="42" fillId="9" borderId="1" xfId="0" applyFont="1" applyFill="1" applyBorder="1"/>
    <xf numFmtId="0" fontId="42" fillId="0" borderId="2" xfId="11" applyFont="1" applyFill="1" applyBorder="1" applyAlignment="1"/>
    <xf numFmtId="0" fontId="42" fillId="0" borderId="51" xfId="0" applyFont="1" applyFill="1" applyBorder="1"/>
    <xf numFmtId="0" fontId="42" fillId="8" borderId="51" xfId="0" applyFont="1" applyFill="1" applyBorder="1"/>
    <xf numFmtId="0" fontId="42" fillId="2" borderId="51" xfId="0" applyFont="1" applyFill="1" applyBorder="1"/>
    <xf numFmtId="0" fontId="9" fillId="0" borderId="8" xfId="0" applyFont="1" applyBorder="1"/>
    <xf numFmtId="0" fontId="9" fillId="11" borderId="1" xfId="0" applyFont="1" applyFill="1" applyBorder="1"/>
    <xf numFmtId="0" fontId="9" fillId="11" borderId="10" xfId="0" applyFont="1" applyFill="1" applyBorder="1"/>
    <xf numFmtId="0" fontId="87" fillId="0" borderId="1" xfId="0" applyFont="1" applyBorder="1"/>
    <xf numFmtId="0" fontId="79" fillId="6" borderId="57" xfId="0" applyFont="1" applyFill="1" applyBorder="1"/>
    <xf numFmtId="0" fontId="79" fillId="6" borderId="54" xfId="0" applyFont="1" applyFill="1" applyBorder="1" applyAlignment="1">
      <alignment horizontal="center"/>
    </xf>
    <xf numFmtId="0" fontId="4" fillId="0" borderId="1" xfId="12" applyFont="1" applyFill="1" applyBorder="1" applyAlignment="1"/>
    <xf numFmtId="0" fontId="4" fillId="0" borderId="45" xfId="12" applyFont="1" applyFill="1" applyBorder="1" applyAlignment="1"/>
    <xf numFmtId="0" fontId="87" fillId="0" borderId="0" xfId="0" applyFont="1" applyBorder="1" applyAlignment="1">
      <alignment horizontal="left"/>
    </xf>
    <xf numFmtId="0" fontId="15" fillId="0" borderId="1" xfId="0" applyFont="1" applyBorder="1"/>
    <xf numFmtId="0" fontId="12" fillId="14" borderId="57" xfId="7" applyFont="1" applyFill="1" applyBorder="1" applyAlignment="1">
      <alignment horizontal="centerContinuous"/>
    </xf>
    <xf numFmtId="0" fontId="12" fillId="14" borderId="58" xfId="7" applyFont="1" applyFill="1" applyBorder="1" applyAlignment="1">
      <alignment horizontal="centerContinuous"/>
    </xf>
    <xf numFmtId="0" fontId="13" fillId="14" borderId="59" xfId="7" applyFont="1" applyFill="1" applyBorder="1" applyAlignment="1">
      <alignment horizontal="centerContinuous"/>
    </xf>
    <xf numFmtId="0" fontId="12" fillId="14" borderId="57" xfId="10" applyFont="1" applyFill="1" applyBorder="1" applyAlignment="1">
      <alignment horizontal="centerContinuous"/>
    </xf>
    <xf numFmtId="0" fontId="12" fillId="14" borderId="58" xfId="10" applyFont="1" applyFill="1" applyBorder="1" applyAlignment="1">
      <alignment horizontal="centerContinuous"/>
    </xf>
    <xf numFmtId="0" fontId="12" fillId="14" borderId="59" xfId="10" applyFont="1" applyFill="1" applyBorder="1" applyAlignment="1">
      <alignment horizontal="centerContinuous"/>
    </xf>
    <xf numFmtId="0" fontId="12" fillId="14" borderId="57" xfId="5" applyFont="1" applyFill="1" applyBorder="1" applyAlignment="1">
      <alignment horizontal="centerContinuous"/>
    </xf>
    <xf numFmtId="0" fontId="12" fillId="14" borderId="58" xfId="5" applyFont="1" applyFill="1" applyBorder="1" applyAlignment="1">
      <alignment horizontal="centerContinuous"/>
    </xf>
    <xf numFmtId="0" fontId="12" fillId="14" borderId="59" xfId="5" applyFont="1" applyFill="1" applyBorder="1" applyAlignment="1">
      <alignment horizontal="centerContinuous"/>
    </xf>
    <xf numFmtId="0" fontId="12" fillId="14" borderId="57" xfId="0" applyFont="1" applyFill="1" applyBorder="1" applyAlignment="1">
      <alignment horizontal="centerContinuous"/>
    </xf>
    <xf numFmtId="0" fontId="12" fillId="14" borderId="58" xfId="0" applyFont="1" applyFill="1" applyBorder="1" applyAlignment="1">
      <alignment horizontal="centerContinuous"/>
    </xf>
    <xf numFmtId="0" fontId="12" fillId="14" borderId="59" xfId="0" applyFont="1" applyFill="1" applyBorder="1" applyAlignment="1">
      <alignment horizontal="centerContinuous"/>
    </xf>
    <xf numFmtId="0" fontId="5" fillId="14" borderId="58" xfId="0" applyFont="1" applyFill="1" applyBorder="1" applyAlignment="1">
      <alignment horizontal="centerContinuous"/>
    </xf>
    <xf numFmtId="0" fontId="5" fillId="14" borderId="59" xfId="0" applyFont="1" applyFill="1" applyBorder="1" applyAlignment="1">
      <alignment horizontal="centerContinuous"/>
    </xf>
    <xf numFmtId="0" fontId="12" fillId="14" borderId="57" xfId="2" applyFont="1" applyFill="1" applyBorder="1" applyAlignment="1">
      <alignment horizontal="centerContinuous"/>
    </xf>
    <xf numFmtId="0" fontId="12" fillId="14" borderId="58" xfId="2" applyFont="1" applyFill="1" applyBorder="1" applyAlignment="1">
      <alignment horizontal="centerContinuous"/>
    </xf>
    <xf numFmtId="0" fontId="13" fillId="14" borderId="58" xfId="2" applyFont="1" applyFill="1" applyBorder="1" applyAlignment="1">
      <alignment horizontal="centerContinuous"/>
    </xf>
    <xf numFmtId="0" fontId="7" fillId="14" borderId="58" xfId="0" applyFont="1" applyFill="1" applyBorder="1" applyAlignment="1">
      <alignment horizontal="centerContinuous"/>
    </xf>
    <xf numFmtId="0" fontId="7" fillId="14" borderId="59" xfId="0" applyFont="1" applyFill="1" applyBorder="1" applyAlignment="1">
      <alignment horizontal="centerContinuous"/>
    </xf>
    <xf numFmtId="0" fontId="35" fillId="14" borderId="58" xfId="2" applyFont="1" applyFill="1" applyBorder="1" applyAlignment="1">
      <alignment horizontal="centerContinuous"/>
    </xf>
    <xf numFmtId="0" fontId="81" fillId="14" borderId="57" xfId="13" applyFont="1" applyFill="1" applyBorder="1" applyAlignment="1">
      <alignment horizontal="centerContinuous"/>
    </xf>
    <xf numFmtId="0" fontId="81" fillId="14" borderId="58" xfId="13" applyFont="1" applyFill="1" applyBorder="1" applyAlignment="1">
      <alignment horizontal="centerContinuous"/>
    </xf>
    <xf numFmtId="0" fontId="81" fillId="14" borderId="59" xfId="13" applyFont="1" applyFill="1" applyBorder="1" applyAlignment="1">
      <alignment horizontal="centerContinuous"/>
    </xf>
    <xf numFmtId="0" fontId="81" fillId="14" borderId="54" xfId="13" applyFont="1" applyFill="1" applyBorder="1" applyAlignment="1">
      <alignment horizontal="centerContinuous"/>
    </xf>
    <xf numFmtId="0" fontId="81" fillId="14" borderId="50" xfId="13" applyFont="1" applyFill="1" applyBorder="1" applyAlignment="1">
      <alignment horizontal="centerContinuous"/>
    </xf>
    <xf numFmtId="0" fontId="81" fillId="14" borderId="60" xfId="13" applyFont="1" applyFill="1" applyBorder="1" applyAlignment="1">
      <alignment horizontal="centerContinuous"/>
    </xf>
    <xf numFmtId="0" fontId="81" fillId="14" borderId="57" xfId="9" applyFont="1" applyFill="1" applyBorder="1" applyAlignment="1">
      <alignment horizontal="centerContinuous"/>
    </xf>
    <xf numFmtId="0" fontId="80" fillId="14" borderId="58" xfId="9" applyFont="1" applyFill="1" applyBorder="1" applyAlignment="1">
      <alignment horizontal="centerContinuous"/>
    </xf>
    <xf numFmtId="0" fontId="82" fillId="14" borderId="58" xfId="9" applyFont="1" applyFill="1" applyBorder="1" applyAlignment="1">
      <alignment horizontal="centerContinuous"/>
    </xf>
    <xf numFmtId="0" fontId="80" fillId="14" borderId="59" xfId="9" applyFont="1" applyFill="1" applyBorder="1" applyAlignment="1">
      <alignment horizontal="centerContinuous"/>
    </xf>
    <xf numFmtId="0" fontId="81" fillId="14" borderId="54" xfId="9" applyFont="1" applyFill="1" applyBorder="1" applyAlignment="1">
      <alignment horizontal="centerContinuous"/>
    </xf>
    <xf numFmtId="0" fontId="80" fillId="14" borderId="50" xfId="9" applyFont="1" applyFill="1" applyBorder="1" applyAlignment="1">
      <alignment horizontal="centerContinuous"/>
    </xf>
    <xf numFmtId="0" fontId="82" fillId="14" borderId="50" xfId="9" applyFont="1" applyFill="1" applyBorder="1" applyAlignment="1">
      <alignment horizontal="centerContinuous"/>
    </xf>
    <xf numFmtId="0" fontId="80" fillId="14" borderId="60" xfId="9" applyFont="1" applyFill="1" applyBorder="1" applyAlignment="1">
      <alignment horizontal="centerContinuous"/>
    </xf>
    <xf numFmtId="0" fontId="81" fillId="14" borderId="57" xfId="0" applyFont="1" applyFill="1" applyBorder="1" applyAlignment="1">
      <alignment horizontal="centerContinuous"/>
    </xf>
    <xf numFmtId="0" fontId="81" fillId="14" borderId="58" xfId="0" applyFont="1" applyFill="1" applyBorder="1" applyAlignment="1">
      <alignment horizontal="centerContinuous"/>
    </xf>
    <xf numFmtId="0" fontId="81" fillId="14" borderId="59" xfId="0" applyFont="1" applyFill="1" applyBorder="1" applyAlignment="1">
      <alignment horizontal="centerContinuous"/>
    </xf>
    <xf numFmtId="0" fontId="81" fillId="14" borderId="54" xfId="0" applyFont="1" applyFill="1" applyBorder="1" applyAlignment="1">
      <alignment horizontal="centerContinuous"/>
    </xf>
    <xf numFmtId="0" fontId="81" fillId="14" borderId="50" xfId="0" applyFont="1" applyFill="1" applyBorder="1" applyAlignment="1">
      <alignment horizontal="centerContinuous"/>
    </xf>
    <xf numFmtId="0" fontId="81" fillId="14" borderId="60" xfId="0" applyFont="1" applyFill="1" applyBorder="1" applyAlignment="1">
      <alignment horizontal="centerContinuous"/>
    </xf>
    <xf numFmtId="49" fontId="12" fillId="14" borderId="61" xfId="0" applyNumberFormat="1" applyFont="1" applyFill="1" applyBorder="1" applyAlignment="1">
      <alignment horizontal="centerContinuous"/>
    </xf>
    <xf numFmtId="0" fontId="12" fillId="14" borderId="0" xfId="0" applyFont="1" applyFill="1" applyBorder="1" applyAlignment="1">
      <alignment horizontal="centerContinuous"/>
    </xf>
    <xf numFmtId="0" fontId="12" fillId="14" borderId="20" xfId="0" applyFont="1" applyFill="1" applyBorder="1" applyAlignment="1">
      <alignment horizontal="centerContinuous"/>
    </xf>
    <xf numFmtId="0" fontId="12" fillId="14" borderId="54" xfId="0" applyFont="1" applyFill="1" applyBorder="1" applyAlignment="1">
      <alignment horizontal="centerContinuous"/>
    </xf>
    <xf numFmtId="0" fontId="12" fillId="14" borderId="50" xfId="0" applyFont="1" applyFill="1" applyBorder="1" applyAlignment="1">
      <alignment horizontal="centerContinuous"/>
    </xf>
    <xf numFmtId="0" fontId="12" fillId="14" borderId="60" xfId="0" applyFont="1" applyFill="1" applyBorder="1" applyAlignment="1">
      <alignment horizontal="centerContinuous"/>
    </xf>
    <xf numFmtId="0" fontId="43" fillId="8" borderId="0" xfId="0" applyFont="1" applyFill="1"/>
    <xf numFmtId="0" fontId="65" fillId="8" borderId="0" xfId="0" applyFont="1" applyFill="1"/>
    <xf numFmtId="0" fontId="9" fillId="8" borderId="1" xfId="0" applyFont="1" applyFill="1" applyBorder="1"/>
    <xf numFmtId="0" fontId="4" fillId="8" borderId="1" xfId="0" applyFont="1" applyFill="1" applyBorder="1"/>
    <xf numFmtId="0" fontId="10" fillId="8" borderId="8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right"/>
    </xf>
    <xf numFmtId="0" fontId="10" fillId="15" borderId="1" xfId="0" applyFont="1" applyFill="1" applyBorder="1" applyAlignment="1">
      <alignment horizontal="right"/>
    </xf>
    <xf numFmtId="0" fontId="4" fillId="0" borderId="4" xfId="8" applyFont="1" applyFill="1" applyBorder="1"/>
    <xf numFmtId="0" fontId="21" fillId="0" borderId="10" xfId="8" applyFont="1" applyFill="1" applyBorder="1"/>
    <xf numFmtId="0" fontId="8" fillId="0" borderId="10" xfId="8" applyFont="1" applyBorder="1"/>
    <xf numFmtId="0" fontId="20" fillId="0" borderId="2" xfId="8" applyFont="1" applyBorder="1"/>
    <xf numFmtId="0" fontId="20" fillId="0" borderId="3" xfId="8" applyFont="1" applyFill="1" applyBorder="1"/>
    <xf numFmtId="0" fontId="20" fillId="0" borderId="51" xfId="8" applyFont="1" applyFill="1" applyBorder="1"/>
    <xf numFmtId="0" fontId="4" fillId="0" borderId="23" xfId="8" applyFont="1" applyFill="1" applyBorder="1"/>
    <xf numFmtId="0" fontId="20" fillId="0" borderId="2" xfId="2" applyFont="1" applyBorder="1"/>
    <xf numFmtId="0" fontId="21" fillId="0" borderId="3" xfId="8" applyFont="1" applyFill="1" applyBorder="1"/>
    <xf numFmtId="0" fontId="21" fillId="0" borderId="51" xfId="8" applyFont="1" applyFill="1" applyBorder="1"/>
    <xf numFmtId="0" fontId="9" fillId="0" borderId="0" xfId="12" applyFont="1" applyFill="1"/>
    <xf numFmtId="0" fontId="88" fillId="4" borderId="8" xfId="12" applyFont="1" applyFill="1" applyBorder="1"/>
    <xf numFmtId="0" fontId="8" fillId="4" borderId="8" xfId="12" applyFont="1" applyFill="1" applyBorder="1"/>
    <xf numFmtId="0" fontId="8" fillId="4" borderId="48" xfId="12" applyFont="1" applyFill="1" applyBorder="1"/>
    <xf numFmtId="0" fontId="16" fillId="0" borderId="5" xfId="0" applyFont="1" applyBorder="1" applyAlignment="1"/>
    <xf numFmtId="0" fontId="16" fillId="0" borderId="8" xfId="0" applyFont="1" applyBorder="1" applyAlignment="1"/>
    <xf numFmtId="0" fontId="21" fillId="0" borderId="10" xfId="0" applyFont="1" applyBorder="1"/>
    <xf numFmtId="0" fontId="20" fillId="0" borderId="10" xfId="0" applyFont="1" applyBorder="1" applyAlignment="1"/>
    <xf numFmtId="0" fontId="20" fillId="0" borderId="10" xfId="0" applyFont="1" applyBorder="1"/>
    <xf numFmtId="0" fontId="9" fillId="16" borderId="1" xfId="0" applyFont="1" applyFill="1" applyBorder="1"/>
    <xf numFmtId="0" fontId="9" fillId="0" borderId="1" xfId="9" applyFont="1" applyFill="1" applyBorder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0" fillId="0" borderId="65" xfId="8" applyFont="1" applyFill="1" applyBorder="1"/>
    <xf numFmtId="0" fontId="9" fillId="0" borderId="45" xfId="8" applyFont="1" applyFill="1" applyBorder="1"/>
    <xf numFmtId="0" fontId="8" fillId="0" borderId="17" xfId="8" applyFont="1" applyFill="1" applyBorder="1"/>
    <xf numFmtId="0" fontId="21" fillId="0" borderId="67" xfId="8" applyFont="1" applyFill="1" applyBorder="1"/>
    <xf numFmtId="0" fontId="21" fillId="0" borderId="68" xfId="8" applyFont="1" applyFill="1" applyBorder="1"/>
    <xf numFmtId="0" fontId="21" fillId="0" borderId="69" xfId="8" applyFont="1" applyFill="1" applyBorder="1"/>
    <xf numFmtId="0" fontId="21" fillId="0" borderId="70" xfId="8" applyFont="1" applyFill="1" applyBorder="1"/>
    <xf numFmtId="0" fontId="4" fillId="0" borderId="16" xfId="8" applyFont="1" applyFill="1" applyBorder="1"/>
    <xf numFmtId="0" fontId="8" fillId="0" borderId="39" xfId="8" applyFont="1" applyFill="1" applyBorder="1"/>
    <xf numFmtId="0" fontId="9" fillId="0" borderId="53" xfId="8" applyFont="1" applyFill="1" applyBorder="1"/>
    <xf numFmtId="0" fontId="20" fillId="0" borderId="16" xfId="2" applyFont="1" applyFill="1" applyBorder="1" applyAlignment="1"/>
    <xf numFmtId="0" fontId="20" fillId="0" borderId="66" xfId="2" applyFont="1" applyFill="1" applyBorder="1" applyAlignment="1"/>
    <xf numFmtId="0" fontId="20" fillId="0" borderId="37" xfId="8" applyFont="1" applyFill="1" applyBorder="1" applyAlignment="1"/>
    <xf numFmtId="0" fontId="20" fillId="0" borderId="66" xfId="8" applyFont="1" applyFill="1" applyBorder="1" applyAlignment="1"/>
    <xf numFmtId="0" fontId="21" fillId="0" borderId="67" xfId="8" applyFont="1" applyFill="1" applyBorder="1" applyAlignment="1"/>
    <xf numFmtId="0" fontId="8" fillId="0" borderId="39" xfId="2" applyFont="1" applyFill="1" applyBorder="1"/>
    <xf numFmtId="0" fontId="20" fillId="0" borderId="71" xfId="2" applyFont="1" applyFill="1" applyBorder="1"/>
    <xf numFmtId="0" fontId="4" fillId="0" borderId="34" xfId="8" applyFont="1" applyFill="1" applyBorder="1"/>
    <xf numFmtId="0" fontId="8" fillId="0" borderId="54" xfId="8" applyFont="1" applyFill="1" applyBorder="1"/>
    <xf numFmtId="0" fontId="9" fillId="0" borderId="54" xfId="8" applyFont="1" applyFill="1" applyBorder="1"/>
    <xf numFmtId="0" fontId="20" fillId="9" borderId="12" xfId="8" applyFont="1" applyFill="1" applyBorder="1"/>
    <xf numFmtId="0" fontId="9" fillId="0" borderId="65" xfId="8" applyFont="1" applyFill="1" applyBorder="1"/>
    <xf numFmtId="0" fontId="4" fillId="0" borderId="17" xfId="8" applyFont="1" applyFill="1" applyBorder="1"/>
    <xf numFmtId="0" fontId="9" fillId="0" borderId="72" xfId="8" applyFont="1" applyFill="1" applyBorder="1"/>
    <xf numFmtId="0" fontId="8" fillId="8" borderId="1" xfId="12" applyFont="1" applyFill="1" applyBorder="1" applyAlignment="1"/>
    <xf numFmtId="0" fontId="20" fillId="8" borderId="0" xfId="0" applyFont="1" applyFill="1" applyBorder="1" applyAlignment="1"/>
    <xf numFmtId="0" fontId="8" fillId="4" borderId="64" xfId="12" applyFont="1" applyFill="1" applyBorder="1"/>
    <xf numFmtId="0" fontId="8" fillId="4" borderId="5" xfId="12" applyFont="1" applyFill="1" applyBorder="1"/>
    <xf numFmtId="0" fontId="87" fillId="0" borderId="8" xfId="0" applyFont="1" applyBorder="1" applyAlignment="1"/>
    <xf numFmtId="0" fontId="87" fillId="0" borderId="5" xfId="0" applyFont="1" applyBorder="1" applyAlignment="1"/>
    <xf numFmtId="0" fontId="87" fillId="0" borderId="4" xfId="0" applyFont="1" applyBorder="1" applyAlignment="1"/>
    <xf numFmtId="0" fontId="4" fillId="0" borderId="1" xfId="0" applyFont="1" applyBorder="1" applyAlignment="1">
      <alignment horizontal="center" wrapText="1"/>
    </xf>
    <xf numFmtId="0" fontId="87" fillId="0" borderId="1" xfId="0" applyFont="1" applyBorder="1" applyAlignment="1">
      <alignment wrapText="1"/>
    </xf>
    <xf numFmtId="0" fontId="80" fillId="8" borderId="0" xfId="0" applyFont="1" applyFill="1" applyBorder="1" applyAlignment="1">
      <alignment horizontal="center"/>
    </xf>
    <xf numFmtId="0" fontId="80" fillId="8" borderId="0" xfId="0" applyFont="1" applyFill="1" applyBorder="1"/>
    <xf numFmtId="0" fontId="80" fillId="8" borderId="0" xfId="0" applyFont="1" applyFill="1" applyBorder="1" applyAlignment="1"/>
    <xf numFmtId="0" fontId="4" fillId="0" borderId="12" xfId="11" applyFont="1" applyFill="1" applyBorder="1" applyAlignment="1"/>
    <xf numFmtId="0" fontId="43" fillId="0" borderId="12" xfId="0" applyFont="1" applyFill="1" applyBorder="1"/>
    <xf numFmtId="0" fontId="43" fillId="0" borderId="12" xfId="0" applyFont="1" applyBorder="1"/>
    <xf numFmtId="0" fontId="42" fillId="11" borderId="12" xfId="0" applyFont="1" applyFill="1" applyBorder="1"/>
    <xf numFmtId="0" fontId="4" fillId="0" borderId="16" xfId="11" applyFont="1" applyFill="1" applyBorder="1" applyAlignment="1"/>
    <xf numFmtId="0" fontId="43" fillId="0" borderId="17" xfId="11" applyFont="1" applyFill="1" applyBorder="1" applyAlignment="1"/>
    <xf numFmtId="0" fontId="43" fillId="0" borderId="17" xfId="0" applyFont="1" applyFill="1" applyBorder="1"/>
    <xf numFmtId="0" fontId="43" fillId="0" borderId="17" xfId="0" applyFont="1" applyBorder="1"/>
    <xf numFmtId="0" fontId="4" fillId="0" borderId="39" xfId="11" applyFont="1" applyFill="1" applyBorder="1" applyAlignment="1"/>
    <xf numFmtId="0" fontId="4" fillId="0" borderId="71" xfId="11" applyFont="1" applyFill="1" applyBorder="1" applyAlignment="1"/>
    <xf numFmtId="0" fontId="43" fillId="0" borderId="45" xfId="11" applyFont="1" applyFill="1" applyBorder="1" applyAlignment="1"/>
    <xf numFmtId="0" fontId="43" fillId="0" borderId="45" xfId="0" applyFont="1" applyFill="1" applyBorder="1"/>
    <xf numFmtId="0" fontId="43" fillId="0" borderId="45" xfId="0" applyFont="1" applyBorder="1"/>
    <xf numFmtId="0" fontId="43" fillId="0" borderId="63" xfId="0" applyFont="1" applyFill="1" applyBorder="1"/>
    <xf numFmtId="0" fontId="43" fillId="0" borderId="49" xfId="0" applyFont="1" applyFill="1" applyBorder="1"/>
    <xf numFmtId="0" fontId="20" fillId="0" borderId="7" xfId="12" applyFont="1" applyFill="1" applyBorder="1" applyAlignment="1"/>
    <xf numFmtId="0" fontId="8" fillId="4" borderId="26" xfId="12" applyFont="1" applyFill="1" applyBorder="1" applyAlignment="1"/>
    <xf numFmtId="0" fontId="20" fillId="0" borderId="2" xfId="12" applyFont="1" applyFill="1" applyBorder="1" applyAlignment="1"/>
    <xf numFmtId="0" fontId="8" fillId="4" borderId="31" xfId="12" applyFont="1" applyFill="1" applyBorder="1"/>
    <xf numFmtId="0" fontId="8" fillId="4" borderId="30" xfId="12" applyFont="1" applyFill="1" applyBorder="1"/>
    <xf numFmtId="0" fontId="20" fillId="0" borderId="63" xfId="12" applyFont="1" applyFill="1" applyBorder="1" applyAlignment="1"/>
    <xf numFmtId="0" fontId="32" fillId="0" borderId="63" xfId="12" applyFont="1" applyFill="1" applyBorder="1"/>
    <xf numFmtId="0" fontId="68" fillId="14" borderId="2" xfId="12" applyFont="1" applyFill="1" applyBorder="1" applyAlignment="1"/>
    <xf numFmtId="0" fontId="69" fillId="14" borderId="3" xfId="12" applyFont="1" applyFill="1" applyBorder="1" applyAlignment="1"/>
    <xf numFmtId="0" fontId="19" fillId="14" borderId="24" xfId="12" applyFont="1" applyFill="1" applyBorder="1" applyAlignment="1"/>
    <xf numFmtId="0" fontId="8" fillId="14" borderId="3" xfId="12" applyFont="1" applyFill="1" applyBorder="1" applyAlignment="1"/>
    <xf numFmtId="0" fontId="10" fillId="14" borderId="51" xfId="12" applyFont="1" applyFill="1" applyBorder="1" applyAlignment="1"/>
    <xf numFmtId="0" fontId="9" fillId="8" borderId="2" xfId="12" applyFont="1" applyFill="1" applyBorder="1" applyAlignment="1"/>
    <xf numFmtId="0" fontId="20" fillId="8" borderId="3" xfId="12" applyFont="1" applyFill="1" applyBorder="1" applyAlignment="1"/>
    <xf numFmtId="0" fontId="8" fillId="8" borderId="24" xfId="12" applyFont="1" applyFill="1" applyBorder="1" applyAlignment="1"/>
    <xf numFmtId="0" fontId="32" fillId="8" borderId="51" xfId="12" applyFont="1" applyFill="1" applyBorder="1"/>
    <xf numFmtId="0" fontId="36" fillId="17" borderId="1" xfId="9" applyFont="1" applyFill="1" applyBorder="1"/>
    <xf numFmtId="0" fontId="36" fillId="8" borderId="1" xfId="0" applyFont="1" applyFill="1" applyBorder="1"/>
    <xf numFmtId="0" fontId="77" fillId="8" borderId="0" xfId="0" applyFont="1" applyFill="1"/>
    <xf numFmtId="0" fontId="4" fillId="8" borderId="0" xfId="0" applyFont="1" applyFill="1"/>
    <xf numFmtId="0" fontId="4" fillId="0" borderId="10" xfId="0" applyFont="1" applyFill="1" applyBorder="1"/>
    <xf numFmtId="0" fontId="9" fillId="0" borderId="2" xfId="0" applyFont="1" applyBorder="1"/>
    <xf numFmtId="0" fontId="9" fillId="0" borderId="3" xfId="0" applyFont="1" applyBorder="1"/>
    <xf numFmtId="0" fontId="96" fillId="0" borderId="10" xfId="0" applyFont="1" applyBorder="1"/>
    <xf numFmtId="0" fontId="96" fillId="0" borderId="10" xfId="0" applyFont="1" applyFill="1" applyBorder="1"/>
    <xf numFmtId="0" fontId="96" fillId="0" borderId="1" xfId="0" applyFont="1" applyBorder="1"/>
    <xf numFmtId="0" fontId="4" fillId="0" borderId="6" xfId="2" applyFont="1" applyBorder="1"/>
    <xf numFmtId="0" fontId="4" fillId="0" borderId="0" xfId="2" applyFont="1" applyBorder="1"/>
    <xf numFmtId="0" fontId="9" fillId="4" borderId="48" xfId="12" applyFont="1" applyFill="1" applyBorder="1"/>
    <xf numFmtId="0" fontId="1" fillId="0" borderId="0" xfId="0" applyFont="1"/>
    <xf numFmtId="0" fontId="8" fillId="0" borderId="23" xfId="2" applyFont="1" applyBorder="1"/>
    <xf numFmtId="0" fontId="8" fillId="0" borderId="10" xfId="12" applyFont="1" applyFill="1" applyBorder="1" applyAlignment="1"/>
    <xf numFmtId="0" fontId="96" fillId="0" borderId="71" xfId="0" applyFont="1" applyBorder="1"/>
    <xf numFmtId="0" fontId="0" fillId="0" borderId="45" xfId="0" applyBorder="1"/>
    <xf numFmtId="0" fontId="20" fillId="0" borderId="10" xfId="12" applyFont="1" applyFill="1" applyBorder="1" applyAlignment="1">
      <alignment horizontal="right"/>
    </xf>
    <xf numFmtId="0" fontId="15" fillId="2" borderId="67" xfId="2" applyFont="1" applyFill="1" applyBorder="1" applyAlignment="1">
      <alignment horizontal="right"/>
    </xf>
    <xf numFmtId="0" fontId="96" fillId="0" borderId="69" xfId="0" applyFont="1" applyBorder="1"/>
    <xf numFmtId="0" fontId="4" fillId="0" borderId="3" xfId="0" applyFont="1" applyBorder="1"/>
    <xf numFmtId="0" fontId="9" fillId="0" borderId="49" xfId="8" applyFont="1" applyBorder="1"/>
    <xf numFmtId="0" fontId="9" fillId="0" borderId="50" xfId="8" applyFont="1" applyFill="1" applyBorder="1"/>
    <xf numFmtId="0" fontId="9" fillId="0" borderId="49" xfId="8" applyFont="1" applyFill="1" applyBorder="1"/>
    <xf numFmtId="0" fontId="96" fillId="0" borderId="49" xfId="8" applyFont="1" applyBorder="1"/>
    <xf numFmtId="0" fontId="96" fillId="0" borderId="50" xfId="8" applyFont="1" applyFill="1" applyBorder="1"/>
    <xf numFmtId="0" fontId="96" fillId="0" borderId="49" xfId="8" applyFont="1" applyFill="1" applyBorder="1"/>
    <xf numFmtId="0" fontId="97" fillId="0" borderId="0" xfId="0" applyFont="1"/>
    <xf numFmtId="0" fontId="8" fillId="19" borderId="51" xfId="12" applyFont="1" applyFill="1" applyBorder="1" applyAlignment="1"/>
    <xf numFmtId="0" fontId="21" fillId="19" borderId="8" xfId="12" applyFont="1" applyFill="1" applyBorder="1" applyAlignment="1">
      <alignment horizontal="center"/>
    </xf>
    <xf numFmtId="0" fontId="8" fillId="19" borderId="22" xfId="12" applyFont="1" applyFill="1" applyBorder="1" applyAlignment="1"/>
    <xf numFmtId="0" fontId="8" fillId="19" borderId="31" xfId="12" applyFont="1" applyFill="1" applyBorder="1" applyAlignment="1"/>
    <xf numFmtId="0" fontId="8" fillId="19" borderId="48" xfId="12" applyFont="1" applyFill="1" applyBorder="1" applyAlignment="1"/>
    <xf numFmtId="0" fontId="8" fillId="19" borderId="8" xfId="12" applyFont="1" applyFill="1" applyBorder="1" applyAlignment="1"/>
    <xf numFmtId="0" fontId="96" fillId="19" borderId="8" xfId="12" applyFont="1" applyFill="1" applyBorder="1" applyAlignment="1"/>
    <xf numFmtId="0" fontId="8" fillId="19" borderId="26" xfId="12" applyFont="1" applyFill="1" applyBorder="1" applyAlignment="1"/>
    <xf numFmtId="0" fontId="96" fillId="19" borderId="51" xfId="12" applyFont="1" applyFill="1" applyBorder="1" applyAlignment="1"/>
    <xf numFmtId="0" fontId="61" fillId="8" borderId="4" xfId="10" applyFont="1" applyFill="1" applyBorder="1" applyAlignment="1"/>
    <xf numFmtId="0" fontId="61" fillId="8" borderId="1" xfId="10" applyFont="1" applyFill="1" applyBorder="1" applyAlignment="1"/>
    <xf numFmtId="0" fontId="61" fillId="8" borderId="8" xfId="10" applyFont="1" applyFill="1" applyBorder="1" applyAlignment="1"/>
    <xf numFmtId="0" fontId="59" fillId="8" borderId="11" xfId="10" applyFont="1" applyFill="1" applyBorder="1" applyAlignment="1"/>
    <xf numFmtId="0" fontId="59" fillId="8" borderId="12" xfId="10" applyFont="1" applyFill="1" applyBorder="1" applyAlignment="1"/>
    <xf numFmtId="0" fontId="59" fillId="8" borderId="31" xfId="10" applyFont="1" applyFill="1" applyBorder="1" applyAlignment="1"/>
    <xf numFmtId="0" fontId="3" fillId="0" borderId="0" xfId="10" applyBorder="1" applyAlignment="1">
      <alignment horizontal="right"/>
    </xf>
    <xf numFmtId="0" fontId="3" fillId="0" borderId="0" xfId="10" applyBorder="1"/>
    <xf numFmtId="0" fontId="1" fillId="0" borderId="0" xfId="0" applyFont="1" applyFill="1" applyAlignment="1">
      <alignment horizontal="left"/>
    </xf>
    <xf numFmtId="0" fontId="3" fillId="0" borderId="0" xfId="10" applyFont="1" applyAlignment="1">
      <alignment horizontal="right"/>
    </xf>
    <xf numFmtId="0" fontId="3" fillId="0" borderId="0" xfId="10" applyFont="1" applyFill="1" applyBorder="1"/>
    <xf numFmtId="0" fontId="3" fillId="0" borderId="0" xfId="10" applyFont="1"/>
    <xf numFmtId="0" fontId="15" fillId="8" borderId="8" xfId="7" applyFont="1" applyFill="1" applyBorder="1" applyAlignment="1"/>
    <xf numFmtId="0" fontId="15" fillId="8" borderId="14" xfId="7" applyFont="1" applyFill="1" applyBorder="1" applyAlignment="1"/>
    <xf numFmtId="0" fontId="15" fillId="8" borderId="4" xfId="7" applyFont="1" applyFill="1" applyBorder="1" applyAlignment="1"/>
    <xf numFmtId="0" fontId="15" fillId="8" borderId="1" xfId="7" applyFont="1" applyFill="1" applyBorder="1" applyAlignment="1"/>
    <xf numFmtId="0" fontId="67" fillId="18" borderId="10" xfId="5" applyFont="1" applyFill="1" applyBorder="1" applyAlignment="1"/>
    <xf numFmtId="0" fontId="16" fillId="18" borderId="2" xfId="4" applyFont="1" applyFill="1" applyBorder="1" applyAlignment="1"/>
    <xf numFmtId="0" fontId="16" fillId="18" borderId="3" xfId="4" applyFont="1" applyFill="1" applyBorder="1" applyAlignment="1"/>
    <xf numFmtId="0" fontId="16" fillId="18" borderId="24" xfId="4" applyFont="1" applyFill="1" applyBorder="1" applyAlignment="1"/>
    <xf numFmtId="0" fontId="16" fillId="18" borderId="25" xfId="4" applyFont="1" applyFill="1" applyBorder="1" applyAlignment="1"/>
    <xf numFmtId="0" fontId="56" fillId="18" borderId="3" xfId="5" applyFont="1" applyFill="1" applyBorder="1" applyAlignment="1"/>
    <xf numFmtId="0" fontId="56" fillId="18" borderId="24" xfId="5" applyFont="1" applyFill="1" applyBorder="1" applyAlignment="1"/>
    <xf numFmtId="0" fontId="56" fillId="18" borderId="25" xfId="5" applyFont="1" applyFill="1" applyBorder="1" applyAlignment="1"/>
    <xf numFmtId="0" fontId="17" fillId="0" borderId="13" xfId="5" applyFont="1" applyFill="1" applyBorder="1" applyAlignment="1"/>
    <xf numFmtId="0" fontId="16" fillId="13" borderId="15" xfId="4" applyFont="1" applyFill="1" applyBorder="1" applyAlignment="1"/>
    <xf numFmtId="0" fontId="16" fillId="13" borderId="15" xfId="7" applyFont="1" applyFill="1" applyBorder="1" applyAlignment="1"/>
    <xf numFmtId="0" fontId="56" fillId="13" borderId="13" xfId="7" applyFont="1" applyFill="1" applyBorder="1" applyAlignment="1"/>
    <xf numFmtId="0" fontId="56" fillId="13" borderId="14" xfId="7" applyFont="1" applyFill="1" applyBorder="1" applyAlignment="1"/>
    <xf numFmtId="0" fontId="60" fillId="13" borderId="14" xfId="7" applyFont="1" applyFill="1" applyBorder="1" applyAlignment="1"/>
    <xf numFmtId="0" fontId="60" fillId="13" borderId="13" xfId="10" applyFont="1" applyFill="1" applyBorder="1" applyAlignment="1"/>
    <xf numFmtId="0" fontId="60" fillId="13" borderId="14" xfId="10" applyFont="1" applyFill="1" applyBorder="1" applyAlignment="1"/>
    <xf numFmtId="0" fontId="60" fillId="13" borderId="18" xfId="10" applyFont="1" applyFill="1" applyBorder="1" applyAlignment="1"/>
    <xf numFmtId="0" fontId="60" fillId="13" borderId="15" xfId="10" applyFont="1" applyFill="1" applyBorder="1" applyAlignment="1"/>
    <xf numFmtId="0" fontId="60" fillId="13" borderId="33" xfId="10" applyFont="1" applyFill="1" applyBorder="1" applyAlignment="1"/>
    <xf numFmtId="0" fontId="60" fillId="13" borderId="34" xfId="10" applyFont="1" applyFill="1" applyBorder="1" applyAlignment="1"/>
    <xf numFmtId="0" fontId="60" fillId="13" borderId="35" xfId="10" applyFont="1" applyFill="1" applyBorder="1" applyAlignment="1"/>
    <xf numFmtId="0" fontId="60" fillId="13" borderId="36" xfId="10" applyFont="1" applyFill="1" applyBorder="1" applyAlignment="1"/>
    <xf numFmtId="0" fontId="60" fillId="13" borderId="52" xfId="10" applyFont="1" applyFill="1" applyBorder="1" applyAlignment="1"/>
    <xf numFmtId="0" fontId="60" fillId="13" borderId="29" xfId="10" applyFont="1" applyFill="1" applyBorder="1" applyAlignment="1"/>
    <xf numFmtId="0" fontId="56" fillId="13" borderId="15" xfId="10" applyFont="1" applyFill="1" applyBorder="1" applyAlignment="1"/>
    <xf numFmtId="0" fontId="56" fillId="13" borderId="24" xfId="10" applyFont="1" applyFill="1" applyBorder="1" applyAlignment="1"/>
    <xf numFmtId="0" fontId="56" fillId="13" borderId="33" xfId="7" applyFont="1" applyFill="1" applyBorder="1" applyAlignment="1"/>
    <xf numFmtId="0" fontId="56" fillId="13" borderId="13" xfId="5" applyFont="1" applyFill="1" applyBorder="1" applyAlignment="1"/>
    <xf numFmtId="0" fontId="56" fillId="13" borderId="15" xfId="5" applyFont="1" applyFill="1" applyBorder="1" applyAlignment="1"/>
    <xf numFmtId="0" fontId="56" fillId="13" borderId="3" xfId="5" applyFont="1" applyFill="1" applyBorder="1" applyAlignment="1"/>
    <xf numFmtId="0" fontId="15" fillId="8" borderId="13" xfId="7" applyFont="1" applyFill="1" applyBorder="1" applyAlignment="1"/>
    <xf numFmtId="0" fontId="15" fillId="8" borderId="13" xfId="4" applyFont="1" applyFill="1" applyBorder="1" applyAlignment="1"/>
    <xf numFmtId="0" fontId="36" fillId="8" borderId="14" xfId="7" applyFont="1" applyFill="1" applyBorder="1" applyAlignment="1"/>
    <xf numFmtId="0" fontId="36" fillId="8" borderId="18" xfId="7" applyFont="1" applyFill="1" applyBorder="1" applyAlignment="1"/>
    <xf numFmtId="0" fontId="15" fillId="13" borderId="13" xfId="5" applyFont="1" applyFill="1" applyBorder="1" applyAlignment="1"/>
    <xf numFmtId="0" fontId="20" fillId="21" borderId="1" xfId="12" applyFont="1" applyFill="1" applyBorder="1" applyAlignment="1"/>
    <xf numFmtId="0" fontId="21" fillId="21" borderId="1" xfId="12" applyFont="1" applyFill="1" applyBorder="1" applyAlignment="1"/>
    <xf numFmtId="0" fontId="21" fillId="18" borderId="1" xfId="12" applyFont="1" applyFill="1" applyBorder="1" applyAlignment="1"/>
    <xf numFmtId="0" fontId="21" fillId="18" borderId="10" xfId="12" applyFont="1" applyFill="1" applyBorder="1" applyAlignment="1"/>
    <xf numFmtId="0" fontId="21" fillId="18" borderId="2" xfId="12" applyFont="1" applyFill="1" applyBorder="1" applyAlignment="1"/>
    <xf numFmtId="0" fontId="21" fillId="18" borderId="12" xfId="12" applyFont="1" applyFill="1" applyBorder="1" applyAlignment="1"/>
    <xf numFmtId="0" fontId="21" fillId="18" borderId="45" xfId="12" applyFont="1" applyFill="1" applyBorder="1" applyAlignment="1"/>
    <xf numFmtId="0" fontId="21" fillId="18" borderId="7" xfId="12" applyFont="1" applyFill="1" applyBorder="1" applyAlignment="1"/>
    <xf numFmtId="0" fontId="68" fillId="18" borderId="3" xfId="12" applyFont="1" applyFill="1" applyBorder="1" applyAlignment="1"/>
    <xf numFmtId="0" fontId="20" fillId="21" borderId="45" xfId="12" applyFont="1" applyFill="1" applyBorder="1" applyAlignment="1"/>
    <xf numFmtId="0" fontId="20" fillId="21" borderId="12" xfId="12" applyFont="1" applyFill="1" applyBorder="1" applyAlignment="1"/>
    <xf numFmtId="0" fontId="33" fillId="20" borderId="1" xfId="12" applyFont="1" applyFill="1" applyBorder="1"/>
    <xf numFmtId="0" fontId="32" fillId="20" borderId="1" xfId="12" applyFont="1" applyFill="1" applyBorder="1"/>
    <xf numFmtId="0" fontId="32" fillId="20" borderId="45" xfId="12" applyFont="1" applyFill="1" applyBorder="1"/>
    <xf numFmtId="0" fontId="32" fillId="20" borderId="51" xfId="12" applyFont="1" applyFill="1" applyBorder="1"/>
    <xf numFmtId="0" fontId="32" fillId="20" borderId="12" xfId="12" applyFont="1" applyFill="1" applyBorder="1"/>
    <xf numFmtId="0" fontId="4" fillId="20" borderId="1" xfId="12" applyFont="1" applyFill="1" applyBorder="1"/>
    <xf numFmtId="0" fontId="32" fillId="20" borderId="7" xfId="12" applyFont="1" applyFill="1" applyBorder="1"/>
    <xf numFmtId="0" fontId="32" fillId="20" borderId="63" xfId="12" applyFont="1" applyFill="1" applyBorder="1"/>
    <xf numFmtId="0" fontId="8" fillId="19" borderId="24" xfId="12" applyFont="1" applyFill="1" applyBorder="1" applyAlignment="1"/>
    <xf numFmtId="0" fontId="8" fillId="19" borderId="64" xfId="12" applyFont="1" applyFill="1" applyBorder="1" applyAlignment="1"/>
    <xf numFmtId="0" fontId="21" fillId="18" borderId="63" xfId="12" applyFont="1" applyFill="1" applyBorder="1" applyAlignment="1"/>
    <xf numFmtId="0" fontId="20" fillId="18" borderId="12" xfId="8" applyFont="1" applyFill="1" applyBorder="1"/>
    <xf numFmtId="0" fontId="15" fillId="18" borderId="49" xfId="8" applyFont="1" applyFill="1" applyBorder="1"/>
    <xf numFmtId="0" fontId="15" fillId="9" borderId="49" xfId="8" applyFont="1" applyFill="1" applyBorder="1"/>
    <xf numFmtId="0" fontId="9" fillId="8" borderId="49" xfId="8" applyFont="1" applyFill="1" applyBorder="1"/>
    <xf numFmtId="0" fontId="99" fillId="0" borderId="1" xfId="0" applyFont="1" applyBorder="1"/>
    <xf numFmtId="0" fontId="96" fillId="8" borderId="1" xfId="0" applyFont="1" applyFill="1" applyBorder="1"/>
    <xf numFmtId="0" fontId="15" fillId="18" borderId="24" xfId="8" applyFont="1" applyFill="1" applyBorder="1"/>
    <xf numFmtId="0" fontId="15" fillId="18" borderId="30" xfId="8" applyFont="1" applyFill="1" applyBorder="1"/>
    <xf numFmtId="0" fontId="15" fillId="18" borderId="25" xfId="8" applyFont="1" applyFill="1" applyBorder="1"/>
    <xf numFmtId="0" fontId="15" fillId="2" borderId="25" xfId="8" applyFont="1" applyFill="1" applyBorder="1"/>
    <xf numFmtId="0" fontId="1" fillId="0" borderId="0" xfId="0" applyFont="1" applyBorder="1"/>
    <xf numFmtId="0" fontId="15" fillId="18" borderId="63" xfId="8" applyFont="1" applyFill="1" applyBorder="1"/>
    <xf numFmtId="0" fontId="15" fillId="18" borderId="64" xfId="8" applyFont="1" applyFill="1" applyBorder="1"/>
    <xf numFmtId="0" fontId="15" fillId="2" borderId="56" xfId="8" applyFont="1" applyFill="1" applyBorder="1"/>
    <xf numFmtId="0" fontId="15" fillId="18" borderId="3" xfId="2" applyFont="1" applyFill="1" applyBorder="1"/>
    <xf numFmtId="0" fontId="15" fillId="18" borderId="24" xfId="2" applyFont="1" applyFill="1" applyBorder="1"/>
    <xf numFmtId="0" fontId="15" fillId="2" borderId="15" xfId="2" applyFont="1" applyFill="1" applyBorder="1"/>
    <xf numFmtId="0" fontId="1" fillId="0" borderId="0" xfId="0" applyFont="1" applyFill="1" applyBorder="1"/>
    <xf numFmtId="0" fontId="15" fillId="18" borderId="12" xfId="2" applyFont="1" applyFill="1" applyBorder="1"/>
    <xf numFmtId="0" fontId="15" fillId="18" borderId="11" xfId="2" applyFont="1" applyFill="1" applyBorder="1"/>
    <xf numFmtId="0" fontId="15" fillId="9" borderId="12" xfId="2" applyFont="1" applyFill="1" applyBorder="1"/>
    <xf numFmtId="0" fontId="20" fillId="18" borderId="19" xfId="8" applyFont="1" applyFill="1" applyBorder="1"/>
    <xf numFmtId="0" fontId="15" fillId="18" borderId="15" xfId="8" applyFont="1" applyFill="1" applyBorder="1"/>
    <xf numFmtId="0" fontId="15" fillId="18" borderId="50" xfId="8" applyFont="1" applyFill="1" applyBorder="1"/>
    <xf numFmtId="0" fontId="15" fillId="18" borderId="3" xfId="8" applyFont="1" applyFill="1" applyBorder="1"/>
    <xf numFmtId="0" fontId="15" fillId="18" borderId="62" xfId="8" applyFont="1" applyFill="1" applyBorder="1"/>
    <xf numFmtId="0" fontId="15" fillId="18" borderId="58" xfId="8" applyFont="1" applyFill="1" applyBorder="1"/>
    <xf numFmtId="0" fontId="15" fillId="18" borderId="25" xfId="2" applyFont="1" applyFill="1" applyBorder="1"/>
    <xf numFmtId="0" fontId="25" fillId="16" borderId="51" xfId="0" applyFont="1" applyFill="1" applyBorder="1"/>
    <xf numFmtId="0" fontId="15" fillId="18" borderId="16" xfId="2" applyFont="1" applyFill="1" applyBorder="1"/>
    <xf numFmtId="0" fontId="15" fillId="18" borderId="38" xfId="2" applyFont="1" applyFill="1" applyBorder="1"/>
    <xf numFmtId="0" fontId="15" fillId="18" borderId="17" xfId="2" applyFont="1" applyFill="1" applyBorder="1"/>
    <xf numFmtId="0" fontId="4" fillId="16" borderId="51" xfId="0" applyFont="1" applyFill="1" applyBorder="1"/>
    <xf numFmtId="0" fontId="20" fillId="18" borderId="12" xfId="2" applyFont="1" applyFill="1" applyBorder="1"/>
    <xf numFmtId="0" fontId="20" fillId="18" borderId="19" xfId="2" applyFont="1" applyFill="1" applyBorder="1"/>
    <xf numFmtId="0" fontId="96" fillId="0" borderId="1" xfId="2" applyFont="1" applyFill="1" applyBorder="1"/>
    <xf numFmtId="0" fontId="96" fillId="0" borderId="1" xfId="8" applyFont="1" applyFill="1" applyBorder="1"/>
    <xf numFmtId="0" fontId="97" fillId="0" borderId="1" xfId="0" applyFont="1" applyBorder="1"/>
    <xf numFmtId="0" fontId="20" fillId="18" borderId="11" xfId="2" applyFont="1" applyFill="1" applyBorder="1"/>
    <xf numFmtId="0" fontId="17" fillId="18" borderId="53" xfId="13" applyFont="1" applyFill="1" applyBorder="1" applyAlignment="1"/>
    <xf numFmtId="0" fontId="18" fillId="8" borderId="32" xfId="13" applyFont="1" applyFill="1" applyBorder="1" applyAlignment="1"/>
    <xf numFmtId="0" fontId="9" fillId="4" borderId="1" xfId="9" applyFont="1" applyFill="1" applyBorder="1" applyAlignment="1">
      <alignment wrapText="1"/>
    </xf>
    <xf numFmtId="0" fontId="9" fillId="8" borderId="1" xfId="9" applyFont="1" applyFill="1" applyBorder="1" applyAlignment="1">
      <alignment wrapText="1"/>
    </xf>
    <xf numFmtId="0" fontId="20" fillId="8" borderId="1" xfId="9" applyFont="1" applyFill="1" applyBorder="1" applyAlignment="1"/>
    <xf numFmtId="0" fontId="15" fillId="18" borderId="41" xfId="9" applyFont="1" applyFill="1" applyBorder="1"/>
    <xf numFmtId="0" fontId="4" fillId="0" borderId="0" xfId="0" applyFont="1" applyAlignment="1">
      <alignment horizontal="center" vertical="center"/>
    </xf>
    <xf numFmtId="0" fontId="98" fillId="9" borderId="51" xfId="10" applyFont="1" applyFill="1" applyBorder="1" applyAlignment="1"/>
    <xf numFmtId="0" fontId="15" fillId="13" borderId="15" xfId="10" applyFont="1" applyFill="1" applyBorder="1" applyAlignment="1"/>
    <xf numFmtId="0" fontId="98" fillId="13" borderId="3" xfId="10" applyFont="1" applyFill="1" applyBorder="1" applyAlignment="1"/>
    <xf numFmtId="0" fontId="56" fillId="18" borderId="2" xfId="7" applyFont="1" applyFill="1" applyBorder="1" applyAlignment="1"/>
    <xf numFmtId="0" fontId="56" fillId="18" borderId="3" xfId="7" applyFont="1" applyFill="1" applyBorder="1" applyAlignment="1"/>
    <xf numFmtId="0" fontId="56" fillId="18" borderId="24" xfId="7" applyFont="1" applyFill="1" applyBorder="1" applyAlignment="1"/>
    <xf numFmtId="0" fontId="56" fillId="18" borderId="25" xfId="7" applyFont="1" applyFill="1" applyBorder="1" applyAlignment="1"/>
    <xf numFmtId="0" fontId="56" fillId="9" borderId="15" xfId="7" applyFont="1" applyFill="1" applyBorder="1" applyAlignment="1"/>
    <xf numFmtId="0" fontId="60" fillId="18" borderId="2" xfId="10" applyFont="1" applyFill="1" applyBorder="1" applyAlignment="1"/>
    <xf numFmtId="0" fontId="60" fillId="18" borderId="3" xfId="10" applyFont="1" applyFill="1" applyBorder="1" applyAlignment="1"/>
    <xf numFmtId="0" fontId="56" fillId="18" borderId="2" xfId="5" applyFont="1" applyFill="1" applyBorder="1" applyAlignment="1"/>
    <xf numFmtId="0" fontId="25" fillId="18" borderId="2" xfId="7" applyFont="1" applyFill="1" applyBorder="1" applyAlignment="1"/>
    <xf numFmtId="0" fontId="67" fillId="18" borderId="3" xfId="7" applyFont="1" applyFill="1" applyBorder="1" applyAlignment="1"/>
    <xf numFmtId="0" fontId="67" fillId="18" borderId="24" xfId="7" applyFont="1" applyFill="1" applyBorder="1" applyAlignment="1"/>
    <xf numFmtId="0" fontId="67" fillId="18" borderId="25" xfId="7" applyFont="1" applyFill="1" applyBorder="1" applyAlignment="1"/>
    <xf numFmtId="0" fontId="67" fillId="9" borderId="15" xfId="7" applyFont="1" applyFill="1" applyBorder="1" applyAlignment="1"/>
    <xf numFmtId="0" fontId="67" fillId="13" borderId="15" xfId="7" applyFont="1" applyFill="1" applyBorder="1" applyAlignment="1"/>
    <xf numFmtId="0" fontId="56" fillId="13" borderId="15" xfId="7" applyFont="1" applyFill="1" applyBorder="1" applyAlignment="1"/>
    <xf numFmtId="0" fontId="60" fillId="13" borderId="3" xfId="10" applyFont="1" applyFill="1" applyBorder="1" applyAlignment="1"/>
    <xf numFmtId="0" fontId="60" fillId="9" borderId="3" xfId="10" applyFont="1" applyFill="1" applyBorder="1" applyAlignment="1"/>
    <xf numFmtId="0" fontId="56" fillId="9" borderId="3" xfId="5" applyFont="1" applyFill="1" applyBorder="1" applyAlignment="1"/>
    <xf numFmtId="0" fontId="60" fillId="22" borderId="15" xfId="10" applyFont="1" applyFill="1" applyBorder="1" applyAlignment="1"/>
    <xf numFmtId="0" fontId="56" fillId="22" borderId="15" xfId="10" applyFont="1" applyFill="1" applyBorder="1" applyAlignment="1"/>
    <xf numFmtId="0" fontId="56" fillId="22" borderId="44" xfId="10" applyFont="1" applyFill="1" applyBorder="1" applyAlignment="1"/>
    <xf numFmtId="0" fontId="67" fillId="13" borderId="10" xfId="5" applyFont="1" applyFill="1" applyBorder="1" applyAlignment="1"/>
    <xf numFmtId="0" fontId="98" fillId="18" borderId="2" xfId="10" applyFont="1" applyFill="1" applyBorder="1" applyAlignment="1"/>
    <xf numFmtId="0" fontId="98" fillId="18" borderId="3" xfId="10" applyFont="1" applyFill="1" applyBorder="1" applyAlignment="1"/>
    <xf numFmtId="0" fontId="56" fillId="8" borderId="2" xfId="10" applyFont="1" applyFill="1" applyBorder="1" applyAlignment="1"/>
    <xf numFmtId="0" fontId="56" fillId="8" borderId="3" xfId="10" applyFont="1" applyFill="1" applyBorder="1" applyAlignment="1"/>
    <xf numFmtId="0" fontId="56" fillId="8" borderId="24" xfId="10" applyFont="1" applyFill="1" applyBorder="1" applyAlignment="1"/>
    <xf numFmtId="0" fontId="56" fillId="8" borderId="25" xfId="10" applyFont="1" applyFill="1" applyBorder="1" applyAlignment="1"/>
    <xf numFmtId="0" fontId="60" fillId="8" borderId="2" xfId="10" applyFont="1" applyFill="1" applyBorder="1" applyAlignment="1"/>
    <xf numFmtId="0" fontId="60" fillId="8" borderId="3" xfId="10" applyFont="1" applyFill="1" applyBorder="1" applyAlignment="1"/>
    <xf numFmtId="0" fontId="60" fillId="8" borderId="24" xfId="10" applyFont="1" applyFill="1" applyBorder="1" applyAlignment="1"/>
    <xf numFmtId="0" fontId="60" fillId="8" borderId="25" xfId="10" applyFont="1" applyFill="1" applyBorder="1" applyAlignment="1"/>
    <xf numFmtId="0" fontId="60" fillId="8" borderId="30" xfId="10" applyFont="1" applyFill="1" applyBorder="1" applyAlignment="1"/>
    <xf numFmtId="0" fontId="60" fillId="8" borderId="52" xfId="5" applyFont="1" applyFill="1" applyBorder="1" applyAlignment="1"/>
    <xf numFmtId="0" fontId="20" fillId="21" borderId="3" xfId="12" applyFont="1" applyFill="1" applyBorder="1" applyAlignment="1"/>
    <xf numFmtId="0" fontId="20" fillId="21" borderId="7" xfId="12" applyFont="1" applyFill="1" applyBorder="1" applyAlignment="1"/>
    <xf numFmtId="0" fontId="20" fillId="21" borderId="8" xfId="12" applyFont="1" applyFill="1" applyBorder="1" applyAlignment="1"/>
    <xf numFmtId="0" fontId="20" fillId="21" borderId="24" xfId="12" applyFont="1" applyFill="1" applyBorder="1" applyAlignment="1"/>
    <xf numFmtId="0" fontId="9" fillId="21" borderId="1" xfId="12" applyFont="1" applyFill="1" applyBorder="1" applyAlignment="1"/>
    <xf numFmtId="0" fontId="4" fillId="0" borderId="0" xfId="13" applyFont="1"/>
    <xf numFmtId="0" fontId="27" fillId="0" borderId="0" xfId="13" applyFont="1"/>
    <xf numFmtId="0" fontId="21" fillId="0" borderId="2" xfId="13" applyFont="1" applyFill="1" applyBorder="1" applyAlignment="1"/>
    <xf numFmtId="0" fontId="21" fillId="0" borderId="3" xfId="13" applyFont="1" applyFill="1" applyBorder="1" applyAlignment="1"/>
    <xf numFmtId="0" fontId="21" fillId="0" borderId="15" xfId="13" applyFont="1" applyFill="1" applyBorder="1" applyAlignment="1"/>
    <xf numFmtId="0" fontId="21" fillId="0" borderId="12" xfId="13" applyFont="1" applyFill="1" applyBorder="1" applyAlignment="1"/>
    <xf numFmtId="0" fontId="21" fillId="0" borderId="32" xfId="13" applyFont="1" applyFill="1" applyBorder="1" applyAlignment="1"/>
    <xf numFmtId="0" fontId="10" fillId="0" borderId="0" xfId="13" applyFont="1"/>
    <xf numFmtId="0" fontId="10" fillId="0" borderId="1" xfId="13" applyFont="1" applyFill="1" applyBorder="1" applyAlignment="1"/>
    <xf numFmtId="0" fontId="10" fillId="0" borderId="22" xfId="13" applyFont="1" applyFill="1" applyBorder="1" applyAlignment="1"/>
    <xf numFmtId="0" fontId="10" fillId="0" borderId="10" xfId="13" applyFont="1" applyFill="1" applyBorder="1" applyAlignment="1"/>
    <xf numFmtId="0" fontId="21" fillId="0" borderId="41" xfId="13" applyFont="1" applyFill="1" applyBorder="1" applyAlignment="1"/>
    <xf numFmtId="0" fontId="21" fillId="7" borderId="0" xfId="13" applyFont="1" applyFill="1" applyBorder="1" applyAlignment="1"/>
    <xf numFmtId="0" fontId="9" fillId="0" borderId="0" xfId="13" applyFont="1"/>
    <xf numFmtId="0" fontId="9" fillId="0" borderId="1" xfId="13" applyFont="1" applyFill="1" applyBorder="1" applyAlignment="1"/>
    <xf numFmtId="0" fontId="21" fillId="7" borderId="54" xfId="13" applyFont="1" applyFill="1" applyBorder="1" applyAlignment="1"/>
    <xf numFmtId="0" fontId="21" fillId="18" borderId="54" xfId="13" applyFont="1" applyFill="1" applyBorder="1" applyAlignment="1"/>
    <xf numFmtId="0" fontId="9" fillId="0" borderId="0" xfId="13" applyFont="1" applyFill="1" applyBorder="1" applyAlignment="1"/>
    <xf numFmtId="0" fontId="4" fillId="0" borderId="0" xfId="13" applyFont="1" applyFill="1" applyBorder="1" applyAlignment="1"/>
    <xf numFmtId="0" fontId="21" fillId="8" borderId="15" xfId="13" applyFont="1" applyFill="1" applyBorder="1" applyAlignment="1"/>
    <xf numFmtId="0" fontId="21" fillId="0" borderId="0" xfId="13" applyFont="1" applyFill="1" applyBorder="1" applyAlignment="1"/>
    <xf numFmtId="0" fontId="10" fillId="0" borderId="31" xfId="13" applyFont="1" applyFill="1" applyBorder="1" applyAlignment="1"/>
    <xf numFmtId="0" fontId="10" fillId="0" borderId="0" xfId="13" applyFont="1" applyFill="1" applyBorder="1" applyAlignment="1"/>
    <xf numFmtId="0" fontId="21" fillId="18" borderId="41" xfId="13" applyFont="1" applyFill="1" applyBorder="1" applyAlignment="1"/>
    <xf numFmtId="0" fontId="27" fillId="0" borderId="0" xfId="13" applyFont="1" applyBorder="1"/>
    <xf numFmtId="0" fontId="9" fillId="18" borderId="41" xfId="13" applyFont="1" applyFill="1" applyBorder="1" applyAlignment="1"/>
    <xf numFmtId="0" fontId="100" fillId="0" borderId="0" xfId="13" applyFont="1" applyFill="1" applyBorder="1"/>
    <xf numFmtId="0" fontId="4" fillId="8" borderId="0" xfId="13" applyFont="1" applyFill="1" applyBorder="1"/>
    <xf numFmtId="0" fontId="9" fillId="8" borderId="0" xfId="13" applyFont="1" applyFill="1" applyBorder="1" applyAlignment="1"/>
    <xf numFmtId="0" fontId="100" fillId="8" borderId="0" xfId="13" applyFont="1" applyFill="1" applyBorder="1"/>
    <xf numFmtId="0" fontId="27" fillId="8" borderId="0" xfId="13" applyFont="1" applyFill="1" applyBorder="1"/>
    <xf numFmtId="0" fontId="1" fillId="0" borderId="0" xfId="13" applyFont="1"/>
    <xf numFmtId="0" fontId="28" fillId="18" borderId="2" xfId="13" applyFont="1" applyFill="1" applyBorder="1"/>
    <xf numFmtId="0" fontId="28" fillId="2" borderId="51" xfId="13" applyFont="1" applyFill="1" applyBorder="1"/>
    <xf numFmtId="0" fontId="3" fillId="0" borderId="0" xfId="13" applyFont="1"/>
    <xf numFmtId="0" fontId="17" fillId="0" borderId="14" xfId="13" applyFont="1" applyFill="1" applyBorder="1" applyAlignment="1"/>
    <xf numFmtId="0" fontId="1" fillId="0" borderId="10" xfId="13" applyFont="1" applyFill="1" applyBorder="1" applyAlignment="1"/>
    <xf numFmtId="0" fontId="17" fillId="0" borderId="18" xfId="13" applyFont="1" applyFill="1" applyBorder="1" applyAlignment="1"/>
    <xf numFmtId="0" fontId="15" fillId="4" borderId="2" xfId="13" applyFont="1" applyFill="1" applyBorder="1" applyAlignment="1"/>
    <xf numFmtId="0" fontId="15" fillId="13" borderId="2" xfId="13" applyFont="1" applyFill="1" applyBorder="1" applyAlignment="1"/>
    <xf numFmtId="0" fontId="1" fillId="0" borderId="7" xfId="13" applyFont="1" applyFill="1" applyBorder="1" applyAlignment="1"/>
    <xf numFmtId="0" fontId="17" fillId="0" borderId="52" xfId="13" applyFont="1" applyFill="1" applyBorder="1" applyAlignment="1"/>
    <xf numFmtId="0" fontId="17" fillId="4" borderId="2" xfId="13" applyFont="1" applyFill="1" applyBorder="1" applyAlignment="1"/>
    <xf numFmtId="0" fontId="17" fillId="13" borderId="2" xfId="13" applyFont="1" applyFill="1" applyBorder="1" applyAlignment="1"/>
    <xf numFmtId="0" fontId="17" fillId="7" borderId="6" xfId="13" applyFont="1" applyFill="1" applyBorder="1" applyAlignment="1"/>
    <xf numFmtId="0" fontId="17" fillId="7" borderId="0" xfId="13" applyFont="1" applyFill="1" applyBorder="1" applyAlignment="1"/>
    <xf numFmtId="0" fontId="17" fillId="7" borderId="57" xfId="13" applyFont="1" applyFill="1" applyBorder="1" applyAlignment="1"/>
    <xf numFmtId="0" fontId="17" fillId="0" borderId="13" xfId="13" applyFont="1" applyFill="1" applyBorder="1" applyAlignment="1"/>
    <xf numFmtId="0" fontId="17" fillId="8" borderId="18" xfId="13" applyFont="1" applyFill="1" applyBorder="1" applyAlignment="1"/>
    <xf numFmtId="0" fontId="17" fillId="7" borderId="53" xfId="13" applyFont="1" applyFill="1" applyBorder="1" applyAlignment="1"/>
    <xf numFmtId="0" fontId="28" fillId="6" borderId="51" xfId="13" applyFont="1" applyFill="1" applyBorder="1"/>
    <xf numFmtId="0" fontId="42" fillId="11" borderId="12" xfId="0" applyFont="1" applyFill="1" applyBorder="1" applyAlignment="1">
      <alignment horizontal="right" vertical="center"/>
    </xf>
    <xf numFmtId="0" fontId="10" fillId="8" borderId="1" xfId="0" applyFont="1" applyFill="1" applyBorder="1"/>
    <xf numFmtId="0" fontId="9" fillId="0" borderId="1" xfId="0" applyFont="1" applyBorder="1" applyAlignment="1">
      <alignment horizontal="center"/>
    </xf>
    <xf numFmtId="0" fontId="4" fillId="0" borderId="8" xfId="0" applyFont="1" applyFill="1" applyBorder="1" applyAlignment="1"/>
    <xf numFmtId="0" fontId="4" fillId="8" borderId="1" xfId="0" applyFont="1" applyFill="1" applyBorder="1" applyAlignment="1"/>
    <xf numFmtId="0" fontId="4" fillId="0" borderId="1" xfId="0" applyFont="1" applyBorder="1" applyAlignment="1"/>
    <xf numFmtId="0" fontId="9" fillId="0" borderId="10" xfId="0" applyFont="1" applyBorder="1"/>
    <xf numFmtId="0" fontId="15" fillId="0" borderId="8" xfId="0" applyFont="1" applyBorder="1" applyAlignment="1"/>
    <xf numFmtId="0" fontId="15" fillId="0" borderId="5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3" fillId="8" borderId="17" xfId="0" applyFont="1" applyFill="1" applyBorder="1"/>
    <xf numFmtId="0" fontId="43" fillId="8" borderId="45" xfId="0" applyFont="1" applyFill="1" applyBorder="1"/>
    <xf numFmtId="0" fontId="43" fillId="8" borderId="12" xfId="0" applyFont="1" applyFill="1" applyBorder="1"/>
    <xf numFmtId="0" fontId="43" fillId="8" borderId="63" xfId="0" applyFont="1" applyFill="1" applyBorder="1"/>
    <xf numFmtId="0" fontId="43" fillId="8" borderId="49" xfId="0" applyFont="1" applyFill="1" applyBorder="1"/>
    <xf numFmtId="0" fontId="43" fillId="8" borderId="1" xfId="0" applyFont="1" applyFill="1" applyBorder="1" applyAlignment="1">
      <alignment horizontal="right" vertical="center"/>
    </xf>
    <xf numFmtId="0" fontId="42" fillId="11" borderId="1" xfId="0" applyFont="1" applyFill="1" applyBorder="1" applyAlignment="1">
      <alignment horizontal="right" vertical="center"/>
    </xf>
    <xf numFmtId="0" fontId="43" fillId="8" borderId="12" xfId="0" applyFont="1" applyFill="1" applyBorder="1" applyAlignment="1">
      <alignment horizontal="right" vertical="center"/>
    </xf>
    <xf numFmtId="0" fontId="4" fillId="0" borderId="7" xfId="0" applyFont="1" applyBorder="1"/>
    <xf numFmtId="0" fontId="9" fillId="0" borderId="7" xfId="0" applyFont="1" applyFill="1" applyBorder="1"/>
    <xf numFmtId="0" fontId="9" fillId="0" borderId="26" xfId="0" applyFont="1" applyFill="1" applyBorder="1"/>
    <xf numFmtId="0" fontId="9" fillId="8" borderId="26" xfId="0" applyFont="1" applyFill="1" applyBorder="1"/>
    <xf numFmtId="0" fontId="9" fillId="2" borderId="15" xfId="0" applyFont="1" applyFill="1" applyBorder="1"/>
    <xf numFmtId="10" fontId="0" fillId="0" borderId="0" xfId="0" applyNumberFormat="1"/>
    <xf numFmtId="0" fontId="79" fillId="11" borderId="31" xfId="0" applyFont="1" applyFill="1" applyBorder="1" applyAlignment="1">
      <alignment horizontal="center"/>
    </xf>
    <xf numFmtId="0" fontId="79" fillId="11" borderId="19" xfId="0" applyFont="1" applyFill="1" applyBorder="1" applyAlignment="1">
      <alignment horizontal="center"/>
    </xf>
    <xf numFmtId="0" fontId="79" fillId="11" borderId="11" xfId="0" applyFont="1" applyFill="1" applyBorder="1" applyAlignment="1">
      <alignment horizontal="center"/>
    </xf>
    <xf numFmtId="0" fontId="79" fillId="11" borderId="22" xfId="0" applyFont="1" applyFill="1" applyBorder="1" applyAlignment="1">
      <alignment horizontal="center"/>
    </xf>
    <xf numFmtId="0" fontId="79" fillId="11" borderId="9" xfId="0" applyFont="1" applyFill="1" applyBorder="1" applyAlignment="1">
      <alignment horizontal="center"/>
    </xf>
    <xf numFmtId="0" fontId="79" fillId="11" borderId="2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87" fillId="0" borderId="8" xfId="0" applyFont="1" applyBorder="1" applyAlignment="1">
      <alignment horizontal="left"/>
    </xf>
    <xf numFmtId="0" fontId="87" fillId="0" borderId="5" xfId="0" applyFont="1" applyBorder="1" applyAlignment="1">
      <alignment horizontal="left"/>
    </xf>
    <xf numFmtId="0" fontId="87" fillId="0" borderId="4" xfId="0" applyFont="1" applyBorder="1" applyAlignment="1">
      <alignment horizontal="left"/>
    </xf>
    <xf numFmtId="0" fontId="21" fillId="0" borderId="5" xfId="0" applyFont="1" applyBorder="1" applyAlignment="1">
      <alignment horizontal="center"/>
    </xf>
    <xf numFmtId="49" fontId="89" fillId="0" borderId="0" xfId="0" applyNumberFormat="1" applyFont="1" applyAlignment="1">
      <alignment horizontal="left" vertical="center"/>
    </xf>
    <xf numFmtId="49" fontId="90" fillId="0" borderId="0" xfId="0" applyNumberFormat="1" applyFont="1" applyAlignment="1">
      <alignment horizontal="left" vertical="center"/>
    </xf>
    <xf numFmtId="0" fontId="21" fillId="3" borderId="4" xfId="0" applyFont="1" applyFill="1" applyBorder="1" applyAlignment="1">
      <alignment horizont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87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2" fillId="14" borderId="61" xfId="4" applyNumberFormat="1" applyFont="1" applyFill="1" applyBorder="1" applyAlignment="1">
      <alignment horizontal="center"/>
    </xf>
    <xf numFmtId="49" fontId="12" fillId="14" borderId="0" xfId="4" applyNumberFormat="1" applyFont="1" applyFill="1" applyBorder="1" applyAlignment="1">
      <alignment horizontal="center"/>
    </xf>
    <xf numFmtId="49" fontId="12" fillId="14" borderId="20" xfId="4" applyNumberFormat="1" applyFont="1" applyFill="1" applyBorder="1" applyAlignment="1">
      <alignment horizontal="center"/>
    </xf>
    <xf numFmtId="0" fontId="12" fillId="14" borderId="54" xfId="4" applyFont="1" applyFill="1" applyBorder="1" applyAlignment="1">
      <alignment horizontal="center"/>
    </xf>
    <xf numFmtId="0" fontId="12" fillId="14" borderId="50" xfId="4" applyFont="1" applyFill="1" applyBorder="1" applyAlignment="1">
      <alignment horizontal="center"/>
    </xf>
    <xf numFmtId="0" fontId="12" fillId="14" borderId="60" xfId="4" applyFont="1" applyFill="1" applyBorder="1" applyAlignment="1">
      <alignment horizontal="center"/>
    </xf>
    <xf numFmtId="0" fontId="12" fillId="14" borderId="57" xfId="4" applyFont="1" applyFill="1" applyBorder="1" applyAlignment="1">
      <alignment horizontal="center"/>
    </xf>
    <xf numFmtId="0" fontId="12" fillId="14" borderId="58" xfId="4" applyFont="1" applyFill="1" applyBorder="1" applyAlignment="1">
      <alignment horizontal="center"/>
    </xf>
    <xf numFmtId="0" fontId="12" fillId="14" borderId="59" xfId="4" applyFont="1" applyFill="1" applyBorder="1" applyAlignment="1">
      <alignment horizontal="center"/>
    </xf>
    <xf numFmtId="0" fontId="81" fillId="14" borderId="57" xfId="12" applyFont="1" applyFill="1" applyBorder="1" applyAlignment="1">
      <alignment horizontal="center"/>
    </xf>
    <xf numFmtId="0" fontId="81" fillId="14" borderId="58" xfId="12" applyFont="1" applyFill="1" applyBorder="1" applyAlignment="1">
      <alignment horizontal="center"/>
    </xf>
    <xf numFmtId="0" fontId="81" fillId="14" borderId="59" xfId="12" applyFont="1" applyFill="1" applyBorder="1" applyAlignment="1">
      <alignment horizontal="center"/>
    </xf>
    <xf numFmtId="0" fontId="81" fillId="14" borderId="54" xfId="12" applyFont="1" applyFill="1" applyBorder="1" applyAlignment="1">
      <alignment horizontal="center"/>
    </xf>
    <xf numFmtId="0" fontId="81" fillId="14" borderId="50" xfId="12" applyFont="1" applyFill="1" applyBorder="1" applyAlignment="1">
      <alignment horizontal="center"/>
    </xf>
    <xf numFmtId="0" fontId="81" fillId="14" borderId="60" xfId="12" applyFont="1" applyFill="1" applyBorder="1" applyAlignment="1">
      <alignment horizontal="center"/>
    </xf>
    <xf numFmtId="49" fontId="81" fillId="14" borderId="61" xfId="12" applyNumberFormat="1" applyFont="1" applyFill="1" applyBorder="1" applyAlignment="1">
      <alignment horizontal="center"/>
    </xf>
    <xf numFmtId="49" fontId="81" fillId="14" borderId="0" xfId="12" applyNumberFormat="1" applyFont="1" applyFill="1" applyBorder="1" applyAlignment="1">
      <alignment horizontal="center"/>
    </xf>
    <xf numFmtId="49" fontId="81" fillId="14" borderId="20" xfId="12" applyNumberFormat="1" applyFont="1" applyFill="1" applyBorder="1" applyAlignment="1">
      <alignment horizontal="center"/>
    </xf>
    <xf numFmtId="0" fontId="12" fillId="14" borderId="54" xfId="7" applyFont="1" applyFill="1" applyBorder="1" applyAlignment="1">
      <alignment horizontal="center"/>
    </xf>
    <xf numFmtId="0" fontId="12" fillId="14" borderId="50" xfId="7" applyFont="1" applyFill="1" applyBorder="1" applyAlignment="1">
      <alignment horizontal="center"/>
    </xf>
    <xf numFmtId="0" fontId="12" fillId="14" borderId="60" xfId="7" applyFont="1" applyFill="1" applyBorder="1" applyAlignment="1">
      <alignment horizontal="center"/>
    </xf>
    <xf numFmtId="49" fontId="12" fillId="14" borderId="61" xfId="7" applyNumberFormat="1" applyFont="1" applyFill="1" applyBorder="1" applyAlignment="1">
      <alignment horizontal="center"/>
    </xf>
    <xf numFmtId="49" fontId="12" fillId="14" borderId="0" xfId="7" applyNumberFormat="1" applyFont="1" applyFill="1" applyBorder="1" applyAlignment="1">
      <alignment horizontal="center"/>
    </xf>
    <xf numFmtId="49" fontId="12" fillId="14" borderId="20" xfId="7" applyNumberFormat="1" applyFont="1" applyFill="1" applyBorder="1" applyAlignment="1">
      <alignment horizontal="center"/>
    </xf>
    <xf numFmtId="49" fontId="12" fillId="14" borderId="61" xfId="10" applyNumberFormat="1" applyFont="1" applyFill="1" applyBorder="1" applyAlignment="1">
      <alignment horizontal="center"/>
    </xf>
    <xf numFmtId="49" fontId="12" fillId="14" borderId="0" xfId="10" applyNumberFormat="1" applyFont="1" applyFill="1" applyBorder="1" applyAlignment="1">
      <alignment horizontal="center"/>
    </xf>
    <xf numFmtId="49" fontId="12" fillId="14" borderId="20" xfId="10" applyNumberFormat="1" applyFont="1" applyFill="1" applyBorder="1" applyAlignment="1">
      <alignment horizontal="center"/>
    </xf>
    <xf numFmtId="0" fontId="12" fillId="14" borderId="54" xfId="10" applyFont="1" applyFill="1" applyBorder="1" applyAlignment="1">
      <alignment horizontal="center"/>
    </xf>
    <xf numFmtId="0" fontId="12" fillId="14" borderId="50" xfId="10" applyFont="1" applyFill="1" applyBorder="1" applyAlignment="1">
      <alignment horizontal="center"/>
    </xf>
    <xf numFmtId="0" fontId="12" fillId="14" borderId="60" xfId="10" applyFont="1" applyFill="1" applyBorder="1" applyAlignment="1">
      <alignment horizontal="center"/>
    </xf>
    <xf numFmtId="49" fontId="12" fillId="14" borderId="61" xfId="5" applyNumberFormat="1" applyFont="1" applyFill="1" applyBorder="1" applyAlignment="1">
      <alignment horizontal="center"/>
    </xf>
    <xf numFmtId="49" fontId="12" fillId="14" borderId="0" xfId="5" applyNumberFormat="1" applyFont="1" applyFill="1" applyBorder="1" applyAlignment="1">
      <alignment horizontal="center"/>
    </xf>
    <xf numFmtId="49" fontId="12" fillId="14" borderId="20" xfId="5" applyNumberFormat="1" applyFont="1" applyFill="1" applyBorder="1" applyAlignment="1">
      <alignment horizontal="center"/>
    </xf>
    <xf numFmtId="0" fontId="12" fillId="14" borderId="54" xfId="5" applyFont="1" applyFill="1" applyBorder="1" applyAlignment="1">
      <alignment horizontal="center"/>
    </xf>
    <xf numFmtId="0" fontId="12" fillId="14" borderId="50" xfId="5" applyFont="1" applyFill="1" applyBorder="1" applyAlignment="1">
      <alignment horizontal="center"/>
    </xf>
    <xf numFmtId="0" fontId="12" fillId="14" borderId="60" xfId="5" applyFont="1" applyFill="1" applyBorder="1" applyAlignment="1">
      <alignment horizontal="center"/>
    </xf>
    <xf numFmtId="0" fontId="87" fillId="0" borderId="0" xfId="12" applyFont="1" applyFill="1" applyAlignment="1">
      <alignment horizontal="left"/>
    </xf>
    <xf numFmtId="0" fontId="81" fillId="14" borderId="22" xfId="12" applyFont="1" applyFill="1" applyBorder="1" applyAlignment="1">
      <alignment horizontal="center"/>
    </xf>
    <xf numFmtId="0" fontId="81" fillId="14" borderId="9" xfId="12" applyFont="1" applyFill="1" applyBorder="1" applyAlignment="1">
      <alignment horizontal="center"/>
    </xf>
    <xf numFmtId="0" fontId="81" fillId="14" borderId="23" xfId="12" applyFont="1" applyFill="1" applyBorder="1" applyAlignment="1">
      <alignment horizontal="center"/>
    </xf>
    <xf numFmtId="0" fontId="81" fillId="14" borderId="31" xfId="12" applyFont="1" applyFill="1" applyBorder="1" applyAlignment="1">
      <alignment horizontal="center"/>
    </xf>
    <xf numFmtId="0" fontId="81" fillId="14" borderId="19" xfId="12" applyFont="1" applyFill="1" applyBorder="1" applyAlignment="1">
      <alignment horizontal="center"/>
    </xf>
    <xf numFmtId="0" fontId="81" fillId="14" borderId="11" xfId="12" applyFont="1" applyFill="1" applyBorder="1" applyAlignment="1">
      <alignment horizontal="center"/>
    </xf>
    <xf numFmtId="49" fontId="81" fillId="14" borderId="26" xfId="12" applyNumberFormat="1" applyFont="1" applyFill="1" applyBorder="1" applyAlignment="1">
      <alignment horizontal="center"/>
    </xf>
    <xf numFmtId="49" fontId="81" fillId="14" borderId="6" xfId="12" applyNumberFormat="1" applyFont="1" applyFill="1" applyBorder="1" applyAlignment="1">
      <alignment horizontal="center"/>
    </xf>
    <xf numFmtId="0" fontId="68" fillId="9" borderId="24" xfId="12" applyFont="1" applyFill="1" applyBorder="1" applyAlignment="1">
      <alignment horizontal="center"/>
    </xf>
    <xf numFmtId="0" fontId="68" fillId="9" borderId="30" xfId="12" applyFont="1" applyFill="1" applyBorder="1" applyAlignment="1">
      <alignment horizontal="center"/>
    </xf>
    <xf numFmtId="0" fontId="68" fillId="9" borderId="25" xfId="12" applyFont="1" applyFill="1" applyBorder="1" applyAlignment="1">
      <alignment horizontal="center"/>
    </xf>
    <xf numFmtId="0" fontId="63" fillId="14" borderId="54" xfId="0" applyFont="1" applyFill="1" applyBorder="1" applyAlignment="1">
      <alignment horizontal="center"/>
    </xf>
    <xf numFmtId="0" fontId="63" fillId="14" borderId="50" xfId="0" applyFont="1" applyFill="1" applyBorder="1" applyAlignment="1">
      <alignment horizontal="center"/>
    </xf>
    <xf numFmtId="0" fontId="63" fillId="14" borderId="60" xfId="0" applyFont="1" applyFill="1" applyBorder="1" applyAlignment="1">
      <alignment horizontal="center"/>
    </xf>
    <xf numFmtId="49" fontId="12" fillId="14" borderId="61" xfId="0" applyNumberFormat="1" applyFont="1" applyFill="1" applyBorder="1" applyAlignment="1">
      <alignment horizontal="center"/>
    </xf>
    <xf numFmtId="49" fontId="12" fillId="14" borderId="0" xfId="0" applyNumberFormat="1" applyFont="1" applyFill="1" applyBorder="1" applyAlignment="1">
      <alignment horizontal="center"/>
    </xf>
    <xf numFmtId="49" fontId="12" fillId="14" borderId="20" xfId="0" applyNumberFormat="1" applyFont="1" applyFill="1" applyBorder="1" applyAlignment="1">
      <alignment horizontal="center"/>
    </xf>
    <xf numFmtId="0" fontId="64" fillId="14" borderId="50" xfId="0" applyFont="1" applyFill="1" applyBorder="1" applyAlignment="1">
      <alignment horizontal="center"/>
    </xf>
    <xf numFmtId="0" fontId="64" fillId="14" borderId="60" xfId="0" applyFont="1" applyFill="1" applyBorder="1" applyAlignment="1">
      <alignment horizontal="center"/>
    </xf>
    <xf numFmtId="49" fontId="12" fillId="14" borderId="61" xfId="2" applyNumberFormat="1" applyFont="1" applyFill="1" applyBorder="1" applyAlignment="1">
      <alignment horizontal="center"/>
    </xf>
    <xf numFmtId="49" fontId="12" fillId="14" borderId="0" xfId="2" applyNumberFormat="1" applyFont="1" applyFill="1" applyBorder="1" applyAlignment="1">
      <alignment horizontal="center"/>
    </xf>
    <xf numFmtId="49" fontId="12" fillId="14" borderId="20" xfId="2" applyNumberFormat="1" applyFont="1" applyFill="1" applyBorder="1" applyAlignment="1">
      <alignment horizontal="center"/>
    </xf>
    <xf numFmtId="0" fontId="63" fillId="14" borderId="54" xfId="2" applyFont="1" applyFill="1" applyBorder="1" applyAlignment="1">
      <alignment horizontal="center"/>
    </xf>
    <xf numFmtId="0" fontId="63" fillId="14" borderId="50" xfId="2" applyFont="1" applyFill="1" applyBorder="1" applyAlignment="1">
      <alignment horizontal="center"/>
    </xf>
    <xf numFmtId="0" fontId="63" fillId="14" borderId="60" xfId="2" applyFont="1" applyFill="1" applyBorder="1" applyAlignment="1">
      <alignment horizontal="center"/>
    </xf>
    <xf numFmtId="49" fontId="81" fillId="14" borderId="61" xfId="9" applyNumberFormat="1" applyFont="1" applyFill="1" applyBorder="1" applyAlignment="1">
      <alignment horizontal="center"/>
    </xf>
    <xf numFmtId="49" fontId="81" fillId="14" borderId="0" xfId="9" applyNumberFormat="1" applyFont="1" applyFill="1" applyBorder="1" applyAlignment="1">
      <alignment horizontal="center"/>
    </xf>
    <xf numFmtId="49" fontId="81" fillId="14" borderId="20" xfId="9" applyNumberFormat="1" applyFont="1" applyFill="1" applyBorder="1" applyAlignment="1">
      <alignment horizontal="center"/>
    </xf>
    <xf numFmtId="0" fontId="36" fillId="8" borderId="1" xfId="0" applyFont="1" applyFill="1" applyBorder="1" applyAlignment="1">
      <alignment horizontal="center"/>
    </xf>
    <xf numFmtId="0" fontId="15" fillId="18" borderId="41" xfId="0" applyFont="1" applyFill="1" applyBorder="1" applyAlignment="1">
      <alignment horizontal="center"/>
    </xf>
    <xf numFmtId="0" fontId="15" fillId="18" borderId="44" xfId="0" applyFont="1" applyFill="1" applyBorder="1" applyAlignment="1">
      <alignment horizontal="center"/>
    </xf>
    <xf numFmtId="0" fontId="20" fillId="0" borderId="8" xfId="9" applyFont="1" applyFill="1" applyBorder="1" applyAlignment="1">
      <alignment horizontal="center"/>
    </xf>
    <xf numFmtId="0" fontId="20" fillId="0" borderId="4" xfId="9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6" fillId="17" borderId="1" xfId="0" applyFont="1" applyFill="1" applyBorder="1" applyAlignment="1">
      <alignment horizontal="center"/>
    </xf>
    <xf numFmtId="49" fontId="81" fillId="14" borderId="61" xfId="13" applyNumberFormat="1" applyFont="1" applyFill="1" applyBorder="1" applyAlignment="1">
      <alignment horizontal="center"/>
    </xf>
    <xf numFmtId="49" fontId="81" fillId="14" borderId="0" xfId="13" applyNumberFormat="1" applyFont="1" applyFill="1" applyBorder="1" applyAlignment="1">
      <alignment horizontal="center"/>
    </xf>
    <xf numFmtId="49" fontId="81" fillId="14" borderId="20" xfId="13" applyNumberFormat="1" applyFont="1" applyFill="1" applyBorder="1" applyAlignment="1">
      <alignment horizontal="center"/>
    </xf>
    <xf numFmtId="0" fontId="81" fillId="14" borderId="22" xfId="3" applyFont="1" applyFill="1" applyBorder="1" applyAlignment="1">
      <alignment horizontal="center"/>
    </xf>
    <xf numFmtId="0" fontId="81" fillId="14" borderId="9" xfId="3" applyFont="1" applyFill="1" applyBorder="1" applyAlignment="1">
      <alignment horizontal="center"/>
    </xf>
    <xf numFmtId="0" fontId="81" fillId="14" borderId="23" xfId="3" applyFont="1" applyFill="1" applyBorder="1" applyAlignment="1">
      <alignment horizontal="center"/>
    </xf>
    <xf numFmtId="0" fontId="81" fillId="14" borderId="31" xfId="3" applyFont="1" applyFill="1" applyBorder="1" applyAlignment="1">
      <alignment horizontal="center"/>
    </xf>
    <xf numFmtId="0" fontId="81" fillId="14" borderId="19" xfId="3" applyFont="1" applyFill="1" applyBorder="1" applyAlignment="1">
      <alignment horizontal="center"/>
    </xf>
    <xf numFmtId="0" fontId="81" fillId="14" borderId="11" xfId="3" applyFont="1" applyFill="1" applyBorder="1" applyAlignment="1">
      <alignment horizontal="center"/>
    </xf>
    <xf numFmtId="49" fontId="81" fillId="14" borderId="26" xfId="3" applyNumberFormat="1" applyFont="1" applyFill="1" applyBorder="1" applyAlignment="1">
      <alignment horizontal="center"/>
    </xf>
    <xf numFmtId="49" fontId="81" fillId="14" borderId="0" xfId="3" applyNumberFormat="1" applyFont="1" applyFill="1" applyBorder="1" applyAlignment="1">
      <alignment horizontal="center"/>
    </xf>
    <xf numFmtId="49" fontId="81" fillId="14" borderId="6" xfId="3" applyNumberFormat="1" applyFont="1" applyFill="1" applyBorder="1" applyAlignment="1">
      <alignment horizontal="center"/>
    </xf>
    <xf numFmtId="49" fontId="81" fillId="14" borderId="61" xfId="0" applyNumberFormat="1" applyFont="1" applyFill="1" applyBorder="1" applyAlignment="1">
      <alignment horizontal="center"/>
    </xf>
    <xf numFmtId="49" fontId="81" fillId="14" borderId="0" xfId="0" applyNumberFormat="1" applyFont="1" applyFill="1" applyBorder="1" applyAlignment="1">
      <alignment horizontal="center"/>
    </xf>
    <xf numFmtId="49" fontId="81" fillId="14" borderId="20" xfId="0" applyNumberFormat="1" applyFont="1" applyFill="1" applyBorder="1" applyAlignment="1">
      <alignment horizontal="center"/>
    </xf>
    <xf numFmtId="0" fontId="42" fillId="11" borderId="10" xfId="0" applyFont="1" applyFill="1" applyBorder="1" applyAlignment="1">
      <alignment horizontal="right" vertical="center"/>
    </xf>
    <xf numFmtId="0" fontId="42" fillId="11" borderId="12" xfId="0" applyFont="1" applyFill="1" applyBorder="1" applyAlignment="1">
      <alignment horizontal="right" vertical="center"/>
    </xf>
    <xf numFmtId="0" fontId="5" fillId="14" borderId="57" xfId="11" applyFont="1" applyFill="1" applyBorder="1" applyAlignment="1">
      <alignment horizontal="center"/>
    </xf>
    <xf numFmtId="0" fontId="5" fillId="14" borderId="58" xfId="11" applyFont="1" applyFill="1" applyBorder="1" applyAlignment="1">
      <alignment horizontal="center"/>
    </xf>
    <xf numFmtId="0" fontId="5" fillId="14" borderId="59" xfId="11" applyFont="1" applyFill="1" applyBorder="1" applyAlignment="1">
      <alignment horizontal="center"/>
    </xf>
    <xf numFmtId="0" fontId="84" fillId="14" borderId="61" xfId="11" applyFont="1" applyFill="1" applyBorder="1" applyAlignment="1">
      <alignment horizontal="center"/>
    </xf>
    <xf numFmtId="0" fontId="84" fillId="14" borderId="0" xfId="11" applyFont="1" applyFill="1" applyBorder="1" applyAlignment="1">
      <alignment horizontal="center"/>
    </xf>
    <xf numFmtId="0" fontId="84" fillId="14" borderId="20" xfId="11" applyFont="1" applyFill="1" applyBorder="1" applyAlignment="1">
      <alignment horizontal="center"/>
    </xf>
    <xf numFmtId="0" fontId="5" fillId="14" borderId="54" xfId="11" applyFont="1" applyFill="1" applyBorder="1" applyAlignment="1">
      <alignment horizontal="center"/>
    </xf>
    <xf numFmtId="0" fontId="5" fillId="14" borderId="50" xfId="11" applyFont="1" applyFill="1" applyBorder="1" applyAlignment="1">
      <alignment horizontal="center"/>
    </xf>
    <xf numFmtId="0" fontId="5" fillId="14" borderId="60" xfId="11" applyFont="1" applyFill="1" applyBorder="1" applyAlignment="1">
      <alignment horizontal="center"/>
    </xf>
    <xf numFmtId="49" fontId="5" fillId="14" borderId="61" xfId="11" applyNumberFormat="1" applyFont="1" applyFill="1" applyBorder="1" applyAlignment="1">
      <alignment horizontal="center"/>
    </xf>
    <xf numFmtId="49" fontId="5" fillId="14" borderId="0" xfId="11" applyNumberFormat="1" applyFont="1" applyFill="1" applyBorder="1" applyAlignment="1">
      <alignment horizontal="center"/>
    </xf>
    <xf numFmtId="49" fontId="5" fillId="14" borderId="20" xfId="11" applyNumberFormat="1" applyFont="1" applyFill="1" applyBorder="1" applyAlignment="1">
      <alignment horizontal="center"/>
    </xf>
    <xf numFmtId="0" fontId="43" fillId="8" borderId="10" xfId="0" applyFont="1" applyFill="1" applyBorder="1" applyAlignment="1">
      <alignment horizontal="right" vertical="center"/>
    </xf>
    <xf numFmtId="0" fontId="43" fillId="8" borderId="12" xfId="0" applyFont="1" applyFill="1" applyBorder="1" applyAlignment="1">
      <alignment horizontal="right" vertical="center"/>
    </xf>
    <xf numFmtId="0" fontId="5" fillId="14" borderId="57" xfId="11" applyFont="1" applyFill="1" applyBorder="1" applyAlignment="1">
      <alignment horizontal="center" wrapText="1"/>
    </xf>
    <xf numFmtId="0" fontId="5" fillId="14" borderId="58" xfId="11" applyFont="1" applyFill="1" applyBorder="1" applyAlignment="1">
      <alignment horizontal="center" wrapText="1"/>
    </xf>
    <xf numFmtId="0" fontId="5" fillId="14" borderId="59" xfId="11" applyFont="1" applyFill="1" applyBorder="1" applyAlignment="1">
      <alignment horizontal="center" wrapText="1"/>
    </xf>
    <xf numFmtId="0" fontId="84" fillId="14" borderId="61" xfId="11" applyFont="1" applyFill="1" applyBorder="1" applyAlignment="1">
      <alignment horizontal="center" wrapText="1"/>
    </xf>
    <xf numFmtId="0" fontId="84" fillId="14" borderId="0" xfId="11" applyFont="1" applyFill="1" applyBorder="1" applyAlignment="1">
      <alignment horizontal="center" wrapText="1"/>
    </xf>
    <xf numFmtId="0" fontId="84" fillId="14" borderId="20" xfId="11" applyFont="1" applyFill="1" applyBorder="1" applyAlignment="1">
      <alignment horizontal="center" wrapText="1"/>
    </xf>
    <xf numFmtId="0" fontId="5" fillId="14" borderId="54" xfId="11" applyFont="1" applyFill="1" applyBorder="1" applyAlignment="1">
      <alignment horizontal="center" wrapText="1"/>
    </xf>
    <xf numFmtId="0" fontId="5" fillId="14" borderId="50" xfId="11" applyFont="1" applyFill="1" applyBorder="1" applyAlignment="1">
      <alignment horizontal="center" wrapText="1"/>
    </xf>
    <xf numFmtId="0" fontId="5" fillId="14" borderId="60" xfId="11" applyFont="1" applyFill="1" applyBorder="1" applyAlignment="1">
      <alignment horizontal="center" wrapText="1"/>
    </xf>
    <xf numFmtId="49" fontId="5" fillId="14" borderId="61" xfId="11" applyNumberFormat="1" applyFont="1" applyFill="1" applyBorder="1" applyAlignment="1">
      <alignment horizontal="center" wrapText="1"/>
    </xf>
    <xf numFmtId="49" fontId="5" fillId="14" borderId="0" xfId="11" applyNumberFormat="1" applyFont="1" applyFill="1" applyBorder="1" applyAlignment="1">
      <alignment horizontal="center" wrapText="1"/>
    </xf>
    <xf numFmtId="49" fontId="5" fillId="14" borderId="20" xfId="11" applyNumberFormat="1" applyFont="1" applyFill="1" applyBorder="1" applyAlignment="1">
      <alignment horizontal="center" wrapText="1"/>
    </xf>
    <xf numFmtId="0" fontId="5" fillId="14" borderId="0" xfId="11" applyFont="1" applyFill="1" applyBorder="1" applyAlignment="1">
      <alignment horizontal="center"/>
    </xf>
    <xf numFmtId="0" fontId="5" fillId="14" borderId="20" xfId="11" applyFont="1" applyFill="1" applyBorder="1" applyAlignment="1">
      <alignment horizontal="center"/>
    </xf>
    <xf numFmtId="0" fontId="42" fillId="11" borderId="56" xfId="0" applyFont="1" applyFill="1" applyBorder="1" applyAlignment="1">
      <alignment horizontal="right" vertical="center"/>
    </xf>
    <xf numFmtId="0" fontId="42" fillId="11" borderId="70" xfId="0" applyFont="1" applyFill="1" applyBorder="1" applyAlignment="1">
      <alignment horizontal="right" vertical="center"/>
    </xf>
    <xf numFmtId="0" fontId="42" fillId="11" borderId="72" xfId="0" applyFont="1" applyFill="1" applyBorder="1" applyAlignment="1">
      <alignment horizontal="right" vertical="center"/>
    </xf>
    <xf numFmtId="0" fontId="43" fillId="8" borderId="56" xfId="0" applyFont="1" applyFill="1" applyBorder="1" applyAlignment="1">
      <alignment horizontal="right" vertical="center"/>
    </xf>
    <xf numFmtId="0" fontId="43" fillId="8" borderId="72" xfId="0" applyFont="1" applyFill="1" applyBorder="1" applyAlignment="1">
      <alignment horizontal="right" vertical="center"/>
    </xf>
    <xf numFmtId="0" fontId="43" fillId="8" borderId="70" xfId="0" applyFont="1" applyFill="1" applyBorder="1" applyAlignment="1">
      <alignment horizontal="right" vertical="center"/>
    </xf>
  </cellXfs>
  <cellStyles count="14">
    <cellStyle name="Standard" xfId="0" builtinId="0"/>
    <cellStyle name="Standard_BIB" xfId="1"/>
    <cellStyle name="Standard_FSUSEK" xfId="2"/>
    <cellStyle name="Standard_FUNKSUB" xfId="3"/>
    <cellStyle name="Standard_GRU9495" xfId="4"/>
    <cellStyle name="Standard_Grundschulen FSU 9495" xfId="5"/>
    <cellStyle name="Standard_Grundschulen OSUW " xfId="6"/>
    <cellStyle name="Standard_GUW9495" xfId="7"/>
    <cellStyle name="Standard_GUWSEK" xfId="8"/>
    <cellStyle name="Standard_Hochschulen Total 9495" xfId="9"/>
    <cellStyle name="Standard_OSU9495" xfId="10"/>
    <cellStyle name="Standard_Schul Weiterbildung Total 9495" xfId="11"/>
    <cellStyle name="Standard_SEK9495" xfId="12"/>
    <cellStyle name="Standard_Sonderschulen 9495" xfId="13"/>
  </cellStyles>
  <dxfs count="1"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FFFFCC"/>
      <color rgb="FF99FF66"/>
      <color rgb="FF99FFCC"/>
      <color rgb="FFFFCC99"/>
      <color rgb="FFFFCCCC"/>
      <color rgb="FFCCFF66"/>
      <color rgb="FFFFFF66"/>
      <color rgb="FFFF33CC"/>
      <color rgb="FFFF99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Dokumente/Statistik/Schuljahr%201998-99/BER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UNKSB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 Viktor"/>
      <sheetName val="Berechnungen Viktor"/>
      <sheetName val="Kostenberechnung Sekundar"/>
      <sheetName val="Modell Grundschulen I"/>
      <sheetName val="Parameter GRSCHUL II"/>
    </sheetNames>
    <sheetDataSet>
      <sheetData sheetId="0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</v>
          </cell>
          <cell r="B4">
            <v>1</v>
          </cell>
          <cell r="C4">
            <v>21</v>
          </cell>
          <cell r="D4">
            <v>20</v>
          </cell>
          <cell r="E4">
            <v>14</v>
          </cell>
          <cell r="F4">
            <v>13</v>
          </cell>
          <cell r="G4">
            <v>17</v>
          </cell>
          <cell r="H4">
            <v>12</v>
          </cell>
          <cell r="I4">
            <v>11</v>
          </cell>
          <cell r="J4">
            <v>90</v>
          </cell>
          <cell r="K4">
            <v>18</v>
          </cell>
          <cell r="L4">
            <v>1</v>
          </cell>
          <cell r="M4">
            <v>36</v>
          </cell>
        </row>
        <row r="5">
          <cell r="A5">
            <v>16</v>
          </cell>
          <cell r="B5">
            <v>18</v>
          </cell>
          <cell r="C5">
            <v>42</v>
          </cell>
          <cell r="D5">
            <v>40</v>
          </cell>
          <cell r="E5">
            <v>28</v>
          </cell>
          <cell r="F5">
            <v>26</v>
          </cell>
          <cell r="G5">
            <v>34</v>
          </cell>
          <cell r="H5">
            <v>24</v>
          </cell>
          <cell r="I5">
            <v>22</v>
          </cell>
          <cell r="J5">
            <v>91</v>
          </cell>
          <cell r="K5">
            <v>18.2</v>
          </cell>
          <cell r="L5">
            <v>17</v>
          </cell>
          <cell r="M5">
            <v>72</v>
          </cell>
        </row>
        <row r="6">
          <cell r="A6">
            <v>32</v>
          </cell>
          <cell r="B6">
            <v>36</v>
          </cell>
          <cell r="C6">
            <v>63</v>
          </cell>
          <cell r="D6">
            <v>60</v>
          </cell>
          <cell r="E6">
            <v>42</v>
          </cell>
          <cell r="F6">
            <v>39</v>
          </cell>
          <cell r="G6">
            <v>51</v>
          </cell>
          <cell r="H6">
            <v>36</v>
          </cell>
          <cell r="I6">
            <v>33</v>
          </cell>
          <cell r="J6">
            <v>92</v>
          </cell>
          <cell r="K6">
            <v>18.400000000000002</v>
          </cell>
          <cell r="L6">
            <v>34</v>
          </cell>
          <cell r="M6">
            <v>108</v>
          </cell>
        </row>
        <row r="7">
          <cell r="A7">
            <v>48</v>
          </cell>
          <cell r="B7">
            <v>54</v>
          </cell>
          <cell r="C7">
            <v>84</v>
          </cell>
          <cell r="D7">
            <v>80</v>
          </cell>
          <cell r="E7">
            <v>56</v>
          </cell>
          <cell r="F7">
            <v>52</v>
          </cell>
          <cell r="G7">
            <v>68</v>
          </cell>
          <cell r="H7">
            <v>48</v>
          </cell>
          <cell r="I7">
            <v>44</v>
          </cell>
          <cell r="J7">
            <v>93</v>
          </cell>
          <cell r="K7">
            <v>18.600000000000001</v>
          </cell>
          <cell r="L7">
            <v>51</v>
          </cell>
          <cell r="M7">
            <v>144</v>
          </cell>
        </row>
        <row r="8">
          <cell r="A8">
            <v>64</v>
          </cell>
          <cell r="B8">
            <v>72</v>
          </cell>
          <cell r="C8">
            <v>105</v>
          </cell>
          <cell r="D8">
            <v>100</v>
          </cell>
          <cell r="E8">
            <v>70</v>
          </cell>
          <cell r="F8">
            <v>65</v>
          </cell>
          <cell r="G8">
            <v>85</v>
          </cell>
          <cell r="H8">
            <v>60</v>
          </cell>
          <cell r="I8">
            <v>55</v>
          </cell>
          <cell r="J8">
            <v>94</v>
          </cell>
          <cell r="K8">
            <v>18.8</v>
          </cell>
          <cell r="L8">
            <v>68</v>
          </cell>
          <cell r="M8">
            <v>180</v>
          </cell>
        </row>
        <row r="9">
          <cell r="A9">
            <v>80</v>
          </cell>
          <cell r="B9">
            <v>90</v>
          </cell>
          <cell r="C9">
            <v>126</v>
          </cell>
          <cell r="D9">
            <v>120</v>
          </cell>
          <cell r="E9">
            <v>84</v>
          </cell>
          <cell r="F9">
            <v>78</v>
          </cell>
          <cell r="G9">
            <v>102</v>
          </cell>
          <cell r="H9">
            <v>72</v>
          </cell>
          <cell r="I9">
            <v>66</v>
          </cell>
          <cell r="J9">
            <v>95</v>
          </cell>
          <cell r="K9">
            <v>19</v>
          </cell>
          <cell r="L9">
            <v>85</v>
          </cell>
          <cell r="M9">
            <v>216</v>
          </cell>
        </row>
        <row r="10">
          <cell r="A10">
            <v>96</v>
          </cell>
          <cell r="B10">
            <v>108</v>
          </cell>
          <cell r="C10">
            <v>147</v>
          </cell>
          <cell r="D10">
            <v>140</v>
          </cell>
          <cell r="E10">
            <v>98</v>
          </cell>
          <cell r="F10">
            <v>91</v>
          </cell>
          <cell r="G10">
            <v>119</v>
          </cell>
          <cell r="H10">
            <v>84</v>
          </cell>
          <cell r="I10">
            <v>77</v>
          </cell>
          <cell r="J10">
            <v>96</v>
          </cell>
          <cell r="K10">
            <v>19.200000000000003</v>
          </cell>
          <cell r="L10">
            <v>102</v>
          </cell>
          <cell r="M10">
            <v>252</v>
          </cell>
        </row>
        <row r="11">
          <cell r="A11">
            <v>112</v>
          </cell>
          <cell r="B11">
            <v>126</v>
          </cell>
          <cell r="C11">
            <v>168</v>
          </cell>
          <cell r="D11">
            <v>160</v>
          </cell>
          <cell r="E11">
            <v>112</v>
          </cell>
          <cell r="F11">
            <v>104</v>
          </cell>
          <cell r="G11">
            <v>136</v>
          </cell>
          <cell r="H11">
            <v>96</v>
          </cell>
          <cell r="I11">
            <v>88</v>
          </cell>
          <cell r="J11">
            <v>97</v>
          </cell>
          <cell r="K11">
            <v>19.400000000000002</v>
          </cell>
          <cell r="L11">
            <v>119</v>
          </cell>
          <cell r="M11">
            <v>288</v>
          </cell>
        </row>
        <row r="12">
          <cell r="A12">
            <v>128</v>
          </cell>
          <cell r="B12">
            <v>144</v>
          </cell>
          <cell r="C12">
            <v>189</v>
          </cell>
          <cell r="D12">
            <v>180</v>
          </cell>
          <cell r="E12">
            <v>126</v>
          </cell>
          <cell r="F12">
            <v>117</v>
          </cell>
          <cell r="G12">
            <v>153</v>
          </cell>
          <cell r="H12">
            <v>108</v>
          </cell>
          <cell r="I12">
            <v>99</v>
          </cell>
          <cell r="J12">
            <v>98</v>
          </cell>
          <cell r="K12">
            <v>19.600000000000001</v>
          </cell>
          <cell r="L12">
            <v>136</v>
          </cell>
          <cell r="M12">
            <v>324</v>
          </cell>
        </row>
        <row r="13">
          <cell r="A13">
            <v>144</v>
          </cell>
          <cell r="B13">
            <v>162</v>
          </cell>
          <cell r="C13">
            <v>210</v>
          </cell>
          <cell r="D13">
            <v>200</v>
          </cell>
          <cell r="E13">
            <v>140</v>
          </cell>
          <cell r="F13">
            <v>130</v>
          </cell>
          <cell r="G13">
            <v>170</v>
          </cell>
          <cell r="H13">
            <v>120</v>
          </cell>
          <cell r="I13">
            <v>110</v>
          </cell>
          <cell r="J13">
            <v>99</v>
          </cell>
          <cell r="K13">
            <v>19.8</v>
          </cell>
          <cell r="L13">
            <v>153</v>
          </cell>
          <cell r="M13">
            <v>360</v>
          </cell>
        </row>
        <row r="14">
          <cell r="A14">
            <v>160</v>
          </cell>
          <cell r="B14">
            <v>180</v>
          </cell>
          <cell r="C14">
            <v>231</v>
          </cell>
          <cell r="D14">
            <v>220</v>
          </cell>
          <cell r="E14">
            <v>154</v>
          </cell>
          <cell r="F14">
            <v>143</v>
          </cell>
          <cell r="G14">
            <v>187</v>
          </cell>
          <cell r="H14">
            <v>132</v>
          </cell>
          <cell r="I14">
            <v>121</v>
          </cell>
          <cell r="J14">
            <v>100</v>
          </cell>
          <cell r="K14">
            <v>20</v>
          </cell>
          <cell r="L14">
            <v>170</v>
          </cell>
          <cell r="M14">
            <v>396</v>
          </cell>
        </row>
        <row r="15">
          <cell r="A15">
            <v>176</v>
          </cell>
          <cell r="B15">
            <v>198</v>
          </cell>
          <cell r="C15">
            <v>252</v>
          </cell>
          <cell r="D15">
            <v>240</v>
          </cell>
          <cell r="E15">
            <v>168</v>
          </cell>
          <cell r="F15">
            <v>156</v>
          </cell>
          <cell r="G15">
            <v>204</v>
          </cell>
          <cell r="H15">
            <v>144</v>
          </cell>
          <cell r="I15">
            <v>132</v>
          </cell>
          <cell r="J15">
            <v>101</v>
          </cell>
          <cell r="K15">
            <v>20.200000000000003</v>
          </cell>
        </row>
        <row r="16">
          <cell r="A16">
            <v>192</v>
          </cell>
          <cell r="B16">
            <v>216</v>
          </cell>
          <cell r="C16">
            <v>273</v>
          </cell>
          <cell r="D16">
            <v>260</v>
          </cell>
          <cell r="E16">
            <v>182</v>
          </cell>
          <cell r="F16">
            <v>169</v>
          </cell>
          <cell r="G16">
            <v>221</v>
          </cell>
          <cell r="H16">
            <v>156</v>
          </cell>
          <cell r="I16">
            <v>143</v>
          </cell>
          <cell r="J16">
            <v>102</v>
          </cell>
          <cell r="K16">
            <v>20.400000000000002</v>
          </cell>
        </row>
        <row r="17">
          <cell r="A17">
            <v>208</v>
          </cell>
          <cell r="B17">
            <v>234</v>
          </cell>
          <cell r="C17">
            <v>294</v>
          </cell>
          <cell r="D17">
            <v>280</v>
          </cell>
          <cell r="E17">
            <v>196</v>
          </cell>
          <cell r="F17">
            <v>182</v>
          </cell>
          <cell r="G17">
            <v>238</v>
          </cell>
          <cell r="H17">
            <v>168</v>
          </cell>
          <cell r="I17">
            <v>154</v>
          </cell>
          <cell r="J17">
            <v>103</v>
          </cell>
          <cell r="K17">
            <v>20.6</v>
          </cell>
        </row>
        <row r="18">
          <cell r="A18">
            <v>224</v>
          </cell>
          <cell r="B18">
            <v>252</v>
          </cell>
          <cell r="C18">
            <v>315</v>
          </cell>
          <cell r="D18">
            <v>300</v>
          </cell>
          <cell r="E18">
            <v>210</v>
          </cell>
          <cell r="F18">
            <v>195</v>
          </cell>
          <cell r="G18">
            <v>255</v>
          </cell>
          <cell r="H18">
            <v>180</v>
          </cell>
          <cell r="I18">
            <v>165</v>
          </cell>
          <cell r="J18">
            <v>104</v>
          </cell>
          <cell r="K18">
            <v>20.8</v>
          </cell>
        </row>
        <row r="19">
          <cell r="A19">
            <v>240</v>
          </cell>
          <cell r="B19">
            <v>270</v>
          </cell>
          <cell r="C19">
            <v>336</v>
          </cell>
          <cell r="D19">
            <v>320</v>
          </cell>
          <cell r="E19">
            <v>224</v>
          </cell>
          <cell r="F19">
            <v>208</v>
          </cell>
          <cell r="G19">
            <v>272</v>
          </cell>
          <cell r="H19">
            <v>192</v>
          </cell>
          <cell r="I19">
            <v>176</v>
          </cell>
          <cell r="J19">
            <v>105</v>
          </cell>
          <cell r="K19">
            <v>21</v>
          </cell>
        </row>
        <row r="20">
          <cell r="A20">
            <v>256</v>
          </cell>
          <cell r="B20">
            <v>288</v>
          </cell>
          <cell r="C20">
            <v>357</v>
          </cell>
          <cell r="D20">
            <v>340</v>
          </cell>
          <cell r="E20">
            <v>238</v>
          </cell>
          <cell r="F20">
            <v>221</v>
          </cell>
          <cell r="G20">
            <v>289</v>
          </cell>
          <cell r="H20">
            <v>204</v>
          </cell>
          <cell r="I20">
            <v>187</v>
          </cell>
          <cell r="J20">
            <v>106</v>
          </cell>
          <cell r="K20">
            <v>21.200000000000003</v>
          </cell>
        </row>
        <row r="21">
          <cell r="A21">
            <v>272</v>
          </cell>
          <cell r="B21">
            <v>306</v>
          </cell>
          <cell r="C21">
            <v>378</v>
          </cell>
          <cell r="D21">
            <v>360</v>
          </cell>
          <cell r="E21">
            <v>252</v>
          </cell>
          <cell r="F21">
            <v>234</v>
          </cell>
          <cell r="G21">
            <v>306</v>
          </cell>
          <cell r="H21">
            <v>216</v>
          </cell>
          <cell r="I21">
            <v>198</v>
          </cell>
          <cell r="J21">
            <v>107</v>
          </cell>
          <cell r="K21">
            <v>21.400000000000002</v>
          </cell>
        </row>
        <row r="22">
          <cell r="A22">
            <v>288</v>
          </cell>
          <cell r="B22">
            <v>324</v>
          </cell>
          <cell r="C22">
            <v>399</v>
          </cell>
          <cell r="D22">
            <v>380</v>
          </cell>
          <cell r="E22">
            <v>266</v>
          </cell>
          <cell r="F22">
            <v>247</v>
          </cell>
          <cell r="G22">
            <v>323</v>
          </cell>
          <cell r="H22">
            <v>228</v>
          </cell>
          <cell r="I22">
            <v>209</v>
          </cell>
          <cell r="J22">
            <v>108</v>
          </cell>
          <cell r="K22">
            <v>21.6</v>
          </cell>
        </row>
        <row r="23">
          <cell r="A23">
            <v>304</v>
          </cell>
          <cell r="B23">
            <v>342</v>
          </cell>
          <cell r="C23">
            <v>420</v>
          </cell>
          <cell r="D23">
            <v>400</v>
          </cell>
          <cell r="E23">
            <v>280</v>
          </cell>
          <cell r="F23">
            <v>260</v>
          </cell>
          <cell r="G23">
            <v>340</v>
          </cell>
          <cell r="H23">
            <v>240</v>
          </cell>
          <cell r="I23">
            <v>220</v>
          </cell>
          <cell r="J23">
            <v>109</v>
          </cell>
          <cell r="K23">
            <v>21.8</v>
          </cell>
        </row>
        <row r="24">
          <cell r="A24">
            <v>320</v>
          </cell>
          <cell r="B24">
            <v>360</v>
          </cell>
          <cell r="C24">
            <v>441</v>
          </cell>
          <cell r="D24">
            <v>420</v>
          </cell>
          <cell r="E24">
            <v>294</v>
          </cell>
          <cell r="F24">
            <v>273</v>
          </cell>
          <cell r="G24">
            <v>357</v>
          </cell>
          <cell r="H24">
            <v>252</v>
          </cell>
          <cell r="I24">
            <v>231</v>
          </cell>
          <cell r="J24">
            <v>110</v>
          </cell>
          <cell r="K24">
            <v>22</v>
          </cell>
        </row>
        <row r="25">
          <cell r="J25">
            <v>111</v>
          </cell>
          <cell r="K25">
            <v>22.200000000000003</v>
          </cell>
        </row>
        <row r="26">
          <cell r="J26">
            <v>112</v>
          </cell>
          <cell r="K26">
            <v>22.400000000000002</v>
          </cell>
        </row>
        <row r="27">
          <cell r="J27">
            <v>113</v>
          </cell>
          <cell r="K27">
            <v>22.6</v>
          </cell>
        </row>
        <row r="28">
          <cell r="J28">
            <v>114</v>
          </cell>
          <cell r="K28">
            <v>22.8</v>
          </cell>
        </row>
        <row r="29">
          <cell r="J29">
            <v>115</v>
          </cell>
          <cell r="K29">
            <v>23</v>
          </cell>
        </row>
        <row r="30">
          <cell r="J30">
            <v>116</v>
          </cell>
          <cell r="K30">
            <v>23.200000000000003</v>
          </cell>
        </row>
        <row r="31">
          <cell r="J31">
            <v>117</v>
          </cell>
          <cell r="K31">
            <v>23.400000000000002</v>
          </cell>
        </row>
        <row r="32">
          <cell r="J32">
            <v>118</v>
          </cell>
          <cell r="K32">
            <v>23.6</v>
          </cell>
        </row>
        <row r="33">
          <cell r="J33">
            <v>119</v>
          </cell>
          <cell r="K33">
            <v>23.8</v>
          </cell>
        </row>
        <row r="34">
          <cell r="J34">
            <v>120</v>
          </cell>
          <cell r="K34">
            <v>24</v>
          </cell>
        </row>
        <row r="35">
          <cell r="J35">
            <v>121</v>
          </cell>
          <cell r="K35">
            <v>24.200000000000003</v>
          </cell>
        </row>
        <row r="36">
          <cell r="J36">
            <v>122</v>
          </cell>
          <cell r="K36">
            <v>24.400000000000002</v>
          </cell>
        </row>
        <row r="37">
          <cell r="J37">
            <v>123</v>
          </cell>
          <cell r="K37">
            <v>24.6</v>
          </cell>
        </row>
        <row r="38">
          <cell r="J38">
            <v>124</v>
          </cell>
          <cell r="K38">
            <v>24.8</v>
          </cell>
        </row>
        <row r="39">
          <cell r="J39">
            <v>125</v>
          </cell>
          <cell r="K39">
            <v>25</v>
          </cell>
        </row>
        <row r="40">
          <cell r="J40">
            <v>126</v>
          </cell>
          <cell r="K40">
            <v>25.200000000000003</v>
          </cell>
        </row>
        <row r="41">
          <cell r="J41">
            <v>127</v>
          </cell>
          <cell r="K41">
            <v>25.400000000000002</v>
          </cell>
        </row>
        <row r="42">
          <cell r="J42">
            <v>128</v>
          </cell>
          <cell r="K42">
            <v>25.6</v>
          </cell>
        </row>
        <row r="43">
          <cell r="J43">
            <v>129</v>
          </cell>
          <cell r="K43">
            <v>25.8</v>
          </cell>
        </row>
        <row r="44">
          <cell r="J44">
            <v>130</v>
          </cell>
          <cell r="K44">
            <v>26</v>
          </cell>
        </row>
        <row r="45">
          <cell r="J45">
            <v>131</v>
          </cell>
          <cell r="K45">
            <v>26.200000000000003</v>
          </cell>
        </row>
        <row r="46">
          <cell r="J46">
            <v>132</v>
          </cell>
          <cell r="K46">
            <v>26.400000000000002</v>
          </cell>
        </row>
        <row r="47">
          <cell r="J47">
            <v>133</v>
          </cell>
          <cell r="K47">
            <v>26.6</v>
          </cell>
        </row>
        <row r="48">
          <cell r="J48">
            <v>134</v>
          </cell>
          <cell r="K48">
            <v>26.8</v>
          </cell>
        </row>
        <row r="49">
          <cell r="J49">
            <v>135</v>
          </cell>
          <cell r="K49">
            <v>27</v>
          </cell>
        </row>
        <row r="50">
          <cell r="J50">
            <v>136</v>
          </cell>
          <cell r="K50">
            <v>27.200000000000003</v>
          </cell>
        </row>
        <row r="51">
          <cell r="J51">
            <v>137</v>
          </cell>
          <cell r="K51">
            <v>27.400000000000002</v>
          </cell>
        </row>
        <row r="52">
          <cell r="J52">
            <v>138</v>
          </cell>
          <cell r="K52">
            <v>27.6</v>
          </cell>
        </row>
        <row r="53">
          <cell r="J53">
            <v>139</v>
          </cell>
          <cell r="K53">
            <v>27.8</v>
          </cell>
        </row>
        <row r="54">
          <cell r="J54">
            <v>140</v>
          </cell>
          <cell r="K54">
            <v>28</v>
          </cell>
        </row>
        <row r="55">
          <cell r="J55">
            <v>141</v>
          </cell>
          <cell r="K55">
            <v>28.200000000000003</v>
          </cell>
        </row>
        <row r="56">
          <cell r="J56">
            <v>142</v>
          </cell>
          <cell r="K56">
            <v>28.400000000000002</v>
          </cell>
        </row>
        <row r="57">
          <cell r="J57">
            <v>143</v>
          </cell>
          <cell r="K57">
            <v>28.6</v>
          </cell>
        </row>
        <row r="58">
          <cell r="J58">
            <v>144</v>
          </cell>
          <cell r="K58">
            <v>28.8</v>
          </cell>
        </row>
        <row r="59">
          <cell r="J59">
            <v>145</v>
          </cell>
          <cell r="K59">
            <v>29</v>
          </cell>
        </row>
        <row r="60">
          <cell r="J60">
            <v>146</v>
          </cell>
          <cell r="K60">
            <v>29.200000000000003</v>
          </cell>
        </row>
        <row r="61">
          <cell r="J61">
            <v>147</v>
          </cell>
          <cell r="K61">
            <v>29.400000000000002</v>
          </cell>
        </row>
        <row r="62">
          <cell r="J62">
            <v>148</v>
          </cell>
          <cell r="K62">
            <v>29.6</v>
          </cell>
        </row>
        <row r="63">
          <cell r="J63">
            <v>149</v>
          </cell>
          <cell r="K63">
            <v>29.8</v>
          </cell>
        </row>
        <row r="64">
          <cell r="J64">
            <v>150</v>
          </cell>
          <cell r="K64">
            <v>30</v>
          </cell>
        </row>
        <row r="65">
          <cell r="J65">
            <v>151</v>
          </cell>
          <cell r="K65">
            <v>30.200000000000003</v>
          </cell>
        </row>
        <row r="66">
          <cell r="J66">
            <v>152</v>
          </cell>
          <cell r="K66">
            <v>30.400000000000002</v>
          </cell>
        </row>
        <row r="67">
          <cell r="J67">
            <v>153</v>
          </cell>
          <cell r="K67">
            <v>30.6</v>
          </cell>
        </row>
        <row r="68">
          <cell r="J68">
            <v>154</v>
          </cell>
          <cell r="K68">
            <v>30.8</v>
          </cell>
        </row>
        <row r="69">
          <cell r="J69">
            <v>155</v>
          </cell>
          <cell r="K69">
            <v>31</v>
          </cell>
        </row>
        <row r="70">
          <cell r="J70">
            <v>156</v>
          </cell>
          <cell r="K70">
            <v>31.200000000000003</v>
          </cell>
        </row>
        <row r="71">
          <cell r="J71">
            <v>157</v>
          </cell>
          <cell r="K71">
            <v>31.400000000000002</v>
          </cell>
        </row>
        <row r="72">
          <cell r="J72">
            <v>158</v>
          </cell>
          <cell r="K72">
            <v>31.6</v>
          </cell>
        </row>
        <row r="73">
          <cell r="J73">
            <v>159</v>
          </cell>
          <cell r="K73">
            <v>31.8</v>
          </cell>
        </row>
        <row r="74">
          <cell r="J74">
            <v>160</v>
          </cell>
          <cell r="K74">
            <v>32</v>
          </cell>
        </row>
        <row r="75">
          <cell r="J75">
            <v>161</v>
          </cell>
          <cell r="K75">
            <v>32.200000000000003</v>
          </cell>
        </row>
        <row r="76">
          <cell r="J76">
            <v>162</v>
          </cell>
          <cell r="K76">
            <v>32.4</v>
          </cell>
        </row>
        <row r="77">
          <cell r="J77">
            <v>163</v>
          </cell>
          <cell r="K77">
            <v>32.6</v>
          </cell>
        </row>
        <row r="78">
          <cell r="J78">
            <v>164</v>
          </cell>
          <cell r="K78">
            <v>32.800000000000004</v>
          </cell>
        </row>
        <row r="79">
          <cell r="J79">
            <v>165</v>
          </cell>
          <cell r="K79">
            <v>33</v>
          </cell>
        </row>
        <row r="80">
          <cell r="J80">
            <v>166</v>
          </cell>
          <cell r="K80">
            <v>33.200000000000003</v>
          </cell>
        </row>
        <row r="81">
          <cell r="J81">
            <v>167</v>
          </cell>
          <cell r="K81">
            <v>33.4</v>
          </cell>
        </row>
        <row r="82">
          <cell r="J82">
            <v>168</v>
          </cell>
          <cell r="K82">
            <v>33.6</v>
          </cell>
        </row>
        <row r="83">
          <cell r="J83">
            <v>169</v>
          </cell>
          <cell r="K83">
            <v>33.800000000000004</v>
          </cell>
        </row>
        <row r="84">
          <cell r="J84">
            <v>170</v>
          </cell>
          <cell r="K84">
            <v>34</v>
          </cell>
        </row>
        <row r="85">
          <cell r="J85">
            <v>171</v>
          </cell>
          <cell r="K85">
            <v>34.200000000000003</v>
          </cell>
        </row>
        <row r="86">
          <cell r="J86">
            <v>172</v>
          </cell>
          <cell r="K86">
            <v>34.4</v>
          </cell>
        </row>
        <row r="87">
          <cell r="J87">
            <v>173</v>
          </cell>
          <cell r="K87">
            <v>34.6</v>
          </cell>
        </row>
        <row r="88">
          <cell r="J88">
            <v>174</v>
          </cell>
          <cell r="K88">
            <v>34.800000000000004</v>
          </cell>
        </row>
        <row r="89">
          <cell r="J89">
            <v>175</v>
          </cell>
          <cell r="K89">
            <v>35</v>
          </cell>
        </row>
        <row r="90">
          <cell r="J90">
            <v>176</v>
          </cell>
          <cell r="K90">
            <v>35.200000000000003</v>
          </cell>
        </row>
        <row r="91">
          <cell r="J91">
            <v>177</v>
          </cell>
          <cell r="K91">
            <v>35.4</v>
          </cell>
        </row>
        <row r="92">
          <cell r="J92">
            <v>178</v>
          </cell>
          <cell r="K92">
            <v>35.6</v>
          </cell>
        </row>
        <row r="93">
          <cell r="J93">
            <v>179</v>
          </cell>
          <cell r="K93">
            <v>35.800000000000004</v>
          </cell>
        </row>
        <row r="94">
          <cell r="J94">
            <v>180</v>
          </cell>
          <cell r="K94">
            <v>36</v>
          </cell>
        </row>
        <row r="95">
          <cell r="J95">
            <v>181</v>
          </cell>
          <cell r="K95">
            <v>36.200000000000003</v>
          </cell>
        </row>
        <row r="96">
          <cell r="J96">
            <v>182</v>
          </cell>
          <cell r="K96">
            <v>36.4</v>
          </cell>
        </row>
        <row r="97">
          <cell r="J97">
            <v>183</v>
          </cell>
          <cell r="K97">
            <v>36.6</v>
          </cell>
        </row>
        <row r="98">
          <cell r="J98">
            <v>184</v>
          </cell>
          <cell r="K98">
            <v>36.800000000000004</v>
          </cell>
        </row>
        <row r="99">
          <cell r="J99">
            <v>185</v>
          </cell>
          <cell r="K99">
            <v>37</v>
          </cell>
        </row>
        <row r="100">
          <cell r="J100">
            <v>186</v>
          </cell>
          <cell r="K100">
            <v>37.200000000000003</v>
          </cell>
        </row>
        <row r="101">
          <cell r="J101">
            <v>187</v>
          </cell>
          <cell r="K101">
            <v>37.4</v>
          </cell>
        </row>
        <row r="102">
          <cell r="J102">
            <v>188</v>
          </cell>
          <cell r="K102">
            <v>37.6</v>
          </cell>
        </row>
        <row r="103">
          <cell r="J103">
            <v>189</v>
          </cell>
          <cell r="K103">
            <v>37.800000000000004</v>
          </cell>
        </row>
        <row r="104">
          <cell r="J104">
            <v>190</v>
          </cell>
          <cell r="K104">
            <v>38</v>
          </cell>
        </row>
        <row r="105">
          <cell r="J105">
            <v>191</v>
          </cell>
          <cell r="K105">
            <v>38.200000000000003</v>
          </cell>
        </row>
        <row r="106">
          <cell r="J106">
            <v>192</v>
          </cell>
          <cell r="K106">
            <v>38.400000000000006</v>
          </cell>
        </row>
        <row r="107">
          <cell r="J107">
            <v>193</v>
          </cell>
          <cell r="K107">
            <v>38.6</v>
          </cell>
        </row>
        <row r="108">
          <cell r="J108">
            <v>194</v>
          </cell>
          <cell r="K108">
            <v>38.800000000000004</v>
          </cell>
        </row>
        <row r="109">
          <cell r="J109">
            <v>195</v>
          </cell>
          <cell r="K109">
            <v>39</v>
          </cell>
        </row>
        <row r="110">
          <cell r="J110">
            <v>196</v>
          </cell>
          <cell r="K110">
            <v>39.200000000000003</v>
          </cell>
        </row>
        <row r="111">
          <cell r="J111">
            <v>197</v>
          </cell>
          <cell r="K111">
            <v>39.400000000000006</v>
          </cell>
        </row>
        <row r="112">
          <cell r="J112">
            <v>198</v>
          </cell>
          <cell r="K112">
            <v>39.6</v>
          </cell>
        </row>
        <row r="113">
          <cell r="J113">
            <v>199</v>
          </cell>
          <cell r="K113">
            <v>39.800000000000004</v>
          </cell>
        </row>
        <row r="114">
          <cell r="J114">
            <v>200</v>
          </cell>
          <cell r="K114">
            <v>40</v>
          </cell>
        </row>
        <row r="115">
          <cell r="J115">
            <v>201</v>
          </cell>
          <cell r="K115">
            <v>40.200000000000003</v>
          </cell>
        </row>
        <row r="116">
          <cell r="J116">
            <v>202</v>
          </cell>
          <cell r="K116">
            <v>40.400000000000006</v>
          </cell>
        </row>
        <row r="117">
          <cell r="J117">
            <v>203</v>
          </cell>
          <cell r="K117">
            <v>40.6</v>
          </cell>
        </row>
        <row r="118">
          <cell r="J118">
            <v>204</v>
          </cell>
          <cell r="K118">
            <v>40.800000000000004</v>
          </cell>
        </row>
        <row r="119">
          <cell r="J119">
            <v>205</v>
          </cell>
          <cell r="K119">
            <v>41</v>
          </cell>
        </row>
        <row r="120">
          <cell r="J120">
            <v>206</v>
          </cell>
          <cell r="K120">
            <v>41.2</v>
          </cell>
        </row>
        <row r="121">
          <cell r="J121">
            <v>207</v>
          </cell>
          <cell r="K121">
            <v>41.400000000000006</v>
          </cell>
        </row>
        <row r="122">
          <cell r="J122">
            <v>208</v>
          </cell>
          <cell r="K122">
            <v>41.6</v>
          </cell>
        </row>
        <row r="123">
          <cell r="J123">
            <v>209</v>
          </cell>
          <cell r="K123">
            <v>41.800000000000004</v>
          </cell>
        </row>
        <row r="124">
          <cell r="J124">
            <v>210</v>
          </cell>
          <cell r="K124">
            <v>42</v>
          </cell>
        </row>
        <row r="125">
          <cell r="J125">
            <v>211</v>
          </cell>
          <cell r="K125">
            <v>42.2</v>
          </cell>
        </row>
        <row r="126">
          <cell r="J126">
            <v>212</v>
          </cell>
          <cell r="K126">
            <v>42.400000000000006</v>
          </cell>
        </row>
        <row r="127">
          <cell r="J127">
            <v>213</v>
          </cell>
          <cell r="K127">
            <v>42.6</v>
          </cell>
        </row>
        <row r="128">
          <cell r="J128">
            <v>214</v>
          </cell>
          <cell r="K128">
            <v>42.800000000000004</v>
          </cell>
        </row>
        <row r="129">
          <cell r="J129">
            <v>215</v>
          </cell>
          <cell r="K129">
            <v>43</v>
          </cell>
        </row>
        <row r="130">
          <cell r="J130">
            <v>216</v>
          </cell>
          <cell r="K130">
            <v>43.2</v>
          </cell>
        </row>
        <row r="131">
          <cell r="J131">
            <v>217</v>
          </cell>
          <cell r="K131">
            <v>43.400000000000006</v>
          </cell>
        </row>
        <row r="132">
          <cell r="J132">
            <v>218</v>
          </cell>
          <cell r="K132">
            <v>43.6</v>
          </cell>
        </row>
        <row r="133">
          <cell r="J133">
            <v>219</v>
          </cell>
          <cell r="K133">
            <v>43.800000000000004</v>
          </cell>
        </row>
        <row r="134">
          <cell r="J134">
            <v>220</v>
          </cell>
          <cell r="K134">
            <v>44</v>
          </cell>
        </row>
        <row r="135">
          <cell r="J135">
            <v>221</v>
          </cell>
          <cell r="K135">
            <v>44.2</v>
          </cell>
        </row>
        <row r="136">
          <cell r="J136">
            <v>222</v>
          </cell>
          <cell r="K136">
            <v>44.400000000000006</v>
          </cell>
        </row>
        <row r="137">
          <cell r="J137">
            <v>223</v>
          </cell>
          <cell r="K137">
            <v>44.6</v>
          </cell>
        </row>
        <row r="138">
          <cell r="J138">
            <v>224</v>
          </cell>
          <cell r="K138">
            <v>44.800000000000004</v>
          </cell>
        </row>
        <row r="139">
          <cell r="J139">
            <v>225</v>
          </cell>
          <cell r="K139">
            <v>45</v>
          </cell>
        </row>
        <row r="140">
          <cell r="J140">
            <v>226</v>
          </cell>
          <cell r="K140">
            <v>45.2</v>
          </cell>
        </row>
        <row r="141">
          <cell r="J141">
            <v>227</v>
          </cell>
          <cell r="K141">
            <v>45.400000000000006</v>
          </cell>
        </row>
        <row r="142">
          <cell r="J142">
            <v>228</v>
          </cell>
          <cell r="K142">
            <v>45.6</v>
          </cell>
        </row>
        <row r="143">
          <cell r="J143">
            <v>229</v>
          </cell>
          <cell r="K143">
            <v>45.800000000000004</v>
          </cell>
        </row>
        <row r="144">
          <cell r="J144">
            <v>230</v>
          </cell>
          <cell r="K144">
            <v>46</v>
          </cell>
        </row>
        <row r="145">
          <cell r="J145">
            <v>231</v>
          </cell>
          <cell r="K145">
            <v>46.2</v>
          </cell>
        </row>
        <row r="146">
          <cell r="J146">
            <v>232</v>
          </cell>
          <cell r="K146">
            <v>46.400000000000006</v>
          </cell>
        </row>
        <row r="147">
          <cell r="J147">
            <v>233</v>
          </cell>
          <cell r="K147">
            <v>46.6</v>
          </cell>
        </row>
        <row r="148">
          <cell r="J148">
            <v>234</v>
          </cell>
          <cell r="K148">
            <v>46.800000000000004</v>
          </cell>
        </row>
        <row r="149">
          <cell r="J149">
            <v>235</v>
          </cell>
          <cell r="K149">
            <v>47</v>
          </cell>
        </row>
        <row r="150">
          <cell r="J150">
            <v>236</v>
          </cell>
          <cell r="K150">
            <v>47.2</v>
          </cell>
        </row>
        <row r="151">
          <cell r="J151">
            <v>237</v>
          </cell>
          <cell r="K151">
            <v>47.400000000000006</v>
          </cell>
        </row>
        <row r="152">
          <cell r="J152">
            <v>238</v>
          </cell>
          <cell r="K152">
            <v>47.6</v>
          </cell>
        </row>
        <row r="153">
          <cell r="J153">
            <v>239</v>
          </cell>
          <cell r="K153">
            <v>47.800000000000004</v>
          </cell>
        </row>
        <row r="154">
          <cell r="J154">
            <v>240</v>
          </cell>
          <cell r="K154">
            <v>48</v>
          </cell>
        </row>
        <row r="155">
          <cell r="J155">
            <v>241</v>
          </cell>
          <cell r="K155">
            <v>48.19</v>
          </cell>
        </row>
        <row r="156">
          <cell r="J156">
            <v>242</v>
          </cell>
          <cell r="K156">
            <v>48.38</v>
          </cell>
        </row>
        <row r="157">
          <cell r="J157">
            <v>243</v>
          </cell>
          <cell r="K157">
            <v>48.57</v>
          </cell>
        </row>
        <row r="158">
          <cell r="J158">
            <v>244</v>
          </cell>
          <cell r="K158">
            <v>48.76</v>
          </cell>
        </row>
        <row r="159">
          <cell r="J159">
            <v>245</v>
          </cell>
          <cell r="K159">
            <v>48.95</v>
          </cell>
        </row>
        <row r="160">
          <cell r="J160">
            <v>246</v>
          </cell>
          <cell r="K160">
            <v>49.14</v>
          </cell>
        </row>
        <row r="161">
          <cell r="J161">
            <v>247</v>
          </cell>
          <cell r="K161">
            <v>49.33</v>
          </cell>
        </row>
        <row r="162">
          <cell r="J162">
            <v>248</v>
          </cell>
          <cell r="K162">
            <v>49.52</v>
          </cell>
        </row>
        <row r="163">
          <cell r="J163">
            <v>249</v>
          </cell>
          <cell r="K163">
            <v>49.71</v>
          </cell>
        </row>
        <row r="164">
          <cell r="J164">
            <v>250</v>
          </cell>
          <cell r="K164">
            <v>49.9</v>
          </cell>
        </row>
        <row r="165">
          <cell r="J165">
            <v>251</v>
          </cell>
          <cell r="K165">
            <v>50.09</v>
          </cell>
        </row>
        <row r="166">
          <cell r="J166">
            <v>252</v>
          </cell>
          <cell r="K166">
            <v>50.28</v>
          </cell>
        </row>
        <row r="167">
          <cell r="J167">
            <v>253</v>
          </cell>
          <cell r="K167">
            <v>50.47</v>
          </cell>
        </row>
        <row r="168">
          <cell r="J168">
            <v>254</v>
          </cell>
          <cell r="K168">
            <v>50.66</v>
          </cell>
        </row>
        <row r="169">
          <cell r="J169">
            <v>255</v>
          </cell>
          <cell r="K169">
            <v>50.85</v>
          </cell>
        </row>
        <row r="170">
          <cell r="J170">
            <v>256</v>
          </cell>
          <cell r="K170">
            <v>51.04</v>
          </cell>
        </row>
        <row r="171">
          <cell r="J171">
            <v>257</v>
          </cell>
          <cell r="K171">
            <v>51.23</v>
          </cell>
        </row>
        <row r="172">
          <cell r="J172">
            <v>258</v>
          </cell>
          <cell r="K172">
            <v>51.42</v>
          </cell>
        </row>
        <row r="173">
          <cell r="J173">
            <v>259</v>
          </cell>
          <cell r="K173">
            <v>51.61</v>
          </cell>
        </row>
        <row r="174">
          <cell r="J174">
            <v>260</v>
          </cell>
          <cell r="K174">
            <v>51.8</v>
          </cell>
        </row>
        <row r="175">
          <cell r="J175">
            <v>261</v>
          </cell>
          <cell r="K175">
            <v>51.99</v>
          </cell>
        </row>
        <row r="176">
          <cell r="J176">
            <v>262</v>
          </cell>
          <cell r="K176">
            <v>52.18</v>
          </cell>
        </row>
        <row r="177">
          <cell r="J177">
            <v>263</v>
          </cell>
          <cell r="K177">
            <v>52.37</v>
          </cell>
        </row>
        <row r="178">
          <cell r="J178">
            <v>264</v>
          </cell>
          <cell r="K178">
            <v>52.56</v>
          </cell>
        </row>
        <row r="179">
          <cell r="J179">
            <v>265</v>
          </cell>
          <cell r="K179">
            <v>52.75</v>
          </cell>
        </row>
        <row r="180">
          <cell r="J180">
            <v>266</v>
          </cell>
          <cell r="K180">
            <v>52.94</v>
          </cell>
        </row>
        <row r="181">
          <cell r="J181">
            <v>267</v>
          </cell>
          <cell r="K181">
            <v>53.13</v>
          </cell>
        </row>
        <row r="182">
          <cell r="J182">
            <v>268</v>
          </cell>
          <cell r="K182">
            <v>53.32</v>
          </cell>
        </row>
        <row r="183">
          <cell r="J183">
            <v>269</v>
          </cell>
          <cell r="K183">
            <v>53.51</v>
          </cell>
        </row>
        <row r="184">
          <cell r="J184">
            <v>270</v>
          </cell>
          <cell r="K184">
            <v>53.7</v>
          </cell>
        </row>
        <row r="185">
          <cell r="J185">
            <v>271</v>
          </cell>
          <cell r="K185">
            <v>53.89</v>
          </cell>
        </row>
        <row r="186">
          <cell r="J186">
            <v>272</v>
          </cell>
          <cell r="K186">
            <v>54.08</v>
          </cell>
        </row>
        <row r="187">
          <cell r="J187">
            <v>273</v>
          </cell>
          <cell r="K187">
            <v>54.27</v>
          </cell>
        </row>
        <row r="188">
          <cell r="J188">
            <v>274</v>
          </cell>
          <cell r="K188">
            <v>54.46</v>
          </cell>
        </row>
        <row r="189">
          <cell r="J189">
            <v>275</v>
          </cell>
          <cell r="K189">
            <v>54.65</v>
          </cell>
        </row>
        <row r="190">
          <cell r="J190">
            <v>276</v>
          </cell>
          <cell r="K190">
            <v>54.84</v>
          </cell>
        </row>
        <row r="191">
          <cell r="J191">
            <v>277</v>
          </cell>
          <cell r="K191">
            <v>55.03</v>
          </cell>
        </row>
        <row r="192">
          <cell r="J192">
            <v>278</v>
          </cell>
          <cell r="K192">
            <v>55.22</v>
          </cell>
        </row>
        <row r="193">
          <cell r="J193">
            <v>279</v>
          </cell>
          <cell r="K193">
            <v>55.41</v>
          </cell>
        </row>
        <row r="194">
          <cell r="J194">
            <v>280</v>
          </cell>
          <cell r="K194">
            <v>55.6</v>
          </cell>
        </row>
        <row r="195">
          <cell r="J195">
            <v>281</v>
          </cell>
          <cell r="K195">
            <v>55.79</v>
          </cell>
        </row>
        <row r="196">
          <cell r="J196">
            <v>282</v>
          </cell>
          <cell r="K196">
            <v>55.980000000000004</v>
          </cell>
        </row>
        <row r="197">
          <cell r="J197">
            <v>283</v>
          </cell>
          <cell r="K197">
            <v>56.17</v>
          </cell>
        </row>
        <row r="198">
          <cell r="J198">
            <v>284</v>
          </cell>
          <cell r="K198">
            <v>56.36</v>
          </cell>
        </row>
        <row r="199">
          <cell r="J199">
            <v>285</v>
          </cell>
          <cell r="K199">
            <v>56.55</v>
          </cell>
        </row>
        <row r="200">
          <cell r="J200">
            <v>286</v>
          </cell>
          <cell r="K200">
            <v>56.74</v>
          </cell>
        </row>
        <row r="201">
          <cell r="J201">
            <v>287</v>
          </cell>
          <cell r="K201">
            <v>56.93</v>
          </cell>
        </row>
        <row r="202">
          <cell r="J202">
            <v>288</v>
          </cell>
          <cell r="K202">
            <v>57.120000000000005</v>
          </cell>
        </row>
        <row r="203">
          <cell r="J203">
            <v>289</v>
          </cell>
          <cell r="K203">
            <v>57.31</v>
          </cell>
        </row>
        <row r="204">
          <cell r="J204">
            <v>290</v>
          </cell>
          <cell r="K204">
            <v>57.5</v>
          </cell>
        </row>
        <row r="205">
          <cell r="J205">
            <v>291</v>
          </cell>
          <cell r="K205">
            <v>57.69</v>
          </cell>
        </row>
        <row r="206">
          <cell r="J206">
            <v>292</v>
          </cell>
          <cell r="K206">
            <v>57.88</v>
          </cell>
        </row>
        <row r="207">
          <cell r="J207">
            <v>293</v>
          </cell>
          <cell r="K207">
            <v>58.07</v>
          </cell>
        </row>
        <row r="208">
          <cell r="J208">
            <v>294</v>
          </cell>
          <cell r="K208">
            <v>58.26</v>
          </cell>
        </row>
        <row r="209">
          <cell r="J209">
            <v>295</v>
          </cell>
          <cell r="K209">
            <v>58.45</v>
          </cell>
        </row>
        <row r="210">
          <cell r="J210">
            <v>296</v>
          </cell>
          <cell r="K210">
            <v>58.64</v>
          </cell>
        </row>
        <row r="211">
          <cell r="J211">
            <v>297</v>
          </cell>
          <cell r="K211">
            <v>58.83</v>
          </cell>
        </row>
        <row r="212">
          <cell r="J212">
            <v>298</v>
          </cell>
          <cell r="K212">
            <v>59.019999999999996</v>
          </cell>
        </row>
        <row r="213">
          <cell r="J213">
            <v>299</v>
          </cell>
          <cell r="K213">
            <v>59.21</v>
          </cell>
        </row>
        <row r="214">
          <cell r="J214">
            <v>300</v>
          </cell>
          <cell r="K214">
            <v>59.4</v>
          </cell>
        </row>
        <row r="215">
          <cell r="J215">
            <v>301</v>
          </cell>
          <cell r="K215">
            <v>59.59</v>
          </cell>
        </row>
        <row r="216">
          <cell r="J216">
            <v>302</v>
          </cell>
          <cell r="K216">
            <v>59.78</v>
          </cell>
        </row>
        <row r="217">
          <cell r="J217">
            <v>303</v>
          </cell>
          <cell r="K217">
            <v>59.97</v>
          </cell>
        </row>
        <row r="218">
          <cell r="J218">
            <v>304</v>
          </cell>
          <cell r="K218">
            <v>60.16</v>
          </cell>
        </row>
        <row r="219">
          <cell r="J219">
            <v>305</v>
          </cell>
          <cell r="K219">
            <v>60.35</v>
          </cell>
        </row>
        <row r="220">
          <cell r="J220">
            <v>306</v>
          </cell>
          <cell r="K220">
            <v>60.54</v>
          </cell>
        </row>
        <row r="221">
          <cell r="J221">
            <v>307</v>
          </cell>
          <cell r="K221">
            <v>60.730000000000004</v>
          </cell>
        </row>
        <row r="222">
          <cell r="J222">
            <v>308</v>
          </cell>
          <cell r="K222">
            <v>60.92</v>
          </cell>
        </row>
        <row r="223">
          <cell r="J223">
            <v>309</v>
          </cell>
          <cell r="K223">
            <v>61.11</v>
          </cell>
        </row>
        <row r="224">
          <cell r="J224">
            <v>310</v>
          </cell>
          <cell r="K224">
            <v>61.3</v>
          </cell>
        </row>
        <row r="225">
          <cell r="J225">
            <v>311</v>
          </cell>
          <cell r="K225">
            <v>61.49</v>
          </cell>
        </row>
        <row r="226">
          <cell r="J226">
            <v>312</v>
          </cell>
          <cell r="K226">
            <v>61.68</v>
          </cell>
        </row>
        <row r="227">
          <cell r="J227">
            <v>313</v>
          </cell>
          <cell r="K227">
            <v>61.870000000000005</v>
          </cell>
        </row>
        <row r="228">
          <cell r="J228">
            <v>314</v>
          </cell>
          <cell r="K228">
            <v>62.06</v>
          </cell>
        </row>
        <row r="229">
          <cell r="J229">
            <v>315</v>
          </cell>
          <cell r="K229">
            <v>62.25</v>
          </cell>
        </row>
        <row r="230">
          <cell r="J230">
            <v>316</v>
          </cell>
          <cell r="K230">
            <v>62.44</v>
          </cell>
        </row>
        <row r="231">
          <cell r="J231">
            <v>317</v>
          </cell>
          <cell r="K231">
            <v>62.63</v>
          </cell>
        </row>
        <row r="232">
          <cell r="J232">
            <v>318</v>
          </cell>
          <cell r="K232">
            <v>62.82</v>
          </cell>
        </row>
        <row r="233">
          <cell r="J233">
            <v>319</v>
          </cell>
          <cell r="K233">
            <v>63.01</v>
          </cell>
        </row>
        <row r="234">
          <cell r="J234">
            <v>320</v>
          </cell>
          <cell r="K234">
            <v>63.2</v>
          </cell>
        </row>
        <row r="235">
          <cell r="J235">
            <v>321</v>
          </cell>
          <cell r="K235">
            <v>63.39</v>
          </cell>
        </row>
        <row r="236">
          <cell r="J236">
            <v>322</v>
          </cell>
          <cell r="K236">
            <v>63.58</v>
          </cell>
        </row>
        <row r="237">
          <cell r="J237">
            <v>323</v>
          </cell>
          <cell r="K237">
            <v>63.769999999999996</v>
          </cell>
        </row>
        <row r="238">
          <cell r="J238">
            <v>324</v>
          </cell>
          <cell r="K238">
            <v>63.96</v>
          </cell>
        </row>
        <row r="239">
          <cell r="J239">
            <v>325</v>
          </cell>
          <cell r="K239">
            <v>64.150000000000006</v>
          </cell>
        </row>
        <row r="240">
          <cell r="J240">
            <v>326</v>
          </cell>
          <cell r="K240">
            <v>64.34</v>
          </cell>
        </row>
        <row r="241">
          <cell r="J241">
            <v>327</v>
          </cell>
          <cell r="K241">
            <v>64.53</v>
          </cell>
        </row>
        <row r="242">
          <cell r="J242">
            <v>328</v>
          </cell>
          <cell r="K242">
            <v>64.72</v>
          </cell>
        </row>
        <row r="243">
          <cell r="J243">
            <v>329</v>
          </cell>
          <cell r="K243">
            <v>64.91</v>
          </cell>
        </row>
        <row r="244">
          <cell r="J244">
            <v>330</v>
          </cell>
          <cell r="K244">
            <v>65.099999999999994</v>
          </cell>
        </row>
        <row r="245">
          <cell r="J245">
            <v>331</v>
          </cell>
          <cell r="K245">
            <v>65.289999999999992</v>
          </cell>
        </row>
        <row r="246">
          <cell r="J246">
            <v>332</v>
          </cell>
          <cell r="K246">
            <v>65.48</v>
          </cell>
        </row>
        <row r="247">
          <cell r="J247">
            <v>333</v>
          </cell>
          <cell r="K247">
            <v>65.67</v>
          </cell>
        </row>
        <row r="248">
          <cell r="J248">
            <v>334</v>
          </cell>
          <cell r="K248">
            <v>65.86</v>
          </cell>
        </row>
        <row r="249">
          <cell r="J249">
            <v>335</v>
          </cell>
          <cell r="K249">
            <v>66.05</v>
          </cell>
        </row>
        <row r="250">
          <cell r="J250">
            <v>336</v>
          </cell>
          <cell r="K250">
            <v>66.240000000000009</v>
          </cell>
        </row>
        <row r="251">
          <cell r="J251">
            <v>337</v>
          </cell>
          <cell r="K251">
            <v>66.430000000000007</v>
          </cell>
        </row>
        <row r="252">
          <cell r="J252">
            <v>338</v>
          </cell>
          <cell r="K252">
            <v>66.62</v>
          </cell>
        </row>
        <row r="253">
          <cell r="J253">
            <v>339</v>
          </cell>
          <cell r="K253">
            <v>66.81</v>
          </cell>
        </row>
        <row r="254">
          <cell r="J254">
            <v>340</v>
          </cell>
          <cell r="K254">
            <v>67</v>
          </cell>
        </row>
        <row r="255">
          <cell r="J255">
            <v>341</v>
          </cell>
          <cell r="K255">
            <v>67.19</v>
          </cell>
        </row>
        <row r="256">
          <cell r="J256">
            <v>342</v>
          </cell>
          <cell r="K256">
            <v>67.38</v>
          </cell>
        </row>
        <row r="257">
          <cell r="J257">
            <v>343</v>
          </cell>
          <cell r="K257">
            <v>67.569999999999993</v>
          </cell>
        </row>
        <row r="258">
          <cell r="J258">
            <v>344</v>
          </cell>
          <cell r="K258">
            <v>67.760000000000005</v>
          </cell>
        </row>
        <row r="259">
          <cell r="J259">
            <v>345</v>
          </cell>
          <cell r="K259">
            <v>67.95</v>
          </cell>
        </row>
        <row r="260">
          <cell r="J260">
            <v>346</v>
          </cell>
          <cell r="K260">
            <v>68.14</v>
          </cell>
        </row>
        <row r="261">
          <cell r="J261">
            <v>347</v>
          </cell>
          <cell r="K261">
            <v>68.33</v>
          </cell>
        </row>
        <row r="262">
          <cell r="J262">
            <v>348</v>
          </cell>
          <cell r="K262">
            <v>68.52</v>
          </cell>
        </row>
        <row r="263">
          <cell r="J263">
            <v>349</v>
          </cell>
          <cell r="K263">
            <v>68.710000000000008</v>
          </cell>
        </row>
        <row r="264">
          <cell r="J264">
            <v>350</v>
          </cell>
          <cell r="K264">
            <v>68.900000000000006</v>
          </cell>
        </row>
        <row r="265">
          <cell r="J265">
            <v>351</v>
          </cell>
          <cell r="K265">
            <v>69.09</v>
          </cell>
        </row>
        <row r="266">
          <cell r="J266">
            <v>352</v>
          </cell>
          <cell r="K266">
            <v>69.28</v>
          </cell>
        </row>
        <row r="267">
          <cell r="J267">
            <v>353</v>
          </cell>
          <cell r="K267">
            <v>69.47</v>
          </cell>
        </row>
        <row r="268">
          <cell r="J268">
            <v>354</v>
          </cell>
          <cell r="K268">
            <v>69.66</v>
          </cell>
        </row>
        <row r="269">
          <cell r="J269">
            <v>355</v>
          </cell>
          <cell r="K269">
            <v>69.849999999999994</v>
          </cell>
        </row>
        <row r="270">
          <cell r="J270">
            <v>356</v>
          </cell>
          <cell r="K270">
            <v>70.039999999999992</v>
          </cell>
        </row>
        <row r="271">
          <cell r="J271">
            <v>357</v>
          </cell>
          <cell r="K271">
            <v>70.23</v>
          </cell>
        </row>
        <row r="272">
          <cell r="J272">
            <v>358</v>
          </cell>
          <cell r="K272">
            <v>70.42</v>
          </cell>
        </row>
        <row r="273">
          <cell r="J273">
            <v>359</v>
          </cell>
          <cell r="K273">
            <v>70.61</v>
          </cell>
        </row>
        <row r="274">
          <cell r="J274">
            <v>360</v>
          </cell>
          <cell r="K274">
            <v>70.8</v>
          </cell>
        </row>
        <row r="275">
          <cell r="J275">
            <v>361</v>
          </cell>
          <cell r="K275">
            <v>70.990000000000009</v>
          </cell>
        </row>
        <row r="276">
          <cell r="J276">
            <v>362</v>
          </cell>
          <cell r="K276">
            <v>71.180000000000007</v>
          </cell>
        </row>
        <row r="277">
          <cell r="J277">
            <v>363</v>
          </cell>
          <cell r="K277">
            <v>71.37</v>
          </cell>
        </row>
        <row r="278">
          <cell r="J278">
            <v>364</v>
          </cell>
          <cell r="K278">
            <v>71.56</v>
          </cell>
        </row>
        <row r="279">
          <cell r="J279">
            <v>365</v>
          </cell>
          <cell r="K279">
            <v>71.75</v>
          </cell>
        </row>
        <row r="280">
          <cell r="J280">
            <v>366</v>
          </cell>
          <cell r="K280">
            <v>71.94</v>
          </cell>
        </row>
        <row r="281">
          <cell r="J281">
            <v>367</v>
          </cell>
          <cell r="K281">
            <v>72.13</v>
          </cell>
        </row>
        <row r="282">
          <cell r="J282">
            <v>368</v>
          </cell>
          <cell r="K282">
            <v>72.319999999999993</v>
          </cell>
        </row>
        <row r="283">
          <cell r="J283">
            <v>369</v>
          </cell>
          <cell r="K283">
            <v>72.510000000000005</v>
          </cell>
        </row>
        <row r="284">
          <cell r="J284">
            <v>370</v>
          </cell>
          <cell r="K284">
            <v>72.7</v>
          </cell>
        </row>
        <row r="285">
          <cell r="J285">
            <v>371</v>
          </cell>
          <cell r="K285">
            <v>72.89</v>
          </cell>
        </row>
        <row r="286">
          <cell r="J286">
            <v>372</v>
          </cell>
          <cell r="K286">
            <v>73.08</v>
          </cell>
        </row>
        <row r="287">
          <cell r="J287">
            <v>373</v>
          </cell>
          <cell r="K287">
            <v>73.27</v>
          </cell>
        </row>
        <row r="288">
          <cell r="J288">
            <v>374</v>
          </cell>
          <cell r="K288">
            <v>73.460000000000008</v>
          </cell>
        </row>
        <row r="289">
          <cell r="J289">
            <v>375</v>
          </cell>
          <cell r="K289">
            <v>73.650000000000006</v>
          </cell>
        </row>
        <row r="290">
          <cell r="J290">
            <v>376</v>
          </cell>
          <cell r="K290">
            <v>73.84</v>
          </cell>
        </row>
        <row r="291">
          <cell r="J291">
            <v>377</v>
          </cell>
          <cell r="K291">
            <v>74.03</v>
          </cell>
        </row>
        <row r="292">
          <cell r="J292">
            <v>378</v>
          </cell>
          <cell r="K292">
            <v>74.22</v>
          </cell>
        </row>
        <row r="293">
          <cell r="J293">
            <v>379</v>
          </cell>
          <cell r="K293">
            <v>74.41</v>
          </cell>
        </row>
        <row r="294">
          <cell r="J294">
            <v>380</v>
          </cell>
          <cell r="K294">
            <v>74.599999999999994</v>
          </cell>
        </row>
        <row r="295">
          <cell r="J295">
            <v>381</v>
          </cell>
          <cell r="K295">
            <v>74.789999999999992</v>
          </cell>
        </row>
        <row r="296">
          <cell r="J296">
            <v>382</v>
          </cell>
          <cell r="K296">
            <v>74.98</v>
          </cell>
        </row>
        <row r="297">
          <cell r="J297">
            <v>383</v>
          </cell>
          <cell r="K297">
            <v>75.17</v>
          </cell>
        </row>
        <row r="298">
          <cell r="J298">
            <v>384</v>
          </cell>
          <cell r="K298">
            <v>75.36</v>
          </cell>
        </row>
        <row r="299">
          <cell r="J299">
            <v>385</v>
          </cell>
          <cell r="K299">
            <v>75.55</v>
          </cell>
        </row>
        <row r="300">
          <cell r="J300">
            <v>386</v>
          </cell>
          <cell r="K300">
            <v>75.740000000000009</v>
          </cell>
        </row>
        <row r="301">
          <cell r="J301">
            <v>387</v>
          </cell>
          <cell r="K301">
            <v>75.930000000000007</v>
          </cell>
        </row>
        <row r="302">
          <cell r="J302">
            <v>388</v>
          </cell>
          <cell r="K302">
            <v>76.12</v>
          </cell>
        </row>
        <row r="303">
          <cell r="J303">
            <v>389</v>
          </cell>
          <cell r="K303">
            <v>76.31</v>
          </cell>
        </row>
        <row r="304">
          <cell r="J304">
            <v>390</v>
          </cell>
          <cell r="K304">
            <v>76.5</v>
          </cell>
        </row>
        <row r="305">
          <cell r="J305">
            <v>391</v>
          </cell>
          <cell r="K305">
            <v>76.69</v>
          </cell>
        </row>
        <row r="306">
          <cell r="J306">
            <v>392</v>
          </cell>
          <cell r="K306">
            <v>76.88</v>
          </cell>
        </row>
        <row r="307">
          <cell r="J307">
            <v>393</v>
          </cell>
          <cell r="K307">
            <v>77.069999999999993</v>
          </cell>
        </row>
        <row r="308">
          <cell r="J308">
            <v>394</v>
          </cell>
          <cell r="K308">
            <v>77.260000000000005</v>
          </cell>
        </row>
        <row r="309">
          <cell r="J309">
            <v>395</v>
          </cell>
          <cell r="K309">
            <v>77.45</v>
          </cell>
        </row>
        <row r="310">
          <cell r="J310">
            <v>396</v>
          </cell>
          <cell r="K310">
            <v>77.64</v>
          </cell>
        </row>
        <row r="311">
          <cell r="J311">
            <v>397</v>
          </cell>
          <cell r="K311">
            <v>77.83</v>
          </cell>
        </row>
        <row r="312">
          <cell r="J312">
            <v>398</v>
          </cell>
          <cell r="K312">
            <v>78.02</v>
          </cell>
        </row>
        <row r="313">
          <cell r="J313">
            <v>399</v>
          </cell>
          <cell r="K313">
            <v>78.210000000000008</v>
          </cell>
        </row>
        <row r="314">
          <cell r="J314">
            <v>400</v>
          </cell>
          <cell r="K314">
            <v>78.400000000000006</v>
          </cell>
        </row>
        <row r="315">
          <cell r="J315">
            <v>401</v>
          </cell>
          <cell r="K315">
            <v>78.59</v>
          </cell>
        </row>
        <row r="316">
          <cell r="J316">
            <v>402</v>
          </cell>
          <cell r="K316">
            <v>78.78</v>
          </cell>
        </row>
        <row r="317">
          <cell r="J317">
            <v>403</v>
          </cell>
          <cell r="K317">
            <v>78.97</v>
          </cell>
        </row>
        <row r="318">
          <cell r="J318">
            <v>404</v>
          </cell>
          <cell r="K318">
            <v>79.16</v>
          </cell>
        </row>
        <row r="319">
          <cell r="J319">
            <v>405</v>
          </cell>
          <cell r="K319">
            <v>79.349999999999994</v>
          </cell>
        </row>
        <row r="320">
          <cell r="J320">
            <v>406</v>
          </cell>
          <cell r="K320">
            <v>79.539999999999992</v>
          </cell>
        </row>
        <row r="321">
          <cell r="J321">
            <v>407</v>
          </cell>
          <cell r="K321">
            <v>79.73</v>
          </cell>
        </row>
        <row r="322">
          <cell r="J322">
            <v>408</v>
          </cell>
          <cell r="K322">
            <v>79.92</v>
          </cell>
        </row>
        <row r="323">
          <cell r="J323">
            <v>409</v>
          </cell>
          <cell r="K323">
            <v>80.11</v>
          </cell>
        </row>
        <row r="324">
          <cell r="J324">
            <v>410</v>
          </cell>
          <cell r="K324">
            <v>80.3</v>
          </cell>
        </row>
        <row r="325">
          <cell r="J325">
            <v>411</v>
          </cell>
          <cell r="K325">
            <v>80.490000000000009</v>
          </cell>
        </row>
        <row r="326">
          <cell r="J326">
            <v>412</v>
          </cell>
          <cell r="K326">
            <v>80.680000000000007</v>
          </cell>
        </row>
        <row r="327">
          <cell r="J327">
            <v>413</v>
          </cell>
          <cell r="K327">
            <v>80.87</v>
          </cell>
        </row>
        <row r="328">
          <cell r="J328">
            <v>414</v>
          </cell>
          <cell r="K328">
            <v>81.06</v>
          </cell>
        </row>
        <row r="329">
          <cell r="J329">
            <v>415</v>
          </cell>
          <cell r="K329">
            <v>81.25</v>
          </cell>
        </row>
        <row r="330">
          <cell r="J330">
            <v>416</v>
          </cell>
          <cell r="K330">
            <v>81.44</v>
          </cell>
        </row>
        <row r="331">
          <cell r="J331">
            <v>417</v>
          </cell>
          <cell r="K331">
            <v>81.63</v>
          </cell>
        </row>
        <row r="332">
          <cell r="J332">
            <v>418</v>
          </cell>
          <cell r="K332">
            <v>81.819999999999993</v>
          </cell>
        </row>
        <row r="333">
          <cell r="J333">
            <v>419</v>
          </cell>
          <cell r="K333">
            <v>82.009999999999991</v>
          </cell>
        </row>
        <row r="334">
          <cell r="J334">
            <v>420</v>
          </cell>
          <cell r="K334">
            <v>82.2</v>
          </cell>
        </row>
        <row r="335">
          <cell r="J335">
            <v>421</v>
          </cell>
          <cell r="K335">
            <v>82.39</v>
          </cell>
        </row>
        <row r="336">
          <cell r="J336">
            <v>422</v>
          </cell>
          <cell r="K336">
            <v>82.58</v>
          </cell>
        </row>
        <row r="337">
          <cell r="J337">
            <v>423</v>
          </cell>
          <cell r="K337">
            <v>82.77000000000001</v>
          </cell>
        </row>
        <row r="338">
          <cell r="J338">
            <v>424</v>
          </cell>
          <cell r="K338">
            <v>82.960000000000008</v>
          </cell>
        </row>
        <row r="339">
          <cell r="J339">
            <v>425</v>
          </cell>
          <cell r="K339">
            <v>83.15</v>
          </cell>
        </row>
        <row r="340">
          <cell r="J340">
            <v>426</v>
          </cell>
          <cell r="K340">
            <v>83.34</v>
          </cell>
        </row>
        <row r="341">
          <cell r="J341">
            <v>427</v>
          </cell>
          <cell r="K341">
            <v>83.53</v>
          </cell>
        </row>
        <row r="342">
          <cell r="J342">
            <v>428</v>
          </cell>
          <cell r="K342">
            <v>83.72</v>
          </cell>
        </row>
        <row r="343">
          <cell r="J343">
            <v>429</v>
          </cell>
          <cell r="K343">
            <v>83.91</v>
          </cell>
        </row>
        <row r="344">
          <cell r="J344">
            <v>430</v>
          </cell>
          <cell r="K344">
            <v>84.1</v>
          </cell>
        </row>
        <row r="345">
          <cell r="J345">
            <v>431</v>
          </cell>
          <cell r="K345">
            <v>84.289999999999992</v>
          </cell>
        </row>
        <row r="346">
          <cell r="J346">
            <v>432</v>
          </cell>
          <cell r="K346">
            <v>84.48</v>
          </cell>
        </row>
        <row r="347">
          <cell r="J347">
            <v>433</v>
          </cell>
          <cell r="K347">
            <v>84.67</v>
          </cell>
        </row>
        <row r="348">
          <cell r="J348">
            <v>434</v>
          </cell>
          <cell r="K348">
            <v>84.86</v>
          </cell>
        </row>
        <row r="349">
          <cell r="J349">
            <v>435</v>
          </cell>
          <cell r="K349">
            <v>85.05</v>
          </cell>
        </row>
        <row r="350">
          <cell r="J350">
            <v>436</v>
          </cell>
          <cell r="K350">
            <v>85.240000000000009</v>
          </cell>
        </row>
        <row r="351">
          <cell r="J351">
            <v>437</v>
          </cell>
          <cell r="K351">
            <v>85.43</v>
          </cell>
        </row>
        <row r="352">
          <cell r="J352">
            <v>438</v>
          </cell>
          <cell r="K352">
            <v>85.62</v>
          </cell>
        </row>
        <row r="353">
          <cell r="J353">
            <v>439</v>
          </cell>
          <cell r="K353">
            <v>85.81</v>
          </cell>
        </row>
        <row r="354">
          <cell r="J354">
            <v>440</v>
          </cell>
          <cell r="K354">
            <v>86</v>
          </cell>
        </row>
        <row r="355">
          <cell r="J355">
            <v>441</v>
          </cell>
          <cell r="K355">
            <v>86.19</v>
          </cell>
        </row>
        <row r="356">
          <cell r="J356">
            <v>442</v>
          </cell>
          <cell r="K356">
            <v>86.38</v>
          </cell>
        </row>
        <row r="357">
          <cell r="J357">
            <v>443</v>
          </cell>
          <cell r="K357">
            <v>86.57</v>
          </cell>
        </row>
        <row r="358">
          <cell r="J358">
            <v>444</v>
          </cell>
          <cell r="K358">
            <v>86.759999999999991</v>
          </cell>
        </row>
        <row r="359">
          <cell r="J359">
            <v>445</v>
          </cell>
          <cell r="K359">
            <v>86.95</v>
          </cell>
        </row>
        <row r="360">
          <cell r="J360">
            <v>446</v>
          </cell>
          <cell r="K360">
            <v>87.14</v>
          </cell>
        </row>
        <row r="361">
          <cell r="J361">
            <v>447</v>
          </cell>
          <cell r="K361">
            <v>87.33</v>
          </cell>
        </row>
        <row r="362">
          <cell r="J362">
            <v>448</v>
          </cell>
          <cell r="K362">
            <v>87.52000000000001</v>
          </cell>
        </row>
        <row r="363">
          <cell r="J363">
            <v>449</v>
          </cell>
          <cell r="K363">
            <v>87.710000000000008</v>
          </cell>
        </row>
        <row r="364">
          <cell r="J364">
            <v>450</v>
          </cell>
          <cell r="K364">
            <v>87.9</v>
          </cell>
        </row>
        <row r="365">
          <cell r="J365">
            <v>451</v>
          </cell>
          <cell r="K365">
            <v>88.09</v>
          </cell>
        </row>
        <row r="366">
          <cell r="J366">
            <v>452</v>
          </cell>
          <cell r="K366">
            <v>88.28</v>
          </cell>
        </row>
        <row r="367">
          <cell r="J367">
            <v>453</v>
          </cell>
          <cell r="K367">
            <v>88.47</v>
          </cell>
        </row>
        <row r="368">
          <cell r="J368">
            <v>454</v>
          </cell>
          <cell r="K368">
            <v>88.66</v>
          </cell>
        </row>
        <row r="369">
          <cell r="J369">
            <v>455</v>
          </cell>
          <cell r="K369">
            <v>88.85</v>
          </cell>
        </row>
        <row r="370">
          <cell r="J370">
            <v>456</v>
          </cell>
          <cell r="K370">
            <v>89.039999999999992</v>
          </cell>
        </row>
        <row r="371">
          <cell r="J371">
            <v>457</v>
          </cell>
          <cell r="K371">
            <v>89.23</v>
          </cell>
        </row>
        <row r="372">
          <cell r="J372">
            <v>458</v>
          </cell>
          <cell r="K372">
            <v>89.42</v>
          </cell>
        </row>
        <row r="373">
          <cell r="J373">
            <v>459</v>
          </cell>
          <cell r="K373">
            <v>89.61</v>
          </cell>
        </row>
        <row r="374">
          <cell r="J374">
            <v>460</v>
          </cell>
          <cell r="K374">
            <v>89.8</v>
          </cell>
        </row>
        <row r="375">
          <cell r="J375">
            <v>461</v>
          </cell>
          <cell r="K375">
            <v>89.990000000000009</v>
          </cell>
        </row>
        <row r="376">
          <cell r="J376">
            <v>462</v>
          </cell>
          <cell r="K376">
            <v>90.18</v>
          </cell>
        </row>
        <row r="377">
          <cell r="J377">
            <v>463</v>
          </cell>
          <cell r="K377">
            <v>90.37</v>
          </cell>
        </row>
        <row r="378">
          <cell r="J378">
            <v>464</v>
          </cell>
          <cell r="K378">
            <v>90.56</v>
          </cell>
        </row>
        <row r="379">
          <cell r="J379">
            <v>465</v>
          </cell>
          <cell r="K379">
            <v>90.75</v>
          </cell>
        </row>
        <row r="380">
          <cell r="J380">
            <v>466</v>
          </cell>
          <cell r="K380">
            <v>90.94</v>
          </cell>
        </row>
        <row r="381">
          <cell r="J381">
            <v>467</v>
          </cell>
          <cell r="K381">
            <v>91.13</v>
          </cell>
        </row>
        <row r="382">
          <cell r="J382">
            <v>468</v>
          </cell>
          <cell r="K382">
            <v>91.32</v>
          </cell>
        </row>
        <row r="383">
          <cell r="J383">
            <v>469</v>
          </cell>
          <cell r="K383">
            <v>91.509999999999991</v>
          </cell>
        </row>
        <row r="384">
          <cell r="J384">
            <v>470</v>
          </cell>
          <cell r="K384">
            <v>91.7</v>
          </cell>
        </row>
        <row r="385">
          <cell r="J385">
            <v>471</v>
          </cell>
          <cell r="K385">
            <v>91.89</v>
          </cell>
        </row>
        <row r="386">
          <cell r="J386">
            <v>472</v>
          </cell>
          <cell r="K386">
            <v>92.08</v>
          </cell>
        </row>
        <row r="387">
          <cell r="J387">
            <v>473</v>
          </cell>
          <cell r="K387">
            <v>92.27000000000001</v>
          </cell>
        </row>
        <row r="388">
          <cell r="J388">
            <v>474</v>
          </cell>
          <cell r="K388">
            <v>92.460000000000008</v>
          </cell>
        </row>
        <row r="389">
          <cell r="J389">
            <v>475</v>
          </cell>
          <cell r="K389">
            <v>92.65</v>
          </cell>
        </row>
        <row r="390">
          <cell r="J390">
            <v>476</v>
          </cell>
          <cell r="K390">
            <v>92.84</v>
          </cell>
        </row>
        <row r="391">
          <cell r="J391">
            <v>477</v>
          </cell>
          <cell r="K391">
            <v>93.03</v>
          </cell>
        </row>
        <row r="392">
          <cell r="J392">
            <v>478</v>
          </cell>
          <cell r="K392">
            <v>93.22</v>
          </cell>
        </row>
        <row r="393">
          <cell r="J393">
            <v>479</v>
          </cell>
          <cell r="K393">
            <v>93.41</v>
          </cell>
        </row>
        <row r="394">
          <cell r="J394">
            <v>480</v>
          </cell>
          <cell r="K394">
            <v>93.6</v>
          </cell>
        </row>
        <row r="395">
          <cell r="J395">
            <v>481</v>
          </cell>
          <cell r="K395">
            <v>93.789999999999992</v>
          </cell>
        </row>
        <row r="396">
          <cell r="J396">
            <v>482</v>
          </cell>
          <cell r="K396">
            <v>93.98</v>
          </cell>
        </row>
        <row r="397">
          <cell r="J397">
            <v>483</v>
          </cell>
          <cell r="K397">
            <v>94.17</v>
          </cell>
        </row>
        <row r="398">
          <cell r="J398">
            <v>484</v>
          </cell>
          <cell r="K398">
            <v>94.36</v>
          </cell>
        </row>
        <row r="399">
          <cell r="J399">
            <v>485</v>
          </cell>
          <cell r="K399">
            <v>94.55</v>
          </cell>
        </row>
        <row r="400">
          <cell r="J400">
            <v>486</v>
          </cell>
          <cell r="K400">
            <v>94.740000000000009</v>
          </cell>
        </row>
        <row r="401">
          <cell r="J401">
            <v>487</v>
          </cell>
          <cell r="K401">
            <v>94.93</v>
          </cell>
        </row>
        <row r="402">
          <cell r="J402">
            <v>488</v>
          </cell>
          <cell r="K402">
            <v>95.12</v>
          </cell>
        </row>
        <row r="403">
          <cell r="J403">
            <v>489</v>
          </cell>
          <cell r="K403">
            <v>95.31</v>
          </cell>
        </row>
        <row r="404">
          <cell r="J404">
            <v>490</v>
          </cell>
          <cell r="K404">
            <v>95.5</v>
          </cell>
        </row>
        <row r="405">
          <cell r="J405">
            <v>491</v>
          </cell>
          <cell r="K405">
            <v>95.69</v>
          </cell>
        </row>
        <row r="406">
          <cell r="J406">
            <v>492</v>
          </cell>
          <cell r="K406">
            <v>95.88</v>
          </cell>
        </row>
        <row r="407">
          <cell r="J407">
            <v>493</v>
          </cell>
          <cell r="K407">
            <v>96.07</v>
          </cell>
        </row>
        <row r="408">
          <cell r="J408">
            <v>494</v>
          </cell>
          <cell r="K408">
            <v>96.259999999999991</v>
          </cell>
        </row>
        <row r="409">
          <cell r="J409">
            <v>495</v>
          </cell>
          <cell r="K409">
            <v>96.45</v>
          </cell>
        </row>
        <row r="410">
          <cell r="J410">
            <v>496</v>
          </cell>
          <cell r="K410">
            <v>96.64</v>
          </cell>
        </row>
        <row r="411">
          <cell r="J411">
            <v>497</v>
          </cell>
          <cell r="K411">
            <v>96.83</v>
          </cell>
        </row>
        <row r="412">
          <cell r="J412">
            <v>498</v>
          </cell>
          <cell r="K412">
            <v>97.02000000000001</v>
          </cell>
        </row>
        <row r="413">
          <cell r="J413">
            <v>499</v>
          </cell>
          <cell r="K413">
            <v>97.210000000000008</v>
          </cell>
        </row>
        <row r="414">
          <cell r="J414">
            <v>500</v>
          </cell>
          <cell r="K414">
            <v>97.4</v>
          </cell>
        </row>
        <row r="415">
          <cell r="J415">
            <v>501</v>
          </cell>
          <cell r="K415">
            <v>97.59</v>
          </cell>
        </row>
        <row r="416">
          <cell r="J416">
            <v>502</v>
          </cell>
          <cell r="K416">
            <v>97.78</v>
          </cell>
        </row>
        <row r="417">
          <cell r="J417">
            <v>503</v>
          </cell>
          <cell r="K417">
            <v>97.97</v>
          </cell>
        </row>
        <row r="418">
          <cell r="J418">
            <v>504</v>
          </cell>
          <cell r="K418">
            <v>98.16</v>
          </cell>
        </row>
        <row r="419">
          <cell r="J419">
            <v>505</v>
          </cell>
          <cell r="K419">
            <v>98.35</v>
          </cell>
        </row>
        <row r="420">
          <cell r="J420">
            <v>506</v>
          </cell>
          <cell r="K420">
            <v>98.539999999999992</v>
          </cell>
        </row>
        <row r="421">
          <cell r="J421">
            <v>507</v>
          </cell>
          <cell r="K421">
            <v>98.73</v>
          </cell>
        </row>
        <row r="422">
          <cell r="J422">
            <v>508</v>
          </cell>
          <cell r="K422">
            <v>98.92</v>
          </cell>
        </row>
        <row r="423">
          <cell r="J423">
            <v>509</v>
          </cell>
          <cell r="K423">
            <v>99.11</v>
          </cell>
        </row>
        <row r="424">
          <cell r="J424">
            <v>510</v>
          </cell>
          <cell r="K424">
            <v>99.3</v>
          </cell>
        </row>
        <row r="425">
          <cell r="J425">
            <v>511</v>
          </cell>
          <cell r="K425">
            <v>99.490000000000009</v>
          </cell>
        </row>
        <row r="426">
          <cell r="J426">
            <v>512</v>
          </cell>
          <cell r="K426">
            <v>99.68</v>
          </cell>
        </row>
        <row r="427">
          <cell r="J427">
            <v>513</v>
          </cell>
          <cell r="K427">
            <v>99.87</v>
          </cell>
        </row>
        <row r="428">
          <cell r="J428">
            <v>514</v>
          </cell>
          <cell r="K428">
            <v>100.06</v>
          </cell>
        </row>
        <row r="429">
          <cell r="J429">
            <v>515</v>
          </cell>
          <cell r="K429">
            <v>100.25</v>
          </cell>
        </row>
        <row r="430">
          <cell r="J430">
            <v>516</v>
          </cell>
          <cell r="K430">
            <v>100.44</v>
          </cell>
        </row>
        <row r="431">
          <cell r="J431">
            <v>517</v>
          </cell>
          <cell r="K431">
            <v>100.63</v>
          </cell>
        </row>
        <row r="432">
          <cell r="J432">
            <v>518</v>
          </cell>
          <cell r="K432">
            <v>100.82</v>
          </cell>
        </row>
        <row r="433">
          <cell r="J433">
            <v>519</v>
          </cell>
          <cell r="K433">
            <v>101.00999999999999</v>
          </cell>
        </row>
        <row r="434">
          <cell r="J434">
            <v>520</v>
          </cell>
          <cell r="K434">
            <v>101.2</v>
          </cell>
        </row>
        <row r="435">
          <cell r="J435">
            <v>521</v>
          </cell>
          <cell r="K435">
            <v>101.39</v>
          </cell>
        </row>
        <row r="436">
          <cell r="J436">
            <v>522</v>
          </cell>
          <cell r="K436">
            <v>101.58</v>
          </cell>
        </row>
        <row r="437">
          <cell r="J437">
            <v>523</v>
          </cell>
          <cell r="K437">
            <v>101.77000000000001</v>
          </cell>
        </row>
        <row r="438">
          <cell r="J438">
            <v>524</v>
          </cell>
          <cell r="K438">
            <v>101.96000000000001</v>
          </cell>
        </row>
        <row r="439">
          <cell r="J439">
            <v>525</v>
          </cell>
          <cell r="K439">
            <v>102.15</v>
          </cell>
        </row>
        <row r="440">
          <cell r="J440">
            <v>526</v>
          </cell>
          <cell r="K440">
            <v>102.34</v>
          </cell>
        </row>
        <row r="441">
          <cell r="J441">
            <v>527</v>
          </cell>
          <cell r="K441">
            <v>102.53</v>
          </cell>
        </row>
        <row r="442">
          <cell r="J442">
            <v>528</v>
          </cell>
          <cell r="K442">
            <v>102.72</v>
          </cell>
        </row>
        <row r="443">
          <cell r="J443">
            <v>529</v>
          </cell>
          <cell r="K443">
            <v>102.91</v>
          </cell>
        </row>
        <row r="444">
          <cell r="J444">
            <v>530</v>
          </cell>
          <cell r="K444">
            <v>103.1</v>
          </cell>
        </row>
        <row r="445">
          <cell r="J445">
            <v>531</v>
          </cell>
          <cell r="K445">
            <v>103.28999999999999</v>
          </cell>
        </row>
        <row r="446">
          <cell r="J446">
            <v>532</v>
          </cell>
          <cell r="K446">
            <v>103.48</v>
          </cell>
        </row>
        <row r="447">
          <cell r="J447">
            <v>533</v>
          </cell>
          <cell r="K447">
            <v>103.67</v>
          </cell>
        </row>
        <row r="448">
          <cell r="J448">
            <v>534</v>
          </cell>
          <cell r="K448">
            <v>103.86</v>
          </cell>
        </row>
        <row r="449">
          <cell r="J449">
            <v>535</v>
          </cell>
          <cell r="K449">
            <v>104.05</v>
          </cell>
        </row>
        <row r="450">
          <cell r="J450">
            <v>536</v>
          </cell>
          <cell r="K450">
            <v>104.24000000000001</v>
          </cell>
        </row>
        <row r="451">
          <cell r="J451">
            <v>537</v>
          </cell>
          <cell r="K451">
            <v>104.43</v>
          </cell>
        </row>
        <row r="452">
          <cell r="J452">
            <v>538</v>
          </cell>
          <cell r="K452">
            <v>104.62</v>
          </cell>
        </row>
        <row r="453">
          <cell r="J453">
            <v>539</v>
          </cell>
          <cell r="K453">
            <v>104.81</v>
          </cell>
        </row>
        <row r="454">
          <cell r="J454">
            <v>540</v>
          </cell>
          <cell r="K454">
            <v>105</v>
          </cell>
        </row>
        <row r="455">
          <cell r="J455">
            <v>541</v>
          </cell>
          <cell r="K455">
            <v>105.19</v>
          </cell>
        </row>
        <row r="456">
          <cell r="J456">
            <v>542</v>
          </cell>
          <cell r="K456">
            <v>105.38</v>
          </cell>
        </row>
        <row r="457">
          <cell r="J457">
            <v>543</v>
          </cell>
          <cell r="K457">
            <v>105.57</v>
          </cell>
        </row>
        <row r="458">
          <cell r="J458">
            <v>544</v>
          </cell>
          <cell r="K458">
            <v>105.75999999999999</v>
          </cell>
        </row>
        <row r="459">
          <cell r="J459">
            <v>545</v>
          </cell>
          <cell r="K459">
            <v>105.95</v>
          </cell>
        </row>
        <row r="460">
          <cell r="J460">
            <v>546</v>
          </cell>
          <cell r="K460">
            <v>106.14</v>
          </cell>
        </row>
        <row r="461">
          <cell r="J461">
            <v>547</v>
          </cell>
          <cell r="K461">
            <v>106.33</v>
          </cell>
        </row>
        <row r="462">
          <cell r="J462">
            <v>548</v>
          </cell>
          <cell r="K462">
            <v>106.52000000000001</v>
          </cell>
        </row>
        <row r="463">
          <cell r="J463">
            <v>549</v>
          </cell>
          <cell r="K463">
            <v>106.71000000000001</v>
          </cell>
        </row>
        <row r="464">
          <cell r="J464">
            <v>550</v>
          </cell>
          <cell r="K464">
            <v>106.9</v>
          </cell>
        </row>
      </sheetData>
      <sheetData sheetId="1"/>
      <sheetData sheetId="2"/>
      <sheetData sheetId="3">
        <row r="3">
          <cell r="C3">
            <v>19</v>
          </cell>
        </row>
        <row r="4">
          <cell r="C4">
            <v>16</v>
          </cell>
        </row>
        <row r="5">
          <cell r="C5">
            <v>14</v>
          </cell>
          <cell r="G5">
            <v>0.3</v>
          </cell>
          <cell r="H5">
            <v>0.1</v>
          </cell>
        </row>
        <row r="6">
          <cell r="G6">
            <v>0.35</v>
          </cell>
          <cell r="H6">
            <v>0.12</v>
          </cell>
        </row>
        <row r="7">
          <cell r="G7">
            <v>0.4</v>
          </cell>
          <cell r="H7">
            <v>0.15</v>
          </cell>
        </row>
      </sheetData>
      <sheetData sheetId="4">
        <row r="3">
          <cell r="B3">
            <v>20</v>
          </cell>
        </row>
        <row r="4">
          <cell r="B4">
            <v>24</v>
          </cell>
        </row>
        <row r="5">
          <cell r="B5">
            <v>20</v>
          </cell>
        </row>
        <row r="6">
          <cell r="B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FUNKSUB"/>
    </sheetNames>
    <sheetDataSet>
      <sheetData sheetId="0"/>
      <sheetData sheetId="1">
        <row r="3">
          <cell r="H3">
            <v>17527</v>
          </cell>
        </row>
        <row r="4">
          <cell r="D4">
            <v>106.6007</v>
          </cell>
          <cell r="H4">
            <v>20028</v>
          </cell>
        </row>
        <row r="5">
          <cell r="H5">
            <v>22852</v>
          </cell>
        </row>
        <row r="6">
          <cell r="H6">
            <v>24294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abSelected="1" topLeftCell="A181" zoomScaleNormal="100" workbookViewId="0">
      <selection activeCell="C208" sqref="C208"/>
    </sheetView>
  </sheetViews>
  <sheetFormatPr baseColWidth="10" defaultRowHeight="12.75" x14ac:dyDescent="0.2"/>
  <cols>
    <col min="1" max="1" width="13.140625" customWidth="1"/>
    <col min="2" max="2" width="4.7109375" customWidth="1"/>
    <col min="3" max="3" width="5.5703125" customWidth="1"/>
    <col min="4" max="4" width="5.28515625" customWidth="1"/>
    <col min="5" max="5" width="5.85546875" customWidth="1"/>
    <col min="6" max="6" width="6" bestFit="1" customWidth="1"/>
    <col min="7" max="7" width="7.7109375" bestFit="1" customWidth="1"/>
    <col min="8" max="8" width="12.140625" customWidth="1"/>
    <col min="9" max="9" width="7.42578125" customWidth="1"/>
    <col min="10" max="10" width="5.5703125" customWidth="1"/>
    <col min="11" max="11" width="7.7109375" bestFit="1" customWidth="1"/>
    <col min="12" max="12" width="5.85546875" customWidth="1"/>
    <col min="13" max="13" width="7.28515625" customWidth="1"/>
    <col min="14" max="14" width="7.7109375" bestFit="1" customWidth="1"/>
    <col min="15" max="15" width="4.42578125" bestFit="1" customWidth="1"/>
    <col min="16" max="16" width="5" bestFit="1" customWidth="1"/>
  </cols>
  <sheetData>
    <row r="1" spans="1:12" s="1" customFormat="1" x14ac:dyDescent="0.2">
      <c r="A1" s="968" t="s">
        <v>0</v>
      </c>
      <c r="B1" s="969"/>
      <c r="C1" s="969"/>
      <c r="D1" s="969"/>
      <c r="E1" s="969"/>
      <c r="F1" s="969"/>
      <c r="G1" s="969"/>
      <c r="H1" s="970"/>
      <c r="I1" s="657"/>
      <c r="J1" s="655"/>
      <c r="K1" s="655"/>
      <c r="L1" s="656"/>
    </row>
    <row r="2" spans="1:12" s="162" customFormat="1" x14ac:dyDescent="0.2">
      <c r="A2" s="965" t="s">
        <v>607</v>
      </c>
      <c r="B2" s="966"/>
      <c r="C2" s="966"/>
      <c r="D2" s="966"/>
      <c r="E2" s="966"/>
      <c r="F2" s="966"/>
      <c r="G2" s="966"/>
      <c r="H2" s="967"/>
      <c r="I2" s="657"/>
      <c r="J2" s="655"/>
      <c r="K2" s="655"/>
      <c r="L2" s="656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2"/>
      <c r="G4" s="2"/>
      <c r="H4" s="100" t="s">
        <v>6</v>
      </c>
      <c r="I4" s="11" t="s">
        <v>2</v>
      </c>
      <c r="J4" s="11" t="s">
        <v>3</v>
      </c>
      <c r="K4" s="11" t="s">
        <v>4</v>
      </c>
      <c r="L4" s="11" t="s">
        <v>5</v>
      </c>
    </row>
    <row r="5" spans="1:12" x14ac:dyDescent="0.2">
      <c r="A5" s="421" t="s">
        <v>7</v>
      </c>
      <c r="B5" s="421">
        <v>677</v>
      </c>
      <c r="C5" s="421">
        <v>1701</v>
      </c>
      <c r="D5" s="421">
        <v>249</v>
      </c>
      <c r="E5" s="421">
        <v>2627</v>
      </c>
      <c r="F5" s="2"/>
      <c r="G5" s="2"/>
      <c r="H5" s="421" t="s">
        <v>7</v>
      </c>
      <c r="I5" s="421">
        <v>724</v>
      </c>
      <c r="J5" s="421">
        <v>2315</v>
      </c>
      <c r="K5" s="421">
        <v>192</v>
      </c>
      <c r="L5" s="421">
        <f>SUM(I5:K5)</f>
        <v>3231</v>
      </c>
    </row>
    <row r="6" spans="1:12" x14ac:dyDescent="0.2">
      <c r="A6" s="421" t="s">
        <v>8</v>
      </c>
      <c r="B6" s="421">
        <v>1270</v>
      </c>
      <c r="C6" s="421">
        <v>2730</v>
      </c>
      <c r="D6" s="421">
        <v>582</v>
      </c>
      <c r="E6" s="421">
        <v>4582</v>
      </c>
      <c r="F6" s="2"/>
      <c r="G6" s="2"/>
      <c r="H6" s="421" t="s">
        <v>8</v>
      </c>
      <c r="I6" s="421">
        <v>1314</v>
      </c>
      <c r="J6" s="421">
        <v>3192</v>
      </c>
      <c r="K6" s="421">
        <v>572</v>
      </c>
      <c r="L6" s="421">
        <f>SUM(I6:K6)</f>
        <v>5078</v>
      </c>
    </row>
    <row r="7" spans="1:12" x14ac:dyDescent="0.2">
      <c r="A7" s="421" t="s">
        <v>9</v>
      </c>
      <c r="B7" s="421">
        <v>1698</v>
      </c>
      <c r="C7" s="421">
        <v>256</v>
      </c>
      <c r="D7" s="421">
        <v>2125</v>
      </c>
      <c r="E7" s="421">
        <v>4079</v>
      </c>
      <c r="F7" s="2"/>
      <c r="G7" s="2"/>
      <c r="H7" s="421" t="s">
        <v>9</v>
      </c>
      <c r="I7" s="421">
        <v>1988</v>
      </c>
      <c r="J7" s="421">
        <v>0</v>
      </c>
      <c r="K7" s="421">
        <v>2079</v>
      </c>
      <c r="L7" s="421">
        <v>4067</v>
      </c>
    </row>
    <row r="8" spans="1:12" x14ac:dyDescent="0.2">
      <c r="A8" s="421" t="s">
        <v>10</v>
      </c>
      <c r="B8" s="421">
        <v>50</v>
      </c>
      <c r="C8" s="421">
        <v>0</v>
      </c>
      <c r="D8" s="421">
        <v>18</v>
      </c>
      <c r="E8" s="421">
        <v>68</v>
      </c>
      <c r="F8" s="2"/>
      <c r="G8" s="2"/>
      <c r="H8" s="421" t="s">
        <v>10</v>
      </c>
      <c r="I8" s="421">
        <v>116</v>
      </c>
      <c r="J8" s="421">
        <v>0</v>
      </c>
      <c r="K8" s="421">
        <v>58</v>
      </c>
      <c r="L8" s="421">
        <v>174</v>
      </c>
    </row>
    <row r="9" spans="1:12" x14ac:dyDescent="0.2">
      <c r="A9" s="421" t="s">
        <v>11</v>
      </c>
      <c r="B9" s="421">
        <v>206</v>
      </c>
      <c r="C9" s="421">
        <v>24</v>
      </c>
      <c r="D9" s="421">
        <v>21</v>
      </c>
      <c r="E9" s="421">
        <v>251</v>
      </c>
      <c r="F9" s="2"/>
      <c r="G9" s="2"/>
      <c r="H9" s="421" t="s">
        <v>11</v>
      </c>
      <c r="I9" s="421">
        <v>218</v>
      </c>
      <c r="J9" s="421">
        <v>38</v>
      </c>
      <c r="K9" s="421">
        <v>36</v>
      </c>
      <c r="L9" s="421">
        <v>292</v>
      </c>
    </row>
    <row r="10" spans="1:12" x14ac:dyDescent="0.2">
      <c r="A10" s="422" t="s">
        <v>12</v>
      </c>
      <c r="B10" s="422">
        <v>3901</v>
      </c>
      <c r="C10" s="422">
        <v>4711</v>
      </c>
      <c r="D10" s="422">
        <v>2995</v>
      </c>
      <c r="E10" s="422">
        <v>11607</v>
      </c>
      <c r="F10" s="3"/>
      <c r="G10" s="3"/>
      <c r="H10" s="422" t="s">
        <v>12</v>
      </c>
      <c r="I10" s="422">
        <v>4360</v>
      </c>
      <c r="J10" s="422">
        <v>5545</v>
      </c>
      <c r="K10" s="422">
        <v>2937</v>
      </c>
      <c r="L10" s="422">
        <v>12842</v>
      </c>
    </row>
    <row r="11" spans="1:12" x14ac:dyDescent="0.2">
      <c r="A11" s="421" t="s">
        <v>13</v>
      </c>
      <c r="B11" s="421">
        <v>1007</v>
      </c>
      <c r="C11" s="421">
        <v>761</v>
      </c>
      <c r="D11" s="421">
        <v>192</v>
      </c>
      <c r="E11" s="421">
        <v>1960</v>
      </c>
      <c r="F11" s="2"/>
      <c r="G11" s="2"/>
      <c r="H11" s="421" t="s">
        <v>13</v>
      </c>
      <c r="I11" s="421">
        <v>1041</v>
      </c>
      <c r="J11" s="421">
        <v>533</v>
      </c>
      <c r="K11" s="421">
        <v>214</v>
      </c>
      <c r="L11" s="421">
        <v>1788</v>
      </c>
    </row>
    <row r="12" spans="1:12" x14ac:dyDescent="0.2">
      <c r="A12" s="422" t="s">
        <v>12</v>
      </c>
      <c r="B12" s="422">
        <v>4908</v>
      </c>
      <c r="C12" s="422">
        <v>5472</v>
      </c>
      <c r="D12" s="422">
        <v>3187</v>
      </c>
      <c r="E12" s="422">
        <v>13567</v>
      </c>
      <c r="F12" s="3"/>
      <c r="G12" s="3"/>
      <c r="H12" s="422" t="s">
        <v>12</v>
      </c>
      <c r="I12" s="422">
        <v>5401</v>
      </c>
      <c r="J12" s="422">
        <v>6078</v>
      </c>
      <c r="K12" s="422">
        <v>3151</v>
      </c>
      <c r="L12" s="422">
        <v>14630</v>
      </c>
    </row>
    <row r="13" spans="1:12" x14ac:dyDescent="0.2">
      <c r="A13" s="2"/>
      <c r="B13" s="2"/>
      <c r="C13" s="2"/>
      <c r="D13" s="2"/>
      <c r="E13" s="2"/>
      <c r="F13" s="2"/>
      <c r="G13" s="2"/>
    </row>
    <row r="14" spans="1:12" x14ac:dyDescent="0.2">
      <c r="A14" s="100" t="s">
        <v>14</v>
      </c>
      <c r="B14" s="11" t="s">
        <v>2</v>
      </c>
      <c r="C14" s="11" t="s">
        <v>3</v>
      </c>
      <c r="D14" s="11" t="s">
        <v>4</v>
      </c>
      <c r="E14" s="11" t="s">
        <v>5</v>
      </c>
      <c r="F14" s="2"/>
      <c r="G14" s="2"/>
      <c r="H14" s="100" t="s">
        <v>15</v>
      </c>
      <c r="I14" s="11" t="s">
        <v>2</v>
      </c>
      <c r="J14" s="11" t="s">
        <v>3</v>
      </c>
      <c r="K14" s="11" t="s">
        <v>4</v>
      </c>
      <c r="L14" s="11" t="s">
        <v>5</v>
      </c>
    </row>
    <row r="15" spans="1:12" x14ac:dyDescent="0.2">
      <c r="A15" s="421" t="s">
        <v>7</v>
      </c>
      <c r="B15" s="421">
        <v>657</v>
      </c>
      <c r="C15" s="421">
        <v>1735</v>
      </c>
      <c r="D15" s="421">
        <v>246</v>
      </c>
      <c r="E15" s="421">
        <v>2638</v>
      </c>
      <c r="F15" s="2"/>
      <c r="G15" s="2"/>
      <c r="H15" s="421" t="s">
        <v>7</v>
      </c>
      <c r="I15" s="421">
        <v>700</v>
      </c>
      <c r="J15" s="421">
        <v>2375</v>
      </c>
      <c r="K15" s="421">
        <v>204</v>
      </c>
      <c r="L15" s="421">
        <v>3279</v>
      </c>
    </row>
    <row r="16" spans="1:12" x14ac:dyDescent="0.2">
      <c r="A16" s="421" t="s">
        <v>8</v>
      </c>
      <c r="B16" s="421">
        <v>1325</v>
      </c>
      <c r="C16" s="421">
        <v>2756</v>
      </c>
      <c r="D16" s="421">
        <v>619</v>
      </c>
      <c r="E16" s="421">
        <v>4700</v>
      </c>
      <c r="F16" s="2"/>
      <c r="G16" s="2"/>
      <c r="H16" s="421" t="s">
        <v>8</v>
      </c>
      <c r="I16" s="421">
        <v>1293</v>
      </c>
      <c r="J16" s="421">
        <v>3386</v>
      </c>
      <c r="K16" s="421">
        <v>547</v>
      </c>
      <c r="L16" s="421">
        <v>5226</v>
      </c>
    </row>
    <row r="17" spans="1:12" x14ac:dyDescent="0.2">
      <c r="A17" s="421" t="s">
        <v>9</v>
      </c>
      <c r="B17" s="421">
        <v>1559</v>
      </c>
      <c r="C17" s="421">
        <v>234</v>
      </c>
      <c r="D17" s="421">
        <v>2031</v>
      </c>
      <c r="E17" s="421">
        <v>3824</v>
      </c>
      <c r="F17" s="2"/>
      <c r="G17" s="2"/>
      <c r="H17" s="421" t="s">
        <v>9</v>
      </c>
      <c r="I17" s="421">
        <v>2084</v>
      </c>
      <c r="J17" s="421">
        <v>0</v>
      </c>
      <c r="K17" s="421">
        <v>2155</v>
      </c>
      <c r="L17" s="421">
        <v>4239</v>
      </c>
    </row>
    <row r="18" spans="1:12" x14ac:dyDescent="0.2">
      <c r="A18" s="421" t="s">
        <v>10</v>
      </c>
      <c r="B18" s="421">
        <v>58</v>
      </c>
      <c r="C18" s="421">
        <v>0</v>
      </c>
      <c r="D18" s="421">
        <v>24</v>
      </c>
      <c r="E18" s="421">
        <v>82</v>
      </c>
      <c r="F18" s="2"/>
      <c r="G18" s="2"/>
      <c r="H18" s="421" t="s">
        <v>10</v>
      </c>
      <c r="I18" s="421">
        <v>103</v>
      </c>
      <c r="J18" s="421">
        <v>0</v>
      </c>
      <c r="K18" s="421">
        <v>77</v>
      </c>
      <c r="L18" s="421">
        <v>180</v>
      </c>
    </row>
    <row r="19" spans="1:12" x14ac:dyDescent="0.2">
      <c r="A19" s="421" t="s">
        <v>11</v>
      </c>
      <c r="B19" s="421">
        <v>204</v>
      </c>
      <c r="C19" s="421">
        <v>30</v>
      </c>
      <c r="D19" s="421">
        <v>25</v>
      </c>
      <c r="E19" s="421">
        <v>259</v>
      </c>
      <c r="F19" s="2"/>
      <c r="G19" s="2"/>
      <c r="H19" s="421" t="s">
        <v>11</v>
      </c>
      <c r="I19" s="421">
        <v>260</v>
      </c>
      <c r="J19" s="421">
        <v>0</v>
      </c>
      <c r="K19" s="421">
        <v>38</v>
      </c>
      <c r="L19" s="421">
        <v>298</v>
      </c>
    </row>
    <row r="20" spans="1:12" x14ac:dyDescent="0.2">
      <c r="A20" s="422" t="s">
        <v>12</v>
      </c>
      <c r="B20" s="422">
        <v>3803</v>
      </c>
      <c r="C20" s="422">
        <v>4755</v>
      </c>
      <c r="D20" s="422">
        <v>2945</v>
      </c>
      <c r="E20" s="422">
        <v>11503</v>
      </c>
      <c r="F20" s="3"/>
      <c r="G20" s="3"/>
      <c r="H20" s="422" t="s">
        <v>12</v>
      </c>
      <c r="I20" s="422">
        <v>4440</v>
      </c>
      <c r="J20" s="422">
        <v>5761</v>
      </c>
      <c r="K20" s="422">
        <v>3021</v>
      </c>
      <c r="L20" s="422">
        <v>13222</v>
      </c>
    </row>
    <row r="21" spans="1:12" x14ac:dyDescent="0.2">
      <c r="A21" s="421" t="s">
        <v>13</v>
      </c>
      <c r="B21" s="421">
        <v>912</v>
      </c>
      <c r="C21" s="421">
        <v>901</v>
      </c>
      <c r="D21" s="421">
        <v>208</v>
      </c>
      <c r="E21" s="421">
        <v>2021</v>
      </c>
      <c r="F21" s="2"/>
      <c r="G21" s="2"/>
      <c r="H21" s="421" t="s">
        <v>13</v>
      </c>
      <c r="I21" s="421">
        <v>1004</v>
      </c>
      <c r="J21" s="421">
        <v>476</v>
      </c>
      <c r="K21" s="421">
        <v>184</v>
      </c>
      <c r="L21" s="421">
        <v>1664</v>
      </c>
    </row>
    <row r="22" spans="1:12" x14ac:dyDescent="0.2">
      <c r="A22" s="422" t="s">
        <v>12</v>
      </c>
      <c r="B22" s="422">
        <v>4715</v>
      </c>
      <c r="C22" s="422">
        <v>5656</v>
      </c>
      <c r="D22" s="422">
        <v>3153</v>
      </c>
      <c r="E22" s="422">
        <v>13524</v>
      </c>
      <c r="F22" s="3"/>
      <c r="G22" s="3"/>
      <c r="H22" s="422" t="s">
        <v>12</v>
      </c>
      <c r="I22" s="422">
        <v>5444</v>
      </c>
      <c r="J22" s="422">
        <v>6237</v>
      </c>
      <c r="K22" s="422">
        <v>3205</v>
      </c>
      <c r="L22" s="422">
        <v>14886</v>
      </c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100" t="s">
        <v>16</v>
      </c>
      <c r="B24" s="11" t="s">
        <v>2</v>
      </c>
      <c r="C24" s="11" t="s">
        <v>3</v>
      </c>
      <c r="D24" s="11" t="s">
        <v>4</v>
      </c>
      <c r="E24" s="11" t="s">
        <v>5</v>
      </c>
      <c r="F24" s="2"/>
      <c r="G24" s="2"/>
      <c r="H24" s="100" t="s">
        <v>17</v>
      </c>
      <c r="I24" s="11" t="s">
        <v>2</v>
      </c>
      <c r="J24" s="11" t="s">
        <v>3</v>
      </c>
      <c r="K24" s="11" t="s">
        <v>4</v>
      </c>
      <c r="L24" s="11" t="s">
        <v>5</v>
      </c>
    </row>
    <row r="25" spans="1:12" x14ac:dyDescent="0.2">
      <c r="A25" s="421" t="s">
        <v>7</v>
      </c>
      <c r="B25" s="421">
        <v>652</v>
      </c>
      <c r="C25" s="421">
        <v>1879</v>
      </c>
      <c r="D25" s="421">
        <v>214</v>
      </c>
      <c r="E25" s="421">
        <v>2745</v>
      </c>
      <c r="F25" s="2"/>
      <c r="G25" s="2"/>
      <c r="H25" s="421" t="s">
        <v>7</v>
      </c>
      <c r="I25" s="421">
        <v>687</v>
      </c>
      <c r="J25" s="421">
        <v>2455</v>
      </c>
      <c r="K25" s="421">
        <v>223</v>
      </c>
      <c r="L25" s="421">
        <v>3365</v>
      </c>
    </row>
    <row r="26" spans="1:12" x14ac:dyDescent="0.2">
      <c r="A26" s="421" t="s">
        <v>8</v>
      </c>
      <c r="B26" s="421">
        <v>1358</v>
      </c>
      <c r="C26" s="421">
        <v>2851</v>
      </c>
      <c r="D26" s="421">
        <v>613</v>
      </c>
      <c r="E26" s="421">
        <v>4822</v>
      </c>
      <c r="F26" s="2"/>
      <c r="G26" s="2"/>
      <c r="H26" s="421" t="s">
        <v>8</v>
      </c>
      <c r="I26" s="421">
        <v>1331</v>
      </c>
      <c r="J26" s="421">
        <v>3598</v>
      </c>
      <c r="K26" s="421">
        <v>533</v>
      </c>
      <c r="L26" s="421">
        <v>5462</v>
      </c>
    </row>
    <row r="27" spans="1:12" x14ac:dyDescent="0.2">
      <c r="A27" s="421" t="s">
        <v>9</v>
      </c>
      <c r="B27" s="421">
        <v>1518</v>
      </c>
      <c r="C27" s="421">
        <v>217</v>
      </c>
      <c r="D27" s="421">
        <v>1990</v>
      </c>
      <c r="E27" s="421">
        <v>3725</v>
      </c>
      <c r="F27" s="2"/>
      <c r="G27" s="2"/>
      <c r="H27" s="421" t="s">
        <v>9</v>
      </c>
      <c r="I27" s="421">
        <v>2176</v>
      </c>
      <c r="J27" s="421">
        <v>0</v>
      </c>
      <c r="K27" s="421">
        <v>2182</v>
      </c>
      <c r="L27" s="421">
        <v>4358</v>
      </c>
    </row>
    <row r="28" spans="1:12" x14ac:dyDescent="0.2">
      <c r="A28" s="421" t="s">
        <v>10</v>
      </c>
      <c r="B28" s="421">
        <v>59</v>
      </c>
      <c r="C28" s="421">
        <v>0</v>
      </c>
      <c r="D28" s="421">
        <v>38</v>
      </c>
      <c r="E28" s="421">
        <v>97</v>
      </c>
      <c r="F28" s="2"/>
      <c r="G28" s="2"/>
      <c r="H28" s="421" t="s">
        <v>10</v>
      </c>
      <c r="I28" s="421">
        <v>91</v>
      </c>
      <c r="J28" s="421"/>
      <c r="K28" s="421">
        <v>75</v>
      </c>
      <c r="L28" s="421">
        <v>166</v>
      </c>
    </row>
    <row r="29" spans="1:12" x14ac:dyDescent="0.2">
      <c r="A29" s="421" t="s">
        <v>11</v>
      </c>
      <c r="B29" s="421">
        <v>202</v>
      </c>
      <c r="C29" s="421">
        <v>29</v>
      </c>
      <c r="D29" s="421">
        <v>21</v>
      </c>
      <c r="E29" s="421">
        <v>252</v>
      </c>
      <c r="F29" s="2"/>
      <c r="G29" s="2"/>
      <c r="H29" s="421" t="s">
        <v>11</v>
      </c>
      <c r="I29" s="421">
        <v>262</v>
      </c>
      <c r="J29" s="421">
        <v>0</v>
      </c>
      <c r="K29" s="421">
        <v>35</v>
      </c>
      <c r="L29" s="421">
        <v>297</v>
      </c>
    </row>
    <row r="30" spans="1:12" x14ac:dyDescent="0.2">
      <c r="A30" s="422" t="s">
        <v>12</v>
      </c>
      <c r="B30" s="422">
        <v>3789</v>
      </c>
      <c r="C30" s="422">
        <v>4976</v>
      </c>
      <c r="D30" s="422">
        <v>2876</v>
      </c>
      <c r="E30" s="422">
        <v>11641</v>
      </c>
      <c r="F30" s="3"/>
      <c r="G30" s="3"/>
      <c r="H30" s="422" t="s">
        <v>12</v>
      </c>
      <c r="I30" s="422">
        <v>4547</v>
      </c>
      <c r="J30" s="422">
        <v>6053</v>
      </c>
      <c r="K30" s="422">
        <v>3048</v>
      </c>
      <c r="L30" s="422">
        <v>13648</v>
      </c>
    </row>
    <row r="31" spans="1:12" x14ac:dyDescent="0.2">
      <c r="A31" s="421" t="s">
        <v>13</v>
      </c>
      <c r="B31" s="421">
        <v>914</v>
      </c>
      <c r="C31" s="421">
        <v>863</v>
      </c>
      <c r="D31" s="421">
        <v>205</v>
      </c>
      <c r="E31" s="421">
        <v>1982</v>
      </c>
      <c r="F31" s="2"/>
      <c r="G31" s="2"/>
      <c r="H31" s="421" t="s">
        <v>13</v>
      </c>
      <c r="I31" s="421">
        <f>368+299+378</f>
        <v>1045</v>
      </c>
      <c r="J31" s="421">
        <v>397</v>
      </c>
      <c r="K31" s="421">
        <v>174</v>
      </c>
      <c r="L31" s="421">
        <f>SUM(I31:K31)</f>
        <v>1616</v>
      </c>
    </row>
    <row r="32" spans="1:12" x14ac:dyDescent="0.2">
      <c r="A32" s="422" t="s">
        <v>12</v>
      </c>
      <c r="B32" s="422">
        <v>4703</v>
      </c>
      <c r="C32" s="422">
        <v>5839</v>
      </c>
      <c r="D32" s="422">
        <v>3081</v>
      </c>
      <c r="E32" s="422">
        <v>13623</v>
      </c>
      <c r="F32" s="3"/>
      <c r="G32" s="3"/>
      <c r="H32" s="422" t="s">
        <v>12</v>
      </c>
      <c r="I32" s="422">
        <f>SUM(I30:I31)</f>
        <v>5592</v>
      </c>
      <c r="J32" s="422">
        <f>SUM(J30:J31)</f>
        <v>6450</v>
      </c>
      <c r="K32" s="422">
        <f>SUM(K30:K31)</f>
        <v>3222</v>
      </c>
      <c r="L32" s="422">
        <f>SUM(L30:L31)</f>
        <v>15264</v>
      </c>
    </row>
    <row r="33" spans="1:12" x14ac:dyDescent="0.2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</row>
    <row r="34" spans="1:12" x14ac:dyDescent="0.2">
      <c r="A34" s="100" t="s">
        <v>18</v>
      </c>
      <c r="B34" s="11" t="s">
        <v>2</v>
      </c>
      <c r="C34" s="11" t="s">
        <v>3</v>
      </c>
      <c r="D34" s="11" t="s">
        <v>4</v>
      </c>
      <c r="E34" s="11" t="s">
        <v>5</v>
      </c>
      <c r="F34" s="2"/>
      <c r="G34" s="2"/>
      <c r="H34" s="100" t="s">
        <v>20</v>
      </c>
      <c r="I34" s="11" t="s">
        <v>2</v>
      </c>
      <c r="J34" s="11" t="s">
        <v>3</v>
      </c>
      <c r="K34" s="11" t="s">
        <v>4</v>
      </c>
      <c r="L34" s="11" t="s">
        <v>5</v>
      </c>
    </row>
    <row r="35" spans="1:12" x14ac:dyDescent="0.2">
      <c r="A35" s="421" t="s">
        <v>7</v>
      </c>
      <c r="B35" s="421">
        <v>696</v>
      </c>
      <c r="C35" s="421">
        <v>2011</v>
      </c>
      <c r="D35" s="421">
        <v>217</v>
      </c>
      <c r="E35" s="421">
        <v>2924</v>
      </c>
      <c r="F35" s="2"/>
      <c r="G35" s="2"/>
      <c r="H35" s="421" t="s">
        <v>7</v>
      </c>
      <c r="I35" s="421">
        <v>631</v>
      </c>
      <c r="J35" s="421">
        <v>2243</v>
      </c>
      <c r="K35" s="421">
        <v>227</v>
      </c>
      <c r="L35" s="421">
        <f>SUM(I35:K35)</f>
        <v>3101</v>
      </c>
    </row>
    <row r="36" spans="1:12" x14ac:dyDescent="0.2">
      <c r="A36" s="421" t="s">
        <v>8</v>
      </c>
      <c r="B36" s="421">
        <v>1300</v>
      </c>
      <c r="C36" s="421">
        <v>2990</v>
      </c>
      <c r="D36" s="421">
        <v>661</v>
      </c>
      <c r="E36" s="421">
        <v>4951</v>
      </c>
      <c r="F36" s="2"/>
      <c r="G36" s="2"/>
      <c r="H36" s="421" t="s">
        <v>8</v>
      </c>
      <c r="I36" s="421">
        <v>1372</v>
      </c>
      <c r="J36" s="421">
        <v>3788</v>
      </c>
      <c r="K36" s="421">
        <v>488</v>
      </c>
      <c r="L36" s="421">
        <f>SUM(I36:K36)</f>
        <v>5648</v>
      </c>
    </row>
    <row r="37" spans="1:12" x14ac:dyDescent="0.2">
      <c r="A37" s="421" t="s">
        <v>9</v>
      </c>
      <c r="B37" s="421">
        <v>1507</v>
      </c>
      <c r="C37" s="421">
        <v>227</v>
      </c>
      <c r="D37" s="421">
        <v>2007</v>
      </c>
      <c r="E37" s="421">
        <v>3741</v>
      </c>
      <c r="F37" s="2"/>
      <c r="G37" s="2"/>
      <c r="H37" s="421" t="s">
        <v>9</v>
      </c>
      <c r="I37" s="421">
        <v>2231</v>
      </c>
      <c r="J37" s="421">
        <v>0</v>
      </c>
      <c r="K37" s="421">
        <v>2229</v>
      </c>
      <c r="L37" s="421">
        <f>SUM(I37:K37)</f>
        <v>4460</v>
      </c>
    </row>
    <row r="38" spans="1:12" x14ac:dyDescent="0.2">
      <c r="A38" s="421" t="s">
        <v>10</v>
      </c>
      <c r="B38" s="421">
        <v>86</v>
      </c>
      <c r="C38" s="421">
        <v>0</v>
      </c>
      <c r="D38" s="421">
        <v>43</v>
      </c>
      <c r="E38" s="421">
        <v>129</v>
      </c>
      <c r="F38" s="2"/>
      <c r="G38" s="2"/>
      <c r="H38" s="421" t="s">
        <v>10</v>
      </c>
      <c r="I38" s="421">
        <v>66</v>
      </c>
      <c r="J38" s="421">
        <v>0</v>
      </c>
      <c r="K38" s="421">
        <v>84</v>
      </c>
      <c r="L38" s="421">
        <f>SUM(I38:K38)</f>
        <v>150</v>
      </c>
    </row>
    <row r="39" spans="1:12" x14ac:dyDescent="0.2">
      <c r="A39" s="421" t="s">
        <v>11</v>
      </c>
      <c r="B39" s="421">
        <v>204</v>
      </c>
      <c r="C39" s="421">
        <v>31</v>
      </c>
      <c r="D39" s="421">
        <v>23</v>
      </c>
      <c r="E39" s="421">
        <v>258</v>
      </c>
      <c r="F39" s="2"/>
      <c r="G39" s="2"/>
      <c r="H39" s="421" t="s">
        <v>11</v>
      </c>
      <c r="I39" s="421">
        <v>247</v>
      </c>
      <c r="J39" s="421">
        <v>0</v>
      </c>
      <c r="K39" s="421">
        <v>44</v>
      </c>
      <c r="L39" s="421">
        <f>SUM(I39:K39)</f>
        <v>291</v>
      </c>
    </row>
    <row r="40" spans="1:12" x14ac:dyDescent="0.2">
      <c r="A40" s="422" t="s">
        <v>12</v>
      </c>
      <c r="B40" s="422">
        <v>3793</v>
      </c>
      <c r="C40" s="422">
        <v>5259</v>
      </c>
      <c r="D40" s="422">
        <v>2951</v>
      </c>
      <c r="E40" s="422">
        <v>12003</v>
      </c>
      <c r="F40" s="3"/>
      <c r="G40" s="3"/>
      <c r="H40" s="422" t="s">
        <v>12</v>
      </c>
      <c r="I40" s="422">
        <f>SUM(I35:I39)</f>
        <v>4547</v>
      </c>
      <c r="J40" s="422">
        <f>SUM(J35:J39)</f>
        <v>6031</v>
      </c>
      <c r="K40" s="422">
        <f>SUM(K35:K39)</f>
        <v>3072</v>
      </c>
      <c r="L40" s="422">
        <f>SUM(L35:L39)</f>
        <v>13650</v>
      </c>
    </row>
    <row r="41" spans="1:12" x14ac:dyDescent="0.2">
      <c r="A41" s="421" t="s">
        <v>13</v>
      </c>
      <c r="B41" s="421">
        <v>1231</v>
      </c>
      <c r="C41" s="421">
        <v>502</v>
      </c>
      <c r="D41" s="421">
        <v>201</v>
      </c>
      <c r="E41" s="421">
        <v>1934</v>
      </c>
      <c r="F41" s="2"/>
      <c r="G41" s="2"/>
      <c r="H41" s="421" t="s">
        <v>13</v>
      </c>
      <c r="I41" s="421">
        <v>1018</v>
      </c>
      <c r="J41" s="421">
        <v>352</v>
      </c>
      <c r="K41" s="421">
        <v>223</v>
      </c>
      <c r="L41" s="421">
        <f>SUM(I41:K41)</f>
        <v>1593</v>
      </c>
    </row>
    <row r="42" spans="1:12" x14ac:dyDescent="0.2">
      <c r="A42" s="422" t="s">
        <v>12</v>
      </c>
      <c r="B42" s="422">
        <v>5024</v>
      </c>
      <c r="C42" s="422">
        <v>5761</v>
      </c>
      <c r="D42" s="422">
        <v>3152</v>
      </c>
      <c r="E42" s="422">
        <v>13937</v>
      </c>
      <c r="F42" s="3"/>
      <c r="G42" s="3"/>
      <c r="H42" s="422" t="s">
        <v>12</v>
      </c>
      <c r="I42" s="422">
        <f>SUM(I40:I41)</f>
        <v>5565</v>
      </c>
      <c r="J42" s="422">
        <f>SUM(J40:J41)</f>
        <v>6383</v>
      </c>
      <c r="K42" s="422">
        <f>SUM(K40:K41)</f>
        <v>3295</v>
      </c>
      <c r="L42" s="422">
        <f>SUM(L40:L41)</f>
        <v>15243</v>
      </c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100" t="s">
        <v>19</v>
      </c>
      <c r="B44" s="11" t="s">
        <v>2</v>
      </c>
      <c r="C44" s="11" t="s">
        <v>3</v>
      </c>
      <c r="D44" s="11" t="s">
        <v>4</v>
      </c>
      <c r="E44" s="11" t="s">
        <v>5</v>
      </c>
      <c r="F44" s="3"/>
      <c r="G44" s="3"/>
      <c r="H44" s="100" t="s">
        <v>21</v>
      </c>
      <c r="I44" s="11" t="s">
        <v>2</v>
      </c>
      <c r="J44" s="11" t="s">
        <v>3</v>
      </c>
      <c r="K44" s="11" t="s">
        <v>4</v>
      </c>
      <c r="L44" s="11" t="s">
        <v>5</v>
      </c>
    </row>
    <row r="45" spans="1:12" x14ac:dyDescent="0.2">
      <c r="A45" s="421" t="s">
        <v>7</v>
      </c>
      <c r="B45" s="421">
        <v>714</v>
      </c>
      <c r="C45" s="421">
        <v>2171</v>
      </c>
      <c r="D45" s="421">
        <v>228</v>
      </c>
      <c r="E45" s="421">
        <f t="shared" ref="E45:E52" si="0">SUM(B45:D45)</f>
        <v>3113</v>
      </c>
      <c r="F45" s="3"/>
      <c r="G45" s="3"/>
      <c r="H45" s="421" t="s">
        <v>7</v>
      </c>
      <c r="I45" s="421">
        <v>594</v>
      </c>
      <c r="J45" s="421">
        <v>2175</v>
      </c>
      <c r="K45" s="421">
        <v>204</v>
      </c>
      <c r="L45" s="421">
        <f>SUM(I45:K45)</f>
        <v>2973</v>
      </c>
    </row>
    <row r="46" spans="1:12" x14ac:dyDescent="0.2">
      <c r="A46" s="421" t="s">
        <v>8</v>
      </c>
      <c r="B46" s="421">
        <v>1334</v>
      </c>
      <c r="C46" s="421">
        <v>3042</v>
      </c>
      <c r="D46" s="421">
        <v>628</v>
      </c>
      <c r="E46" s="421">
        <f t="shared" si="0"/>
        <v>5004</v>
      </c>
      <c r="F46" s="3"/>
      <c r="G46" s="3"/>
      <c r="H46" s="421" t="s">
        <v>8</v>
      </c>
      <c r="I46" s="421">
        <v>1426</v>
      </c>
      <c r="J46" s="421">
        <v>3877</v>
      </c>
      <c r="K46" s="421">
        <v>517</v>
      </c>
      <c r="L46" s="421">
        <f>SUM(I46:K46)</f>
        <v>5820</v>
      </c>
    </row>
    <row r="47" spans="1:12" x14ac:dyDescent="0.2">
      <c r="A47" s="421" t="s">
        <v>9</v>
      </c>
      <c r="B47" s="421">
        <v>1613</v>
      </c>
      <c r="C47" s="421">
        <v>214</v>
      </c>
      <c r="D47" s="421">
        <v>2068</v>
      </c>
      <c r="E47" s="421">
        <f t="shared" si="0"/>
        <v>3895</v>
      </c>
      <c r="F47" s="3"/>
      <c r="G47" s="3"/>
      <c r="H47" s="421" t="s">
        <v>9</v>
      </c>
      <c r="I47" s="421">
        <v>2145</v>
      </c>
      <c r="J47" s="421">
        <v>0</v>
      </c>
      <c r="K47" s="421">
        <v>2323</v>
      </c>
      <c r="L47" s="421">
        <v>4466</v>
      </c>
    </row>
    <row r="48" spans="1:12" x14ac:dyDescent="0.2">
      <c r="A48" s="421" t="s">
        <v>10</v>
      </c>
      <c r="B48" s="421">
        <v>106</v>
      </c>
      <c r="C48" s="421">
        <v>0</v>
      </c>
      <c r="D48" s="421">
        <v>49</v>
      </c>
      <c r="E48" s="421">
        <f t="shared" si="0"/>
        <v>155</v>
      </c>
      <c r="F48" s="3"/>
      <c r="G48" s="3"/>
      <c r="H48" s="421" t="s">
        <v>10</v>
      </c>
      <c r="I48" s="421">
        <v>83</v>
      </c>
      <c r="J48" s="421">
        <v>0</v>
      </c>
      <c r="K48" s="421">
        <v>77</v>
      </c>
      <c r="L48" s="421">
        <f>SUM(I48:K48)</f>
        <v>160</v>
      </c>
    </row>
    <row r="49" spans="1:12" x14ac:dyDescent="0.2">
      <c r="A49" s="421" t="s">
        <v>11</v>
      </c>
      <c r="B49" s="421">
        <v>222</v>
      </c>
      <c r="C49" s="421">
        <v>33</v>
      </c>
      <c r="D49" s="421">
        <v>31</v>
      </c>
      <c r="E49" s="421">
        <f t="shared" si="0"/>
        <v>286</v>
      </c>
      <c r="F49" s="3"/>
      <c r="G49" s="3"/>
      <c r="H49" s="421" t="s">
        <v>11</v>
      </c>
      <c r="I49" s="421">
        <v>253</v>
      </c>
      <c r="J49" s="421">
        <v>0</v>
      </c>
      <c r="K49" s="421">
        <v>49</v>
      </c>
      <c r="L49" s="421">
        <f>SUM(I49:K49)</f>
        <v>302</v>
      </c>
    </row>
    <row r="50" spans="1:12" x14ac:dyDescent="0.2">
      <c r="A50" s="422" t="s">
        <v>12</v>
      </c>
      <c r="B50" s="422">
        <v>3989</v>
      </c>
      <c r="C50" s="422">
        <v>5460</v>
      </c>
      <c r="D50" s="422">
        <v>3004</v>
      </c>
      <c r="E50" s="423">
        <f t="shared" si="0"/>
        <v>12453</v>
      </c>
      <c r="F50" s="3"/>
      <c r="G50" s="3"/>
      <c r="H50" s="422" t="s">
        <v>12</v>
      </c>
      <c r="I50" s="422">
        <f>SUM(I45:I49)</f>
        <v>4501</v>
      </c>
      <c r="J50" s="422">
        <f>SUM(J45:J49)</f>
        <v>6052</v>
      </c>
      <c r="K50" s="422">
        <f>SUM(K45:K49)</f>
        <v>3170</v>
      </c>
      <c r="L50" s="422">
        <f>SUM(L45:L49)</f>
        <v>13721</v>
      </c>
    </row>
    <row r="51" spans="1:12" x14ac:dyDescent="0.2">
      <c r="A51" s="421" t="s">
        <v>13</v>
      </c>
      <c r="B51" s="421">
        <v>953</v>
      </c>
      <c r="C51" s="421">
        <v>523</v>
      </c>
      <c r="D51" s="421">
        <v>189</v>
      </c>
      <c r="E51" s="421">
        <f t="shared" si="0"/>
        <v>1665</v>
      </c>
      <c r="F51" s="3"/>
      <c r="G51" s="3"/>
      <c r="H51" s="421" t="s">
        <v>13</v>
      </c>
      <c r="I51" s="421">
        <v>1004</v>
      </c>
      <c r="J51" s="421">
        <v>357</v>
      </c>
      <c r="K51" s="421">
        <v>224</v>
      </c>
      <c r="L51" s="421">
        <v>1586</v>
      </c>
    </row>
    <row r="52" spans="1:12" x14ac:dyDescent="0.2">
      <c r="A52" s="422" t="s">
        <v>12</v>
      </c>
      <c r="B52" s="422">
        <v>4942</v>
      </c>
      <c r="C52" s="422">
        <v>5983</v>
      </c>
      <c r="D52" s="422">
        <v>3193</v>
      </c>
      <c r="E52" s="423">
        <f t="shared" si="0"/>
        <v>14118</v>
      </c>
      <c r="F52" s="3"/>
      <c r="G52" s="3"/>
      <c r="H52" s="422" t="s">
        <v>12</v>
      </c>
      <c r="I52" s="422">
        <f>SUM(I50:I51)</f>
        <v>5505</v>
      </c>
      <c r="J52" s="422">
        <f>SUM(J50:J51)</f>
        <v>6409</v>
      </c>
      <c r="K52" s="422">
        <f>SUM(K50:K51)</f>
        <v>3394</v>
      </c>
      <c r="L52" s="422">
        <f>SUM(L50:L51)</f>
        <v>15307</v>
      </c>
    </row>
    <row r="54" spans="1:12" s="219" customFormat="1" x14ac:dyDescent="0.2">
      <c r="A54" s="217"/>
      <c r="B54" s="217"/>
      <c r="C54" s="217"/>
      <c r="D54" s="217"/>
      <c r="E54" s="217"/>
      <c r="F54" s="217"/>
      <c r="G54" s="217"/>
      <c r="H54" s="217"/>
      <c r="I54" s="218"/>
      <c r="J54" s="218"/>
      <c r="K54" s="218"/>
      <c r="L54" s="218"/>
    </row>
    <row r="55" spans="1:12" s="74" customFormat="1" x14ac:dyDescent="0.2">
      <c r="A55" s="220"/>
      <c r="B55" s="221"/>
      <c r="C55" s="221"/>
      <c r="D55" s="221"/>
      <c r="E55" s="221"/>
      <c r="F55" s="221"/>
      <c r="G55" s="221"/>
      <c r="H55" s="221"/>
      <c r="I55" s="222"/>
      <c r="J55" s="222"/>
      <c r="K55" s="222"/>
      <c r="L55" s="222"/>
    </row>
    <row r="56" spans="1:12" x14ac:dyDescent="0.2">
      <c r="A56" s="216"/>
    </row>
    <row r="58" spans="1:12" x14ac:dyDescent="0.2">
      <c r="A58" s="100" t="s">
        <v>22</v>
      </c>
      <c r="B58" s="11" t="s">
        <v>2</v>
      </c>
      <c r="C58" s="11" t="s">
        <v>3</v>
      </c>
      <c r="D58" s="11" t="s">
        <v>4</v>
      </c>
      <c r="E58" s="11" t="s">
        <v>5</v>
      </c>
      <c r="H58" s="100" t="s">
        <v>286</v>
      </c>
      <c r="I58" s="11" t="s">
        <v>2</v>
      </c>
      <c r="J58" s="11" t="s">
        <v>3</v>
      </c>
      <c r="K58" s="11" t="s">
        <v>4</v>
      </c>
      <c r="L58" s="11" t="s">
        <v>5</v>
      </c>
    </row>
    <row r="59" spans="1:12" x14ac:dyDescent="0.2">
      <c r="A59" s="421" t="s">
        <v>7</v>
      </c>
      <c r="B59" s="421">
        <v>585</v>
      </c>
      <c r="C59" s="421">
        <v>2162</v>
      </c>
      <c r="D59" s="421">
        <v>187</v>
      </c>
      <c r="E59" s="421">
        <f>SUM(B59:D59)</f>
        <v>2934</v>
      </c>
      <c r="H59" s="421" t="s">
        <v>7</v>
      </c>
      <c r="I59" s="421">
        <v>382</v>
      </c>
      <c r="J59" s="421">
        <v>2137</v>
      </c>
      <c r="K59" s="421">
        <v>184</v>
      </c>
      <c r="L59" s="421">
        <f>SUM(I59:K59)</f>
        <v>2703</v>
      </c>
    </row>
    <row r="60" spans="1:12" x14ac:dyDescent="0.2">
      <c r="A60" s="421" t="s">
        <v>8</v>
      </c>
      <c r="B60" s="421">
        <v>1420</v>
      </c>
      <c r="C60" s="421">
        <v>3995</v>
      </c>
      <c r="D60" s="421">
        <v>498</v>
      </c>
      <c r="E60" s="421">
        <f>SUM(B60:D60)</f>
        <v>5913</v>
      </c>
      <c r="H60" s="421" t="s">
        <v>8</v>
      </c>
      <c r="I60" s="421">
        <v>1032</v>
      </c>
      <c r="J60" s="421">
        <v>4456</v>
      </c>
      <c r="K60" s="421">
        <v>531</v>
      </c>
      <c r="L60" s="421">
        <f>SUM(I60:K60)</f>
        <v>6019</v>
      </c>
    </row>
    <row r="61" spans="1:12" x14ac:dyDescent="0.2">
      <c r="A61" s="421" t="s">
        <v>9</v>
      </c>
      <c r="B61" s="421">
        <v>2107</v>
      </c>
      <c r="C61" s="421">
        <v>0</v>
      </c>
      <c r="D61" s="421">
        <v>2338</v>
      </c>
      <c r="E61" s="421">
        <f>SUM(B61:D61)</f>
        <v>4445</v>
      </c>
      <c r="H61" s="421" t="s">
        <v>9</v>
      </c>
      <c r="I61" s="421">
        <v>2237</v>
      </c>
      <c r="J61" s="421"/>
      <c r="K61" s="421">
        <v>2818</v>
      </c>
      <c r="L61" s="421">
        <f>SUM(I61:K61)</f>
        <v>5055</v>
      </c>
    </row>
    <row r="62" spans="1:12" x14ac:dyDescent="0.2">
      <c r="A62" s="421" t="s">
        <v>10</v>
      </c>
      <c r="B62" s="421">
        <v>85</v>
      </c>
      <c r="C62" s="421">
        <v>0</v>
      </c>
      <c r="D62" s="421">
        <f>47+28</f>
        <v>75</v>
      </c>
      <c r="E62" s="421">
        <f>SUM(B62:D62)</f>
        <v>160</v>
      </c>
      <c r="H62" s="421" t="s">
        <v>10</v>
      </c>
      <c r="I62" s="421">
        <v>87</v>
      </c>
      <c r="J62" s="421"/>
      <c r="K62" s="421">
        <v>75</v>
      </c>
      <c r="L62" s="421">
        <f>SUM(I62:K62)</f>
        <v>162</v>
      </c>
    </row>
    <row r="63" spans="1:12" x14ac:dyDescent="0.2">
      <c r="A63" s="421" t="s">
        <v>11</v>
      </c>
      <c r="B63" s="421">
        <f>68+55+124</f>
        <v>247</v>
      </c>
      <c r="C63" s="421">
        <v>0</v>
      </c>
      <c r="D63" s="421">
        <v>55</v>
      </c>
      <c r="E63" s="421">
        <f>SUM(B63:D63)</f>
        <v>302</v>
      </c>
      <c r="H63" s="421" t="s">
        <v>11</v>
      </c>
      <c r="I63" s="421">
        <v>323</v>
      </c>
      <c r="J63" s="421"/>
      <c r="K63" s="421">
        <v>78</v>
      </c>
      <c r="L63" s="421">
        <f>SUM(I63:K63)</f>
        <v>401</v>
      </c>
    </row>
    <row r="64" spans="1:12" x14ac:dyDescent="0.2">
      <c r="A64" s="422" t="s">
        <v>12</v>
      </c>
      <c r="B64" s="422">
        <f>SUM(B59:B63)</f>
        <v>4444</v>
      </c>
      <c r="C64" s="422">
        <f>SUM(C59:C63)</f>
        <v>6157</v>
      </c>
      <c r="D64" s="422">
        <f>SUM(D59:D63)</f>
        <v>3153</v>
      </c>
      <c r="E64" s="422">
        <f>SUM(E59:E63)</f>
        <v>13754</v>
      </c>
      <c r="H64" s="422" t="s">
        <v>12</v>
      </c>
      <c r="I64" s="422">
        <f>SUM(I59:I63)</f>
        <v>4061</v>
      </c>
      <c r="J64" s="422">
        <f>SUM(J59:J63)</f>
        <v>6593</v>
      </c>
      <c r="K64" s="422">
        <f>SUM(K59:K63)</f>
        <v>3686</v>
      </c>
      <c r="L64" s="422">
        <f>SUM(L59:L63)</f>
        <v>14340</v>
      </c>
    </row>
    <row r="65" spans="1:12" x14ac:dyDescent="0.2">
      <c r="A65" s="421" t="s">
        <v>13</v>
      </c>
      <c r="B65" s="421">
        <f>394+268+372</f>
        <v>1034</v>
      </c>
      <c r="C65" s="421">
        <v>292</v>
      </c>
      <c r="D65" s="421">
        <v>216</v>
      </c>
      <c r="E65" s="421">
        <f>SUM(B65:D65)</f>
        <v>1542</v>
      </c>
      <c r="H65" s="424" t="s">
        <v>13</v>
      </c>
      <c r="I65" s="424">
        <v>993</v>
      </c>
      <c r="J65" s="424">
        <v>315</v>
      </c>
      <c r="K65" s="424">
        <v>170</v>
      </c>
      <c r="L65" s="424">
        <f>SUM(I65:K65)</f>
        <v>1478</v>
      </c>
    </row>
    <row r="66" spans="1:12" x14ac:dyDescent="0.2">
      <c r="A66" s="422" t="s">
        <v>12</v>
      </c>
      <c r="B66" s="422">
        <f>SUM(B64:B65)</f>
        <v>5478</v>
      </c>
      <c r="C66" s="422">
        <f>SUM(C64:C65)</f>
        <v>6449</v>
      </c>
      <c r="D66" s="422">
        <f>SUM(D64:D65)</f>
        <v>3369</v>
      </c>
      <c r="E66" s="422">
        <f>SUM(E64:E65)</f>
        <v>15296</v>
      </c>
      <c r="H66" s="422" t="s">
        <v>12</v>
      </c>
      <c r="I66" s="422">
        <f>SUM(I64:I65)</f>
        <v>5054</v>
      </c>
      <c r="J66" s="422">
        <f>SUM(J64:J65)</f>
        <v>6908</v>
      </c>
      <c r="K66" s="422">
        <f>SUM(K64:K65)</f>
        <v>3856</v>
      </c>
      <c r="L66" s="422">
        <f>SUM(L64:L65)</f>
        <v>15818</v>
      </c>
    </row>
    <row r="68" spans="1:12" x14ac:dyDescent="0.2">
      <c r="A68" s="100" t="s">
        <v>23</v>
      </c>
      <c r="B68" s="11" t="s">
        <v>2</v>
      </c>
      <c r="C68" s="11" t="s">
        <v>3</v>
      </c>
      <c r="D68" s="11" t="s">
        <v>4</v>
      </c>
      <c r="E68" s="11" t="s">
        <v>5</v>
      </c>
      <c r="H68" s="100" t="s">
        <v>299</v>
      </c>
      <c r="I68" s="11" t="s">
        <v>2</v>
      </c>
      <c r="J68" s="11" t="s">
        <v>3</v>
      </c>
      <c r="K68" s="11" t="s">
        <v>4</v>
      </c>
      <c r="L68" s="11" t="s">
        <v>5</v>
      </c>
    </row>
    <row r="69" spans="1:12" x14ac:dyDescent="0.2">
      <c r="A69" s="421" t="s">
        <v>7</v>
      </c>
      <c r="B69" s="421">
        <v>587</v>
      </c>
      <c r="C69" s="421">
        <v>2141</v>
      </c>
      <c r="D69" s="421">
        <v>194</v>
      </c>
      <c r="E69" s="421">
        <f>SUM(B69:D69)</f>
        <v>2922</v>
      </c>
      <c r="H69" s="421" t="s">
        <v>7</v>
      </c>
      <c r="I69" s="421">
        <v>354</v>
      </c>
      <c r="J69" s="421">
        <v>2060</v>
      </c>
      <c r="K69" s="421">
        <v>187</v>
      </c>
      <c r="L69" s="421">
        <f>SUM(I69:K69)</f>
        <v>2601</v>
      </c>
    </row>
    <row r="70" spans="1:12" x14ac:dyDescent="0.2">
      <c r="A70" s="421" t="s">
        <v>8</v>
      </c>
      <c r="B70" s="421">
        <v>1401</v>
      </c>
      <c r="C70" s="421">
        <v>4106</v>
      </c>
      <c r="D70" s="421">
        <v>492</v>
      </c>
      <c r="E70" s="421">
        <f>SUM(B70:D70)</f>
        <v>5999</v>
      </c>
      <c r="H70" s="421" t="s">
        <v>8</v>
      </c>
      <c r="I70" s="421">
        <v>1017</v>
      </c>
      <c r="J70" s="421">
        <v>4425</v>
      </c>
      <c r="K70" s="421">
        <v>541</v>
      </c>
      <c r="L70" s="421">
        <f>SUM(I70:K70)</f>
        <v>5983</v>
      </c>
    </row>
    <row r="71" spans="1:12" x14ac:dyDescent="0.2">
      <c r="A71" s="421" t="s">
        <v>9</v>
      </c>
      <c r="B71" s="421">
        <v>2092</v>
      </c>
      <c r="C71" s="421">
        <v>0</v>
      </c>
      <c r="D71" s="421">
        <v>2423</v>
      </c>
      <c r="E71" s="421">
        <f>SUM(B71:D71)</f>
        <v>4515</v>
      </c>
      <c r="H71" s="421" t="s">
        <v>9</v>
      </c>
      <c r="I71" s="421">
        <v>2242</v>
      </c>
      <c r="J71" s="421"/>
      <c r="K71" s="421">
        <v>2866</v>
      </c>
      <c r="L71" s="421">
        <f>SUM(I71:K71)</f>
        <v>5108</v>
      </c>
    </row>
    <row r="72" spans="1:12" x14ac:dyDescent="0.2">
      <c r="A72" s="421" t="s">
        <v>10</v>
      </c>
      <c r="B72" s="421">
        <v>86</v>
      </c>
      <c r="C72" s="421">
        <v>0</v>
      </c>
      <c r="D72" s="421">
        <v>73</v>
      </c>
      <c r="E72" s="421">
        <f>SUM(B72:D72)</f>
        <v>159</v>
      </c>
      <c r="H72" s="421" t="s">
        <v>10</v>
      </c>
      <c r="I72" s="421">
        <v>73</v>
      </c>
      <c r="J72" s="421"/>
      <c r="K72" s="421">
        <v>95</v>
      </c>
      <c r="L72" s="421">
        <f>SUM(I72:K72)</f>
        <v>168</v>
      </c>
    </row>
    <row r="73" spans="1:12" x14ac:dyDescent="0.2">
      <c r="A73" s="421" t="s">
        <v>11</v>
      </c>
      <c r="B73" s="421">
        <f>129+123</f>
        <v>252</v>
      </c>
      <c r="C73" s="421">
        <v>0</v>
      </c>
      <c r="D73" s="421">
        <v>54</v>
      </c>
      <c r="E73" s="421">
        <f>SUM(B73:D73)</f>
        <v>306</v>
      </c>
      <c r="H73" s="421" t="s">
        <v>11</v>
      </c>
      <c r="I73" s="421">
        <v>244</v>
      </c>
      <c r="J73" s="421"/>
      <c r="K73" s="421">
        <v>45</v>
      </c>
      <c r="L73" s="421">
        <f>SUM(I73:K73)</f>
        <v>289</v>
      </c>
    </row>
    <row r="74" spans="1:12" x14ac:dyDescent="0.2">
      <c r="A74" s="422" t="s">
        <v>12</v>
      </c>
      <c r="B74" s="422">
        <f>SUM(B69:B73)</f>
        <v>4418</v>
      </c>
      <c r="C74" s="422">
        <f>SUM(C69:C73)</f>
        <v>6247</v>
      </c>
      <c r="D74" s="422">
        <f>SUM(D69:D73)</f>
        <v>3236</v>
      </c>
      <c r="E74" s="422">
        <f>SUM(E69:E73)</f>
        <v>13901</v>
      </c>
      <c r="H74" s="422" t="s">
        <v>12</v>
      </c>
      <c r="I74" s="422">
        <f>SUM(I69:I73)</f>
        <v>3930</v>
      </c>
      <c r="J74" s="422">
        <f>SUM(J69:J73)</f>
        <v>6485</v>
      </c>
      <c r="K74" s="422">
        <f>SUM(K69:K73)</f>
        <v>3734</v>
      </c>
      <c r="L74" s="422">
        <f>SUM(L69:L73)</f>
        <v>14149</v>
      </c>
    </row>
    <row r="75" spans="1:12" x14ac:dyDescent="0.2">
      <c r="A75" s="421" t="s">
        <v>13</v>
      </c>
      <c r="B75" s="421">
        <f>432+280+359</f>
        <v>1071</v>
      </c>
      <c r="C75" s="421">
        <v>298</v>
      </c>
      <c r="D75" s="421">
        <v>208</v>
      </c>
      <c r="E75" s="421">
        <f>SUM(B75:D75)</f>
        <v>1577</v>
      </c>
      <c r="H75" s="424" t="s">
        <v>13</v>
      </c>
      <c r="I75" s="424">
        <v>995</v>
      </c>
      <c r="J75" s="424">
        <v>303</v>
      </c>
      <c r="K75" s="424">
        <v>186</v>
      </c>
      <c r="L75" s="424">
        <f>SUM(I75:K75)</f>
        <v>1484</v>
      </c>
    </row>
    <row r="76" spans="1:12" x14ac:dyDescent="0.2">
      <c r="A76" s="422" t="s">
        <v>12</v>
      </c>
      <c r="B76" s="422">
        <f>SUM(B74:B75)</f>
        <v>5489</v>
      </c>
      <c r="C76" s="422">
        <f>SUM(C74:C75)</f>
        <v>6545</v>
      </c>
      <c r="D76" s="422">
        <f>SUM(D74:D75)</f>
        <v>3444</v>
      </c>
      <c r="E76" s="422">
        <f>SUM(E74:E75)</f>
        <v>15478</v>
      </c>
      <c r="H76" s="422" t="s">
        <v>12</v>
      </c>
      <c r="I76" s="422">
        <f>SUM(I74:I75)</f>
        <v>4925</v>
      </c>
      <c r="J76" s="422">
        <f>SUM(J74:J75)</f>
        <v>6788</v>
      </c>
      <c r="K76" s="422">
        <f>SUM(K74:K75)</f>
        <v>3920</v>
      </c>
      <c r="L76" s="422">
        <f>SUM(L74:L75)</f>
        <v>15633</v>
      </c>
    </row>
    <row r="78" spans="1:12" x14ac:dyDescent="0.2">
      <c r="A78" s="100" t="s">
        <v>24</v>
      </c>
      <c r="B78" s="11" t="s">
        <v>2</v>
      </c>
      <c r="C78" s="11" t="s">
        <v>3</v>
      </c>
      <c r="D78" s="11" t="s">
        <v>4</v>
      </c>
      <c r="E78" s="11" t="s">
        <v>5</v>
      </c>
      <c r="H78" s="100" t="s">
        <v>302</v>
      </c>
      <c r="I78" s="11" t="s">
        <v>2</v>
      </c>
      <c r="J78" s="11" t="s">
        <v>3</v>
      </c>
      <c r="K78" s="11" t="s">
        <v>4</v>
      </c>
      <c r="L78" s="11" t="s">
        <v>5</v>
      </c>
    </row>
    <row r="79" spans="1:12" x14ac:dyDescent="0.2">
      <c r="A79" s="421" t="s">
        <v>7</v>
      </c>
      <c r="B79" s="421">
        <v>542</v>
      </c>
      <c r="C79" s="421">
        <v>2177</v>
      </c>
      <c r="D79" s="421">
        <v>188</v>
      </c>
      <c r="E79" s="421">
        <f>SUM(B79:D79)</f>
        <v>2907</v>
      </c>
      <c r="H79" s="421" t="s">
        <v>7</v>
      </c>
      <c r="I79" s="421">
        <v>343</v>
      </c>
      <c r="J79" s="421">
        <v>1995</v>
      </c>
      <c r="K79" s="421">
        <v>176</v>
      </c>
      <c r="L79" s="421">
        <f>SUM(I79:K79)</f>
        <v>2514</v>
      </c>
    </row>
    <row r="80" spans="1:12" x14ac:dyDescent="0.2">
      <c r="A80" s="421" t="s">
        <v>8</v>
      </c>
      <c r="B80" s="421">
        <v>1349</v>
      </c>
      <c r="C80" s="421">
        <v>4226</v>
      </c>
      <c r="D80" s="421">
        <v>482</v>
      </c>
      <c r="E80" s="421">
        <f>SUM(B80:D80)</f>
        <v>6057</v>
      </c>
      <c r="H80" s="421" t="s">
        <v>8</v>
      </c>
      <c r="I80" s="421">
        <v>939</v>
      </c>
      <c r="J80" s="421">
        <v>4415</v>
      </c>
      <c r="K80" s="421">
        <v>538</v>
      </c>
      <c r="L80" s="421">
        <f>SUM(I80:K80)</f>
        <v>5892</v>
      </c>
    </row>
    <row r="81" spans="1:12" x14ac:dyDescent="0.2">
      <c r="A81" s="421" t="s">
        <v>9</v>
      </c>
      <c r="B81" s="421">
        <v>2064</v>
      </c>
      <c r="C81" s="421">
        <v>0</v>
      </c>
      <c r="D81" s="421">
        <v>2536</v>
      </c>
      <c r="E81" s="421">
        <f>SUM(B81:D81)</f>
        <v>4600</v>
      </c>
      <c r="H81" s="421" t="s">
        <v>9</v>
      </c>
      <c r="I81" s="421">
        <v>2260</v>
      </c>
      <c r="J81" s="421">
        <v>51</v>
      </c>
      <c r="K81" s="421">
        <v>2895</v>
      </c>
      <c r="L81" s="421">
        <f>SUM(I81:K81)</f>
        <v>5206</v>
      </c>
    </row>
    <row r="82" spans="1:12" x14ac:dyDescent="0.2">
      <c r="A82" s="421" t="s">
        <v>10</v>
      </c>
      <c r="B82" s="421">
        <v>78</v>
      </c>
      <c r="C82" s="421">
        <v>0</v>
      </c>
      <c r="D82" s="421">
        <v>82</v>
      </c>
      <c r="E82" s="421">
        <f>SUM(B82:D82)</f>
        <v>160</v>
      </c>
      <c r="H82" s="421" t="s">
        <v>310</v>
      </c>
      <c r="I82" s="421">
        <v>24</v>
      </c>
      <c r="J82" s="421"/>
      <c r="K82" s="421">
        <v>20</v>
      </c>
      <c r="L82" s="421">
        <v>44</v>
      </c>
    </row>
    <row r="83" spans="1:12" x14ac:dyDescent="0.2">
      <c r="A83" s="421" t="s">
        <v>11</v>
      </c>
      <c r="B83" s="421">
        <v>264</v>
      </c>
      <c r="C83" s="421">
        <v>0</v>
      </c>
      <c r="D83" s="421">
        <v>60</v>
      </c>
      <c r="E83" s="421">
        <f>SUM(B83:D83)</f>
        <v>324</v>
      </c>
      <c r="H83" s="421" t="s">
        <v>10</v>
      </c>
      <c r="I83" s="421">
        <v>0</v>
      </c>
      <c r="J83" s="421">
        <v>160</v>
      </c>
      <c r="K83" s="421">
        <v>0</v>
      </c>
      <c r="L83" s="421">
        <v>160</v>
      </c>
    </row>
    <row r="84" spans="1:12" x14ac:dyDescent="0.2">
      <c r="A84" s="422" t="s">
        <v>12</v>
      </c>
      <c r="B84" s="422">
        <f>SUM(B79:B83)</f>
        <v>4297</v>
      </c>
      <c r="C84" s="422">
        <f>SUM(C79:C83)</f>
        <v>6403</v>
      </c>
      <c r="D84" s="422">
        <f>SUM(D79:D83)</f>
        <v>3348</v>
      </c>
      <c r="E84" s="422">
        <f>SUM(E79:E83)</f>
        <v>14048</v>
      </c>
      <c r="H84" s="421" t="s">
        <v>11</v>
      </c>
      <c r="I84" s="421">
        <v>230</v>
      </c>
      <c r="J84" s="421">
        <v>0</v>
      </c>
      <c r="K84" s="421">
        <v>45</v>
      </c>
      <c r="L84" s="421">
        <f>SUM(I84:K84)</f>
        <v>275</v>
      </c>
    </row>
    <row r="85" spans="1:12" x14ac:dyDescent="0.2">
      <c r="A85" s="421" t="s">
        <v>13</v>
      </c>
      <c r="B85" s="421">
        <v>1085</v>
      </c>
      <c r="C85" s="421">
        <v>294</v>
      </c>
      <c r="D85" s="421">
        <v>187</v>
      </c>
      <c r="E85" s="421">
        <f>SUM(B85:D85)</f>
        <v>1566</v>
      </c>
      <c r="H85" s="422" t="s">
        <v>12</v>
      </c>
      <c r="I85" s="422">
        <f>SUM(I79:I84)</f>
        <v>3796</v>
      </c>
      <c r="J85" s="422">
        <f>SUM(J79:J84)</f>
        <v>6621</v>
      </c>
      <c r="K85" s="422">
        <f>SUM(K79:K84)</f>
        <v>3674</v>
      </c>
      <c r="L85" s="422">
        <f>SUM(L79:L84)</f>
        <v>14091</v>
      </c>
    </row>
    <row r="86" spans="1:12" x14ac:dyDescent="0.2">
      <c r="A86" s="422" t="s">
        <v>12</v>
      </c>
      <c r="B86" s="422">
        <f>SUM(B84:B85)</f>
        <v>5382</v>
      </c>
      <c r="C86" s="422">
        <f>SUM(C84:C85)</f>
        <v>6697</v>
      </c>
      <c r="D86" s="422">
        <f>SUM(D84:D85)</f>
        <v>3535</v>
      </c>
      <c r="E86" s="422">
        <f>SUM(E84:E85)</f>
        <v>15614</v>
      </c>
      <c r="H86" s="424" t="s">
        <v>13</v>
      </c>
      <c r="I86" s="424">
        <v>953</v>
      </c>
      <c r="J86" s="424">
        <v>321</v>
      </c>
      <c r="K86" s="424">
        <v>142</v>
      </c>
      <c r="L86" s="424">
        <f>I86+J86+K86</f>
        <v>1416</v>
      </c>
    </row>
    <row r="87" spans="1:12" x14ac:dyDescent="0.2">
      <c r="H87" s="422" t="s">
        <v>12</v>
      </c>
      <c r="I87" s="422">
        <f>SUM(I85:I86)</f>
        <v>4749</v>
      </c>
      <c r="J87" s="422">
        <f>SUM(J85:J86)</f>
        <v>6942</v>
      </c>
      <c r="K87" s="422">
        <f>SUM(K85:K86)</f>
        <v>3816</v>
      </c>
      <c r="L87" s="422">
        <f>SUM(L85:L86)</f>
        <v>15507</v>
      </c>
    </row>
    <row r="88" spans="1:12" x14ac:dyDescent="0.2">
      <c r="H88" s="3"/>
      <c r="I88" s="3"/>
      <c r="J88" s="3"/>
      <c r="K88" s="3"/>
      <c r="L88" s="3"/>
    </row>
    <row r="89" spans="1:12" x14ac:dyDescent="0.2">
      <c r="A89" s="100" t="s">
        <v>25</v>
      </c>
      <c r="B89" s="11" t="s">
        <v>2</v>
      </c>
      <c r="C89" s="11" t="s">
        <v>3</v>
      </c>
      <c r="D89" s="11" t="s">
        <v>4</v>
      </c>
      <c r="E89" s="11" t="s">
        <v>5</v>
      </c>
      <c r="H89" s="100" t="s">
        <v>318</v>
      </c>
      <c r="I89" s="11" t="s">
        <v>2</v>
      </c>
      <c r="J89" s="11" t="s">
        <v>3</v>
      </c>
      <c r="K89" s="11" t="s">
        <v>4</v>
      </c>
      <c r="L89" s="11" t="s">
        <v>5</v>
      </c>
    </row>
    <row r="90" spans="1:12" x14ac:dyDescent="0.2">
      <c r="A90" s="421" t="s">
        <v>7</v>
      </c>
      <c r="B90" s="421">
        <v>513</v>
      </c>
      <c r="C90" s="421">
        <v>2126</v>
      </c>
      <c r="D90" s="421">
        <v>189</v>
      </c>
      <c r="E90" s="421">
        <f>SUM(B90:D90)</f>
        <v>2828</v>
      </c>
      <c r="H90" s="421" t="s">
        <v>7</v>
      </c>
      <c r="I90" s="421">
        <v>331</v>
      </c>
      <c r="J90" s="421">
        <v>1953</v>
      </c>
      <c r="K90" s="421">
        <v>171</v>
      </c>
      <c r="L90" s="421">
        <f t="shared" ref="L90:L95" si="1">SUM(I90:K90)</f>
        <v>2455</v>
      </c>
    </row>
    <row r="91" spans="1:12" x14ac:dyDescent="0.2">
      <c r="A91" s="421" t="s">
        <v>8</v>
      </c>
      <c r="B91" s="421">
        <v>1379</v>
      </c>
      <c r="C91" s="421">
        <v>4221</v>
      </c>
      <c r="D91" s="421">
        <v>483</v>
      </c>
      <c r="E91" s="421">
        <f>SUM(B91:D91)</f>
        <v>6083</v>
      </c>
      <c r="H91" s="421" t="s">
        <v>8</v>
      </c>
      <c r="I91" s="421">
        <v>896</v>
      </c>
      <c r="J91" s="421">
        <v>4396</v>
      </c>
      <c r="K91" s="421">
        <v>523</v>
      </c>
      <c r="L91" s="421">
        <f t="shared" si="1"/>
        <v>5815</v>
      </c>
    </row>
    <row r="92" spans="1:12" x14ac:dyDescent="0.2">
      <c r="A92" s="421" t="s">
        <v>9</v>
      </c>
      <c r="B92" s="421">
        <v>2164</v>
      </c>
      <c r="C92" s="421">
        <v>0</v>
      </c>
      <c r="D92" s="421">
        <v>2623</v>
      </c>
      <c r="E92" s="421">
        <f>SUM(B92:D92)</f>
        <v>4787</v>
      </c>
      <c r="H92" s="421" t="s">
        <v>9</v>
      </c>
      <c r="I92" s="421">
        <v>2266</v>
      </c>
      <c r="J92" s="421">
        <v>46</v>
      </c>
      <c r="K92" s="421">
        <v>2993</v>
      </c>
      <c r="L92" s="421">
        <f t="shared" si="1"/>
        <v>5305</v>
      </c>
    </row>
    <row r="93" spans="1:12" x14ac:dyDescent="0.2">
      <c r="A93" s="421" t="s">
        <v>10</v>
      </c>
      <c r="B93" s="421">
        <v>80</v>
      </c>
      <c r="C93" s="421">
        <v>0</v>
      </c>
      <c r="D93" s="421">
        <v>67</v>
      </c>
      <c r="E93" s="421">
        <f>SUM(B93:D93)</f>
        <v>147</v>
      </c>
      <c r="H93" s="421" t="s">
        <v>310</v>
      </c>
      <c r="I93" s="421">
        <v>21</v>
      </c>
      <c r="J93" s="421">
        <v>0</v>
      </c>
      <c r="K93" s="421">
        <v>22</v>
      </c>
      <c r="L93" s="421">
        <f t="shared" si="1"/>
        <v>43</v>
      </c>
    </row>
    <row r="94" spans="1:12" x14ac:dyDescent="0.2">
      <c r="A94" s="421" t="s">
        <v>11</v>
      </c>
      <c r="B94" s="421">
        <v>289</v>
      </c>
      <c r="C94" s="421">
        <v>0</v>
      </c>
      <c r="D94" s="421">
        <v>65</v>
      </c>
      <c r="E94" s="421">
        <f>SUM(B94:D94)</f>
        <v>354</v>
      </c>
      <c r="H94" s="421" t="s">
        <v>10</v>
      </c>
      <c r="I94" s="421">
        <v>0</v>
      </c>
      <c r="J94" s="421">
        <v>172</v>
      </c>
      <c r="K94" s="421">
        <v>0</v>
      </c>
      <c r="L94" s="421">
        <f t="shared" si="1"/>
        <v>172</v>
      </c>
    </row>
    <row r="95" spans="1:12" x14ac:dyDescent="0.2">
      <c r="A95" s="422" t="s">
        <v>12</v>
      </c>
      <c r="B95" s="422">
        <f>SUM(B90:B94)</f>
        <v>4425</v>
      </c>
      <c r="C95" s="422">
        <f>SUM(C90:C94)</f>
        <v>6347</v>
      </c>
      <c r="D95" s="422">
        <f>SUM(D90:D94)</f>
        <v>3427</v>
      </c>
      <c r="E95" s="422">
        <f>SUM(E90:E94)</f>
        <v>14199</v>
      </c>
      <c r="H95" s="421" t="s">
        <v>11</v>
      </c>
      <c r="I95" s="421">
        <v>227</v>
      </c>
      <c r="J95" s="421">
        <v>0</v>
      </c>
      <c r="K95" s="421">
        <v>37</v>
      </c>
      <c r="L95" s="421">
        <f t="shared" si="1"/>
        <v>264</v>
      </c>
    </row>
    <row r="96" spans="1:12" x14ac:dyDescent="0.2">
      <c r="A96" s="421" t="s">
        <v>13</v>
      </c>
      <c r="B96" s="424">
        <f>1563-C96-D96</f>
        <v>1055</v>
      </c>
      <c r="C96" s="424">
        <v>318</v>
      </c>
      <c r="D96" s="424">
        <v>190</v>
      </c>
      <c r="E96" s="424">
        <f>SUM(B96:D96)</f>
        <v>1563</v>
      </c>
      <c r="H96" s="422" t="s">
        <v>12</v>
      </c>
      <c r="I96" s="422">
        <f>SUM(I90:I95)</f>
        <v>3741</v>
      </c>
      <c r="J96" s="422">
        <f>SUM(J90:J95)</f>
        <v>6567</v>
      </c>
      <c r="K96" s="422">
        <f>SUM(K90:K95)</f>
        <v>3746</v>
      </c>
      <c r="L96" s="422">
        <f>SUM(L90:L95)</f>
        <v>14054</v>
      </c>
    </row>
    <row r="97" spans="1:12" x14ac:dyDescent="0.2">
      <c r="A97" s="422" t="s">
        <v>12</v>
      </c>
      <c r="B97" s="425">
        <f>SUM(B95:B96)</f>
        <v>5480</v>
      </c>
      <c r="C97" s="425">
        <f>SUM(C95:C96)</f>
        <v>6665</v>
      </c>
      <c r="D97" s="425">
        <f>SUM(D95:D96)</f>
        <v>3617</v>
      </c>
      <c r="E97" s="425">
        <f>SUM(E95:E96)</f>
        <v>15762</v>
      </c>
      <c r="H97" s="424" t="s">
        <v>13</v>
      </c>
      <c r="I97" s="424">
        <v>1039</v>
      </c>
      <c r="J97" s="424">
        <v>312</v>
      </c>
      <c r="K97" s="424">
        <v>129</v>
      </c>
      <c r="L97" s="424">
        <f>I97+J97+K97</f>
        <v>1480</v>
      </c>
    </row>
    <row r="98" spans="1:12" x14ac:dyDescent="0.2">
      <c r="H98" s="422" t="s">
        <v>12</v>
      </c>
      <c r="I98" s="422">
        <f>SUM(I96:I97)</f>
        <v>4780</v>
      </c>
      <c r="J98" s="422">
        <f>SUM(J96:J97)</f>
        <v>6879</v>
      </c>
      <c r="K98" s="422">
        <f>SUM(K96:K97)</f>
        <v>3875</v>
      </c>
      <c r="L98" s="422">
        <f>SUM(L96:L97)</f>
        <v>15534</v>
      </c>
    </row>
    <row r="99" spans="1:12" x14ac:dyDescent="0.2">
      <c r="H99" s="3"/>
      <c r="I99" s="3"/>
      <c r="J99" s="3"/>
      <c r="K99" s="3"/>
      <c r="L99" s="3"/>
    </row>
    <row r="100" spans="1:12" x14ac:dyDescent="0.2">
      <c r="A100" s="100" t="s">
        <v>277</v>
      </c>
      <c r="B100" s="11" t="s">
        <v>2</v>
      </c>
      <c r="C100" s="11" t="s">
        <v>3</v>
      </c>
      <c r="D100" s="11" t="s">
        <v>4</v>
      </c>
      <c r="E100" s="11" t="s">
        <v>5</v>
      </c>
      <c r="H100" s="100" t="s">
        <v>322</v>
      </c>
      <c r="I100" s="11" t="s">
        <v>2</v>
      </c>
      <c r="J100" s="11" t="s">
        <v>3</v>
      </c>
      <c r="K100" s="11" t="s">
        <v>4</v>
      </c>
      <c r="L100" s="11" t="s">
        <v>5</v>
      </c>
    </row>
    <row r="101" spans="1:12" x14ac:dyDescent="0.2">
      <c r="A101" s="421" t="s">
        <v>7</v>
      </c>
      <c r="B101" s="421">
        <v>388</v>
      </c>
      <c r="C101" s="421">
        <v>2220</v>
      </c>
      <c r="D101" s="421">
        <v>194</v>
      </c>
      <c r="E101" s="421">
        <f>SUM(B101:D101)</f>
        <v>2802</v>
      </c>
      <c r="H101" s="421" t="s">
        <v>7</v>
      </c>
      <c r="I101" s="421">
        <v>337</v>
      </c>
      <c r="J101" s="421">
        <v>1878</v>
      </c>
      <c r="K101" s="421">
        <v>176</v>
      </c>
      <c r="L101" s="421">
        <f t="shared" ref="L101:L109" si="2">K101+J101+I101</f>
        <v>2391</v>
      </c>
    </row>
    <row r="102" spans="1:12" x14ac:dyDescent="0.2">
      <c r="A102" s="421" t="s">
        <v>8</v>
      </c>
      <c r="B102" s="421">
        <v>1128</v>
      </c>
      <c r="C102" s="421">
        <v>4396</v>
      </c>
      <c r="D102" s="421">
        <v>513</v>
      </c>
      <c r="E102" s="421">
        <f>SUM(B102:D102)</f>
        <v>6037</v>
      </c>
      <c r="H102" s="421" t="s">
        <v>8</v>
      </c>
      <c r="I102" s="421">
        <v>860</v>
      </c>
      <c r="J102" s="421">
        <v>4282</v>
      </c>
      <c r="K102" s="421">
        <v>526</v>
      </c>
      <c r="L102" s="421">
        <f t="shared" si="2"/>
        <v>5668</v>
      </c>
    </row>
    <row r="103" spans="1:12" x14ac:dyDescent="0.2">
      <c r="A103" s="421" t="s">
        <v>9</v>
      </c>
      <c r="B103" s="421">
        <v>2230</v>
      </c>
      <c r="C103" s="421">
        <v>0</v>
      </c>
      <c r="D103" s="421">
        <v>2684</v>
      </c>
      <c r="E103" s="421">
        <f>SUM(B103:D103)</f>
        <v>4914</v>
      </c>
      <c r="H103" s="421" t="s">
        <v>9</v>
      </c>
      <c r="I103" s="421">
        <v>2231</v>
      </c>
      <c r="J103" s="421">
        <v>51</v>
      </c>
      <c r="K103" s="421">
        <v>3083</v>
      </c>
      <c r="L103" s="421">
        <v>5365</v>
      </c>
    </row>
    <row r="104" spans="1:12" x14ac:dyDescent="0.2">
      <c r="A104" s="421" t="s">
        <v>10</v>
      </c>
      <c r="B104" s="421">
        <v>88</v>
      </c>
      <c r="C104" s="421">
        <v>0</v>
      </c>
      <c r="D104" s="421">
        <v>68</v>
      </c>
      <c r="E104" s="421">
        <f>SUM(B104:D104)</f>
        <v>156</v>
      </c>
      <c r="H104" s="421" t="s">
        <v>310</v>
      </c>
      <c r="I104" s="421">
        <v>20</v>
      </c>
      <c r="J104" s="421">
        <v>0</v>
      </c>
      <c r="K104" s="421">
        <v>12</v>
      </c>
      <c r="L104" s="421">
        <f t="shared" si="2"/>
        <v>32</v>
      </c>
    </row>
    <row r="105" spans="1:12" x14ac:dyDescent="0.2">
      <c r="A105" s="421" t="s">
        <v>11</v>
      </c>
      <c r="B105" s="421">
        <v>304</v>
      </c>
      <c r="C105" s="421">
        <v>0</v>
      </c>
      <c r="D105" s="421">
        <v>71</v>
      </c>
      <c r="E105" s="421">
        <f>SUM(B105:D105)</f>
        <v>375</v>
      </c>
      <c r="H105" s="421" t="s">
        <v>10</v>
      </c>
      <c r="I105" s="421">
        <v>0</v>
      </c>
      <c r="J105" s="421">
        <v>151</v>
      </c>
      <c r="K105" s="421">
        <v>0</v>
      </c>
      <c r="L105" s="421">
        <f t="shared" si="2"/>
        <v>151</v>
      </c>
    </row>
    <row r="106" spans="1:12" x14ac:dyDescent="0.2">
      <c r="A106" s="422" t="s">
        <v>12</v>
      </c>
      <c r="B106" s="422">
        <f>SUM(B101:B105)</f>
        <v>4138</v>
      </c>
      <c r="C106" s="422">
        <f>SUM(C101:C105)</f>
        <v>6616</v>
      </c>
      <c r="D106" s="422">
        <f>SUM(D101:D105)</f>
        <v>3530</v>
      </c>
      <c r="E106" s="422">
        <f>SUM(E101:E105)</f>
        <v>14284</v>
      </c>
      <c r="H106" s="421" t="s">
        <v>11</v>
      </c>
      <c r="I106" s="421">
        <v>222</v>
      </c>
      <c r="J106" s="421">
        <v>0</v>
      </c>
      <c r="K106" s="421">
        <v>44</v>
      </c>
      <c r="L106" s="421">
        <f t="shared" si="2"/>
        <v>266</v>
      </c>
    </row>
    <row r="107" spans="1:12" x14ac:dyDescent="0.2">
      <c r="A107" s="424" t="s">
        <v>13</v>
      </c>
      <c r="B107" s="424">
        <f>1592-518</f>
        <v>1074</v>
      </c>
      <c r="C107" s="424">
        <v>323</v>
      </c>
      <c r="D107" s="424">
        <v>195</v>
      </c>
      <c r="E107" s="424">
        <f>SUM(B107:D107)</f>
        <v>1592</v>
      </c>
      <c r="H107" s="422" t="s">
        <v>12</v>
      </c>
      <c r="I107" s="422">
        <f>I106+I105+I104+I103+I102+I101</f>
        <v>3670</v>
      </c>
      <c r="J107" s="422">
        <f>J106+J105+J104+J103+J102+J101</f>
        <v>6362</v>
      </c>
      <c r="K107" s="422">
        <f>K106+K105+K104+K103+K102+K101</f>
        <v>3841</v>
      </c>
      <c r="L107" s="421">
        <f t="shared" si="2"/>
        <v>13873</v>
      </c>
    </row>
    <row r="108" spans="1:12" x14ac:dyDescent="0.2">
      <c r="A108" s="422" t="s">
        <v>12</v>
      </c>
      <c r="B108" s="422">
        <f>SUM(B106:B107)</f>
        <v>5212</v>
      </c>
      <c r="C108" s="422">
        <f>SUM(C106:C107)</f>
        <v>6939</v>
      </c>
      <c r="D108" s="422">
        <f>SUM(D106:D107)</f>
        <v>3725</v>
      </c>
      <c r="E108" s="422">
        <f>SUM(E106:E107)</f>
        <v>15876</v>
      </c>
      <c r="H108" s="421" t="s">
        <v>13</v>
      </c>
      <c r="I108" s="421">
        <v>626</v>
      </c>
      <c r="J108" s="421">
        <v>361</v>
      </c>
      <c r="K108" s="421">
        <v>145</v>
      </c>
      <c r="L108" s="421">
        <f t="shared" si="2"/>
        <v>1132</v>
      </c>
    </row>
    <row r="109" spans="1:12" x14ac:dyDescent="0.2">
      <c r="H109" s="422" t="s">
        <v>12</v>
      </c>
      <c r="I109" s="422">
        <f>I107+I108</f>
        <v>4296</v>
      </c>
      <c r="J109" s="422">
        <f>J107+J108</f>
        <v>6723</v>
      </c>
      <c r="K109" s="422">
        <f>K107+K108</f>
        <v>3986</v>
      </c>
      <c r="L109" s="421">
        <f t="shared" si="2"/>
        <v>15005</v>
      </c>
    </row>
    <row r="113" spans="1:16" ht="22.5" x14ac:dyDescent="0.2">
      <c r="A113" s="100" t="s">
        <v>326</v>
      </c>
      <c r="B113" s="11" t="s">
        <v>2</v>
      </c>
      <c r="C113" s="11" t="s">
        <v>3</v>
      </c>
      <c r="D113" s="11" t="s">
        <v>4</v>
      </c>
      <c r="E113" s="11" t="s">
        <v>5</v>
      </c>
      <c r="H113" s="100" t="s">
        <v>419</v>
      </c>
      <c r="I113" s="11" t="s">
        <v>2</v>
      </c>
      <c r="J113" s="433" t="s">
        <v>415</v>
      </c>
      <c r="K113" s="11" t="s">
        <v>3</v>
      </c>
      <c r="L113" s="11" t="s">
        <v>4</v>
      </c>
      <c r="M113" s="11" t="s">
        <v>5</v>
      </c>
      <c r="N113" s="430"/>
      <c r="O113" s="2"/>
    </row>
    <row r="114" spans="1:16" x14ac:dyDescent="0.2">
      <c r="A114" s="421" t="s">
        <v>7</v>
      </c>
      <c r="B114" s="421">
        <v>246</v>
      </c>
      <c r="C114" s="421">
        <v>1954</v>
      </c>
      <c r="D114" s="421">
        <v>186</v>
      </c>
      <c r="E114" s="421">
        <f>D114+C114+B114</f>
        <v>2386</v>
      </c>
      <c r="H114" s="421" t="s">
        <v>7</v>
      </c>
      <c r="I114" s="421">
        <v>305</v>
      </c>
      <c r="J114" s="358">
        <v>0</v>
      </c>
      <c r="K114" s="421">
        <v>1893</v>
      </c>
      <c r="L114" s="421">
        <v>142</v>
      </c>
      <c r="M114" s="421">
        <f>SUM(I114:L114)</f>
        <v>2340</v>
      </c>
      <c r="N114" s="996" t="s">
        <v>488</v>
      </c>
      <c r="O114" s="1001">
        <f>M114+M115</f>
        <v>7233</v>
      </c>
      <c r="P114" s="1001"/>
    </row>
    <row r="115" spans="1:16" x14ac:dyDescent="0.2">
      <c r="A115" s="421" t="s">
        <v>8</v>
      </c>
      <c r="B115" s="421">
        <v>704</v>
      </c>
      <c r="C115" s="421">
        <v>4277</v>
      </c>
      <c r="D115" s="421">
        <v>506</v>
      </c>
      <c r="E115" s="421">
        <f t="shared" ref="E115:E121" si="3">D115+C115+B115</f>
        <v>5487</v>
      </c>
      <c r="H115" s="421" t="s">
        <v>8</v>
      </c>
      <c r="I115" s="421">
        <v>665</v>
      </c>
      <c r="J115" s="358">
        <v>0</v>
      </c>
      <c r="K115" s="421">
        <v>3780</v>
      </c>
      <c r="L115" s="421">
        <v>448</v>
      </c>
      <c r="M115" s="421">
        <f>L115+K115+I115</f>
        <v>4893</v>
      </c>
      <c r="N115" s="997"/>
      <c r="O115" s="1001"/>
      <c r="P115" s="1001"/>
    </row>
    <row r="116" spans="1:16" x14ac:dyDescent="0.2">
      <c r="A116" s="421" t="s">
        <v>9</v>
      </c>
      <c r="B116" s="421">
        <v>2168</v>
      </c>
      <c r="C116" s="421">
        <v>46</v>
      </c>
      <c r="D116" s="421">
        <v>3133</v>
      </c>
      <c r="E116" s="421">
        <f t="shared" si="3"/>
        <v>5347</v>
      </c>
      <c r="H116" s="421" t="s">
        <v>9</v>
      </c>
      <c r="I116" s="421">
        <v>2259</v>
      </c>
      <c r="J116" s="358">
        <v>11</v>
      </c>
      <c r="K116" s="421">
        <v>32</v>
      </c>
      <c r="L116" s="421">
        <v>3038</v>
      </c>
      <c r="M116" s="421">
        <f>I116+J116+K116+L116</f>
        <v>5340</v>
      </c>
      <c r="N116" s="427"/>
      <c r="O116" s="2"/>
    </row>
    <row r="117" spans="1:16" x14ac:dyDescent="0.2">
      <c r="A117" s="421" t="s">
        <v>310</v>
      </c>
      <c r="B117" s="421">
        <v>10</v>
      </c>
      <c r="C117" s="421">
        <v>0</v>
      </c>
      <c r="D117" s="421">
        <v>21</v>
      </c>
      <c r="E117" s="421">
        <f t="shared" si="3"/>
        <v>31</v>
      </c>
      <c r="H117" s="421" t="s">
        <v>310</v>
      </c>
      <c r="I117" s="421">
        <v>22</v>
      </c>
      <c r="J117" s="358">
        <v>0</v>
      </c>
      <c r="K117" s="421">
        <v>0</v>
      </c>
      <c r="L117" s="421">
        <v>21</v>
      </c>
      <c r="M117" s="421">
        <f>L117+K117+I117</f>
        <v>43</v>
      </c>
      <c r="N117" s="427"/>
      <c r="O117" s="2"/>
    </row>
    <row r="118" spans="1:16" x14ac:dyDescent="0.2">
      <c r="A118" s="421" t="s">
        <v>10</v>
      </c>
      <c r="B118" s="421">
        <v>0</v>
      </c>
      <c r="C118" s="421">
        <v>146</v>
      </c>
      <c r="D118" s="421">
        <v>0</v>
      </c>
      <c r="E118" s="421">
        <f t="shared" si="3"/>
        <v>146</v>
      </c>
      <c r="H118" s="421" t="s">
        <v>10</v>
      </c>
      <c r="I118" s="421">
        <v>0</v>
      </c>
      <c r="J118" s="358">
        <v>0</v>
      </c>
      <c r="K118" s="421">
        <v>183</v>
      </c>
      <c r="L118" s="421">
        <v>0</v>
      </c>
      <c r="M118" s="421">
        <f>L118+K118+I118</f>
        <v>183</v>
      </c>
      <c r="N118" s="427"/>
      <c r="O118" s="2"/>
    </row>
    <row r="119" spans="1:16" x14ac:dyDescent="0.2">
      <c r="A119" s="421" t="s">
        <v>11</v>
      </c>
      <c r="B119" s="421">
        <v>238</v>
      </c>
      <c r="C119" s="421">
        <v>0</v>
      </c>
      <c r="D119" s="421">
        <v>48</v>
      </c>
      <c r="E119" s="421">
        <f t="shared" si="3"/>
        <v>286</v>
      </c>
      <c r="H119" s="421" t="s">
        <v>450</v>
      </c>
      <c r="I119" s="421">
        <v>250</v>
      </c>
      <c r="J119" s="358">
        <v>0</v>
      </c>
      <c r="K119" s="421">
        <v>0</v>
      </c>
      <c r="L119" s="421">
        <v>32</v>
      </c>
      <c r="M119" s="421">
        <f>L119+K119+I119</f>
        <v>282</v>
      </c>
      <c r="N119" s="427"/>
      <c r="O119" s="2"/>
    </row>
    <row r="120" spans="1:16" x14ac:dyDescent="0.2">
      <c r="A120" s="422" t="s">
        <v>12</v>
      </c>
      <c r="B120" s="422">
        <f>SUM(B114:B119)</f>
        <v>3366</v>
      </c>
      <c r="C120" s="422">
        <f>SUM(C114:C119)</f>
        <v>6423</v>
      </c>
      <c r="D120" s="422">
        <f>SUM(D114:D119)</f>
        <v>3894</v>
      </c>
      <c r="E120" s="422">
        <f>SUM(E114:E119)</f>
        <v>13683</v>
      </c>
      <c r="H120" s="422"/>
      <c r="I120" s="422">
        <f>I119++I118+I117+I116+I115+I114</f>
        <v>3501</v>
      </c>
      <c r="J120" s="422">
        <f>J119++J118+J117+J116+J115+J114</f>
        <v>11</v>
      </c>
      <c r="K120" s="422"/>
      <c r="L120" s="422"/>
      <c r="M120" s="422"/>
      <c r="N120" s="428"/>
      <c r="O120" s="3"/>
    </row>
    <row r="121" spans="1:16" x14ac:dyDescent="0.2">
      <c r="A121" s="421" t="s">
        <v>13</v>
      </c>
      <c r="B121" s="421">
        <v>660</v>
      </c>
      <c r="C121" s="421">
        <v>356</v>
      </c>
      <c r="D121" s="421">
        <v>141</v>
      </c>
      <c r="E121" s="421">
        <f t="shared" si="3"/>
        <v>1157</v>
      </c>
      <c r="H121" s="426" t="s">
        <v>12</v>
      </c>
      <c r="I121" s="999">
        <f>I120+J120</f>
        <v>3512</v>
      </c>
      <c r="J121" s="999"/>
      <c r="K121" s="426">
        <f>K114+K115+K116+K117+K118+K119</f>
        <v>5888</v>
      </c>
      <c r="L121" s="426">
        <f>L114+L115+L116+L117+L118+L119</f>
        <v>3681</v>
      </c>
      <c r="M121" s="426">
        <f>M114+M115+M116+M117+M118+M119</f>
        <v>13081</v>
      </c>
      <c r="N121" s="429"/>
      <c r="O121" s="381"/>
    </row>
    <row r="122" spans="1:16" x14ac:dyDescent="0.2">
      <c r="A122" s="422" t="s">
        <v>12</v>
      </c>
      <c r="B122" s="422">
        <f>B120+B121</f>
        <v>4026</v>
      </c>
      <c r="C122" s="422">
        <f>C120+C121</f>
        <v>6779</v>
      </c>
      <c r="D122" s="422">
        <f>D120+D121</f>
        <v>4035</v>
      </c>
      <c r="E122" s="422">
        <f>E120+E121</f>
        <v>14840</v>
      </c>
      <c r="H122" s="421" t="s">
        <v>13</v>
      </c>
      <c r="I122" s="421">
        <v>558</v>
      </c>
      <c r="J122" s="432"/>
      <c r="K122" s="421">
        <v>372</v>
      </c>
      <c r="L122" s="421">
        <v>100</v>
      </c>
      <c r="M122" s="421">
        <f>L122+K122+I122</f>
        <v>1030</v>
      </c>
      <c r="N122" s="427"/>
      <c r="O122" s="2"/>
    </row>
    <row r="123" spans="1:16" ht="10.5" customHeight="1" x14ac:dyDescent="0.2">
      <c r="H123" s="984"/>
      <c r="I123" s="985"/>
      <c r="J123" s="985"/>
      <c r="K123" s="985"/>
      <c r="L123" s="985"/>
      <c r="M123" s="986"/>
      <c r="N123" s="431"/>
      <c r="O123" s="3"/>
    </row>
    <row r="124" spans="1:16" x14ac:dyDescent="0.2">
      <c r="H124" s="426" t="s">
        <v>12</v>
      </c>
      <c r="I124" s="987">
        <f>I122+I121</f>
        <v>4070</v>
      </c>
      <c r="J124" s="987"/>
      <c r="K124" s="426">
        <f>K122+K121</f>
        <v>6260</v>
      </c>
      <c r="L124" s="11">
        <f>L122+L121</f>
        <v>3781</v>
      </c>
      <c r="M124" s="11">
        <f>M122+M121</f>
        <v>14111</v>
      </c>
      <c r="N124" s="430"/>
      <c r="O124" s="382"/>
    </row>
    <row r="125" spans="1:16" x14ac:dyDescent="0.2">
      <c r="A125" s="100" t="s">
        <v>338</v>
      </c>
      <c r="B125" s="11" t="s">
        <v>2</v>
      </c>
      <c r="C125" s="11" t="s">
        <v>3</v>
      </c>
      <c r="D125" s="11" t="s">
        <v>4</v>
      </c>
      <c r="E125" s="11" t="s">
        <v>5</v>
      </c>
      <c r="H125" s="998" t="s">
        <v>356</v>
      </c>
      <c r="I125" s="998"/>
      <c r="J125" s="998"/>
      <c r="K125" s="998"/>
      <c r="L125" s="998"/>
      <c r="M125" s="345"/>
      <c r="N125" s="200"/>
    </row>
    <row r="126" spans="1:16" x14ac:dyDescent="0.2">
      <c r="A126" s="421" t="s">
        <v>7</v>
      </c>
      <c r="B126" s="421">
        <v>267</v>
      </c>
      <c r="C126" s="421">
        <v>1914</v>
      </c>
      <c r="D126" s="421">
        <v>188</v>
      </c>
      <c r="E126" s="421">
        <f t="shared" ref="E126:E131" si="4">D126+C126+B126</f>
        <v>2369</v>
      </c>
    </row>
    <row r="127" spans="1:16" ht="36.75" x14ac:dyDescent="0.2">
      <c r="A127" s="421" t="s">
        <v>8</v>
      </c>
      <c r="B127" s="421">
        <v>692</v>
      </c>
      <c r="C127" s="421">
        <v>4134</v>
      </c>
      <c r="D127" s="421">
        <v>486</v>
      </c>
      <c r="E127" s="421">
        <f t="shared" si="4"/>
        <v>5312</v>
      </c>
      <c r="H127" s="100" t="s">
        <v>452</v>
      </c>
      <c r="I127" s="11" t="s">
        <v>2</v>
      </c>
      <c r="J127" s="433" t="s">
        <v>415</v>
      </c>
      <c r="K127" s="438" t="s">
        <v>480</v>
      </c>
      <c r="L127" s="11" t="s">
        <v>481</v>
      </c>
      <c r="M127" s="11" t="s">
        <v>5</v>
      </c>
      <c r="N127" s="438" t="s">
        <v>487</v>
      </c>
    </row>
    <row r="128" spans="1:16" x14ac:dyDescent="0.2">
      <c r="A128" s="421" t="s">
        <v>9</v>
      </c>
      <c r="B128" s="421">
        <v>2162</v>
      </c>
      <c r="C128" s="421">
        <v>29</v>
      </c>
      <c r="D128" s="421">
        <v>3161</v>
      </c>
      <c r="E128" s="421">
        <f t="shared" si="4"/>
        <v>5352</v>
      </c>
      <c r="H128" s="421" t="s">
        <v>7</v>
      </c>
      <c r="I128" s="421">
        <v>347</v>
      </c>
      <c r="J128" s="358">
        <v>0</v>
      </c>
      <c r="K128" s="421">
        <v>1907</v>
      </c>
      <c r="L128" s="421">
        <v>151</v>
      </c>
      <c r="M128" s="11">
        <f>L128+K128+J128+I128</f>
        <v>2405</v>
      </c>
      <c r="N128" s="421"/>
      <c r="O128" s="996" t="s">
        <v>439</v>
      </c>
      <c r="P128" s="1001">
        <f>M128+M129</f>
        <v>7204</v>
      </c>
    </row>
    <row r="129" spans="1:16" x14ac:dyDescent="0.2">
      <c r="A129" s="421" t="s">
        <v>310</v>
      </c>
      <c r="B129" s="421">
        <v>12</v>
      </c>
      <c r="C129" s="421">
        <v>0</v>
      </c>
      <c r="D129" s="421">
        <v>19</v>
      </c>
      <c r="E129" s="421">
        <f t="shared" si="4"/>
        <v>31</v>
      </c>
      <c r="H129" s="421" t="s">
        <v>8</v>
      </c>
      <c r="I129" s="421">
        <v>668</v>
      </c>
      <c r="J129" s="358">
        <v>0</v>
      </c>
      <c r="K129" s="421">
        <v>3679</v>
      </c>
      <c r="L129" s="421">
        <v>452</v>
      </c>
      <c r="M129" s="11">
        <f>L129+K129+J129+I129</f>
        <v>4799</v>
      </c>
      <c r="N129" s="421"/>
      <c r="O129" s="997"/>
      <c r="P129" s="1001"/>
    </row>
    <row r="130" spans="1:16" x14ac:dyDescent="0.2">
      <c r="A130" s="421" t="s">
        <v>10</v>
      </c>
      <c r="B130" s="421">
        <v>0</v>
      </c>
      <c r="C130" s="421">
        <v>182</v>
      </c>
      <c r="D130" s="421">
        <v>0</v>
      </c>
      <c r="E130" s="421">
        <v>182</v>
      </c>
      <c r="H130" s="421" t="s">
        <v>9</v>
      </c>
      <c r="I130" s="421">
        <v>2223</v>
      </c>
      <c r="J130" s="358">
        <v>1</v>
      </c>
      <c r="K130" s="440"/>
      <c r="L130" s="421">
        <v>2947</v>
      </c>
      <c r="M130" s="11">
        <f>L130+K130+J130+I130</f>
        <v>5171</v>
      </c>
      <c r="N130" s="421">
        <v>32</v>
      </c>
    </row>
    <row r="131" spans="1:16" x14ac:dyDescent="0.2">
      <c r="A131" s="421" t="s">
        <v>11</v>
      </c>
      <c r="B131" s="421">
        <v>246</v>
      </c>
      <c r="C131" s="421">
        <v>0</v>
      </c>
      <c r="D131" s="421">
        <v>46</v>
      </c>
      <c r="E131" s="421">
        <f t="shared" si="4"/>
        <v>292</v>
      </c>
      <c r="H131" s="421" t="s">
        <v>310</v>
      </c>
      <c r="I131" s="421">
        <v>22</v>
      </c>
      <c r="J131" s="441"/>
      <c r="K131" s="440"/>
      <c r="L131" s="424">
        <v>17</v>
      </c>
      <c r="M131" s="11">
        <f>L131+I131</f>
        <v>39</v>
      </c>
      <c r="N131" s="421"/>
    </row>
    <row r="132" spans="1:16" x14ac:dyDescent="0.2">
      <c r="A132" s="422" t="s">
        <v>12</v>
      </c>
      <c r="B132" s="422">
        <f>SUM(B126:B131)</f>
        <v>3379</v>
      </c>
      <c r="C132" s="422">
        <f>SUM(C126:C131)</f>
        <v>6259</v>
      </c>
      <c r="D132" s="422">
        <f>SUM(D126:D131)</f>
        <v>3900</v>
      </c>
      <c r="E132" s="422">
        <f>SUM(E126:E131)</f>
        <v>13538</v>
      </c>
      <c r="H132" s="421" t="s">
        <v>10</v>
      </c>
      <c r="I132" s="440"/>
      <c r="J132" s="441"/>
      <c r="K132" s="424">
        <v>185</v>
      </c>
      <c r="L132" s="440"/>
      <c r="M132" s="355">
        <f>K132</f>
        <v>185</v>
      </c>
      <c r="N132" s="421"/>
    </row>
    <row r="133" spans="1:16" x14ac:dyDescent="0.2">
      <c r="A133" s="421" t="s">
        <v>13</v>
      </c>
      <c r="B133" s="421">
        <v>794</v>
      </c>
      <c r="C133" s="421">
        <v>371</v>
      </c>
      <c r="D133" s="421">
        <v>138</v>
      </c>
      <c r="E133" s="421">
        <f>D133+C133+B133</f>
        <v>1303</v>
      </c>
      <c r="H133" s="421" t="s">
        <v>450</v>
      </c>
      <c r="I133" s="421">
        <v>227</v>
      </c>
      <c r="J133" s="441"/>
      <c r="K133" s="440"/>
      <c r="L133" s="424">
        <v>36</v>
      </c>
      <c r="M133" s="11">
        <f>L133+I133</f>
        <v>263</v>
      </c>
      <c r="N133" s="421"/>
    </row>
    <row r="134" spans="1:16" x14ac:dyDescent="0.2">
      <c r="A134" s="422" t="s">
        <v>12</v>
      </c>
      <c r="B134" s="422">
        <f>B132+B133</f>
        <v>4173</v>
      </c>
      <c r="C134" s="422">
        <f>C132+C133</f>
        <v>6630</v>
      </c>
      <c r="D134" s="422">
        <f>D132+D133</f>
        <v>4038</v>
      </c>
      <c r="E134" s="422">
        <f>E132+E133</f>
        <v>14841</v>
      </c>
      <c r="H134" s="422"/>
      <c r="I134" s="422">
        <f>I133+I132+I131+I130+I129+I128</f>
        <v>3487</v>
      </c>
      <c r="J134" s="422">
        <f>J133+J132+J131+J130+J129+J128</f>
        <v>1</v>
      </c>
      <c r="K134" s="439"/>
      <c r="L134" s="439"/>
      <c r="M134" s="439"/>
      <c r="N134" s="439"/>
    </row>
    <row r="135" spans="1:16" x14ac:dyDescent="0.2">
      <c r="H135" s="426" t="s">
        <v>12</v>
      </c>
      <c r="I135" s="972">
        <f>I134+J134+K134</f>
        <v>3488</v>
      </c>
      <c r="J135" s="992"/>
      <c r="K135" s="451">
        <f>K132+K130+K129+K128</f>
        <v>5771</v>
      </c>
      <c r="L135" s="426">
        <f>L128+L129+L130+L131+L133</f>
        <v>3603</v>
      </c>
      <c r="M135" s="426">
        <f>M133+M132+M131+M130+M129+M128</f>
        <v>12862</v>
      </c>
      <c r="N135" s="426">
        <f>N130</f>
        <v>32</v>
      </c>
    </row>
    <row r="136" spans="1:16" ht="3.75" customHeight="1" x14ac:dyDescent="0.2">
      <c r="H136" s="982"/>
      <c r="I136" s="983"/>
      <c r="J136" s="983"/>
      <c r="K136" s="983"/>
      <c r="L136" s="983"/>
      <c r="M136" s="983"/>
      <c r="N136" s="995"/>
    </row>
    <row r="137" spans="1:16" x14ac:dyDescent="0.2">
      <c r="H137" s="421" t="s">
        <v>13</v>
      </c>
      <c r="I137" s="442">
        <v>623</v>
      </c>
      <c r="J137" s="459"/>
      <c r="K137" s="445">
        <v>383</v>
      </c>
      <c r="L137" s="421">
        <v>112</v>
      </c>
      <c r="M137" s="11">
        <f>L137+K137+I137</f>
        <v>1118</v>
      </c>
      <c r="N137" s="421"/>
      <c r="O137" s="996"/>
      <c r="P137" s="1001"/>
    </row>
    <row r="138" spans="1:16" x14ac:dyDescent="0.2">
      <c r="A138" s="100" t="s">
        <v>351</v>
      </c>
      <c r="B138" s="11" t="s">
        <v>2</v>
      </c>
      <c r="C138" s="11" t="s">
        <v>3</v>
      </c>
      <c r="D138" s="11" t="s">
        <v>4</v>
      </c>
      <c r="E138" s="11" t="s">
        <v>5</v>
      </c>
      <c r="H138" s="443" t="s">
        <v>482</v>
      </c>
      <c r="I138" s="444">
        <v>16</v>
      </c>
      <c r="J138" s="459"/>
      <c r="K138" s="445">
        <v>0</v>
      </c>
      <c r="L138" s="421">
        <v>0</v>
      </c>
      <c r="M138" s="11">
        <f>I138</f>
        <v>16</v>
      </c>
      <c r="N138" s="421"/>
      <c r="O138" s="997"/>
      <c r="P138" s="1001"/>
    </row>
    <row r="139" spans="1:16" ht="12.75" customHeight="1" x14ac:dyDescent="0.2">
      <c r="A139" s="421" t="s">
        <v>7</v>
      </c>
      <c r="B139" s="421">
        <v>253</v>
      </c>
      <c r="C139" s="421">
        <v>1899</v>
      </c>
      <c r="D139" s="421">
        <v>170</v>
      </c>
      <c r="E139" s="421">
        <f t="shared" ref="E139:E144" si="5">D139+C139+B139</f>
        <v>2322</v>
      </c>
      <c r="H139" s="453" t="s">
        <v>12</v>
      </c>
      <c r="I139" s="1000">
        <f>I138+I137</f>
        <v>639</v>
      </c>
      <c r="J139" s="1000"/>
      <c r="K139" s="450">
        <f>K137</f>
        <v>383</v>
      </c>
      <c r="L139" s="454">
        <f>L137</f>
        <v>112</v>
      </c>
      <c r="M139" s="455">
        <f>L139+K139+I139</f>
        <v>1134</v>
      </c>
      <c r="N139" s="421"/>
      <c r="O139" s="446"/>
      <c r="P139" s="447"/>
    </row>
    <row r="140" spans="1:16" ht="12.75" customHeight="1" x14ac:dyDescent="0.2">
      <c r="A140" s="421" t="s">
        <v>8</v>
      </c>
      <c r="B140" s="421">
        <v>693</v>
      </c>
      <c r="C140" s="421">
        <v>3971</v>
      </c>
      <c r="D140" s="421">
        <v>459</v>
      </c>
      <c r="E140" s="421">
        <f t="shared" si="5"/>
        <v>5123</v>
      </c>
      <c r="H140" s="984"/>
      <c r="I140" s="985"/>
      <c r="J140" s="985"/>
      <c r="K140" s="985"/>
      <c r="L140" s="985"/>
      <c r="M140" s="986"/>
      <c r="N140" s="437"/>
      <c r="O140" s="446"/>
      <c r="P140" s="447"/>
    </row>
    <row r="141" spans="1:16" ht="12.75" customHeight="1" x14ac:dyDescent="0.2">
      <c r="A141" s="421" t="s">
        <v>9</v>
      </c>
      <c r="B141" s="421">
        <v>2222</v>
      </c>
      <c r="C141" s="421">
        <v>41</v>
      </c>
      <c r="D141" s="421">
        <v>3118</v>
      </c>
      <c r="E141" s="421">
        <v>5381</v>
      </c>
      <c r="H141" s="426" t="s">
        <v>12</v>
      </c>
      <c r="I141" s="987">
        <f>I135+I137+I138</f>
        <v>4127</v>
      </c>
      <c r="J141" s="987"/>
      <c r="K141" s="452">
        <f>K137+K135</f>
        <v>6154</v>
      </c>
      <c r="L141" s="11">
        <f>L137+L135</f>
        <v>3715</v>
      </c>
      <c r="M141" s="11">
        <f>M138+M137+M135</f>
        <v>13996</v>
      </c>
      <c r="N141" s="11">
        <f>N135+N137+N138</f>
        <v>32</v>
      </c>
      <c r="O141" s="446"/>
      <c r="P141" s="447"/>
    </row>
    <row r="142" spans="1:16" ht="12.75" customHeight="1" x14ac:dyDescent="0.2">
      <c r="A142" s="421" t="s">
        <v>310</v>
      </c>
      <c r="B142" s="421">
        <v>19</v>
      </c>
      <c r="C142" s="421">
        <v>0</v>
      </c>
      <c r="D142" s="421">
        <v>19</v>
      </c>
      <c r="E142" s="421">
        <f t="shared" si="5"/>
        <v>38</v>
      </c>
      <c r="H142" s="974" t="s">
        <v>489</v>
      </c>
      <c r="I142" s="974"/>
      <c r="J142" s="974"/>
      <c r="K142" s="974"/>
      <c r="L142" s="975"/>
      <c r="M142" s="988">
        <f>M141+N141</f>
        <v>14028</v>
      </c>
      <c r="N142" s="975"/>
      <c r="O142" s="446"/>
      <c r="P142" s="447"/>
    </row>
    <row r="143" spans="1:16" ht="12.75" customHeight="1" x14ac:dyDescent="0.2">
      <c r="A143" s="421" t="s">
        <v>10</v>
      </c>
      <c r="B143" s="421">
        <v>0</v>
      </c>
      <c r="C143" s="421">
        <v>183</v>
      </c>
      <c r="D143" s="421">
        <v>0</v>
      </c>
      <c r="E143" s="421">
        <f t="shared" si="5"/>
        <v>183</v>
      </c>
      <c r="H143" s="989" t="s">
        <v>484</v>
      </c>
      <c r="I143" s="990"/>
      <c r="J143" s="990"/>
      <c r="K143" s="990"/>
      <c r="L143" s="990"/>
      <c r="M143" s="990"/>
      <c r="N143" s="991"/>
      <c r="O143" s="446"/>
      <c r="P143" s="447"/>
    </row>
    <row r="144" spans="1:16" ht="12.75" customHeight="1" x14ac:dyDescent="0.2">
      <c r="A144" s="421" t="s">
        <v>11</v>
      </c>
      <c r="B144" s="421">
        <v>256</v>
      </c>
      <c r="C144" s="421">
        <v>0</v>
      </c>
      <c r="D144" s="421">
        <v>46</v>
      </c>
      <c r="E144" s="421">
        <f t="shared" si="5"/>
        <v>302</v>
      </c>
      <c r="H144" s="989" t="s">
        <v>485</v>
      </c>
      <c r="I144" s="990"/>
      <c r="J144" s="990"/>
      <c r="K144" s="990"/>
      <c r="L144" s="990"/>
      <c r="M144" s="990"/>
      <c r="N144" s="991"/>
      <c r="O144" s="446"/>
      <c r="P144" s="447"/>
    </row>
    <row r="145" spans="1:16" ht="12.75" customHeight="1" x14ac:dyDescent="0.2">
      <c r="A145" s="422" t="s">
        <v>12</v>
      </c>
      <c r="B145" s="422">
        <f>SUM(B139:B144)</f>
        <v>3443</v>
      </c>
      <c r="C145" s="422">
        <f>SUM(C139:C144)</f>
        <v>6094</v>
      </c>
      <c r="D145" s="422">
        <f>SUM(D139:D144)</f>
        <v>3812</v>
      </c>
      <c r="E145" s="422">
        <f>SUM(E139:E144)</f>
        <v>13349</v>
      </c>
      <c r="H145" s="989" t="s">
        <v>486</v>
      </c>
      <c r="I145" s="990"/>
      <c r="J145" s="990"/>
      <c r="K145" s="990"/>
      <c r="L145" s="990"/>
      <c r="M145" s="990"/>
      <c r="N145" s="991"/>
      <c r="O145" s="446"/>
      <c r="P145" s="447"/>
    </row>
    <row r="146" spans="1:16" ht="12.75" customHeight="1" x14ac:dyDescent="0.2">
      <c r="A146" s="421" t="s">
        <v>13</v>
      </c>
      <c r="B146" s="421">
        <v>726</v>
      </c>
      <c r="C146" s="421">
        <v>363</v>
      </c>
      <c r="D146" s="421">
        <v>138</v>
      </c>
      <c r="E146" s="421">
        <f>D146+C146+B146</f>
        <v>1227</v>
      </c>
      <c r="H146" s="456"/>
      <c r="I146" s="457"/>
      <c r="J146" s="457"/>
      <c r="K146" s="458"/>
      <c r="L146" s="456"/>
      <c r="M146" s="456"/>
      <c r="N146" s="456"/>
      <c r="O146" s="446"/>
      <c r="P146" s="447"/>
    </row>
    <row r="147" spans="1:16" ht="12.75" customHeight="1" x14ac:dyDescent="0.2">
      <c r="A147" s="422" t="s">
        <v>12</v>
      </c>
      <c r="B147" s="422">
        <f>B145+B146</f>
        <v>4169</v>
      </c>
      <c r="C147" s="422">
        <f>C145+C146</f>
        <v>6457</v>
      </c>
      <c r="D147" s="422">
        <f>D145+D146</f>
        <v>3950</v>
      </c>
      <c r="E147" s="422">
        <f>E145+E146</f>
        <v>14576</v>
      </c>
      <c r="H147" s="456"/>
      <c r="I147" s="457"/>
      <c r="J147" s="457"/>
      <c r="K147" s="458"/>
      <c r="L147" s="456"/>
      <c r="M147" s="456"/>
      <c r="N147" s="456"/>
      <c r="O147" s="446"/>
      <c r="P147" s="447"/>
    </row>
    <row r="148" spans="1:16" ht="12.75" customHeight="1" x14ac:dyDescent="0.2">
      <c r="H148" s="456"/>
      <c r="I148" s="457"/>
      <c r="J148" s="457"/>
      <c r="K148" s="458"/>
      <c r="L148" s="456"/>
      <c r="M148" s="456"/>
      <c r="N148" s="456"/>
      <c r="O148" s="446"/>
      <c r="P148" s="447"/>
    </row>
    <row r="149" spans="1:16" ht="12" customHeight="1" x14ac:dyDescent="0.2">
      <c r="H149" s="74"/>
      <c r="I149" s="74"/>
      <c r="J149" s="74"/>
      <c r="K149" s="74"/>
      <c r="L149" s="74"/>
      <c r="M149" s="74"/>
      <c r="N149" s="74"/>
    </row>
    <row r="150" spans="1:16" ht="36.75" x14ac:dyDescent="0.2">
      <c r="A150" s="100" t="s">
        <v>394</v>
      </c>
      <c r="B150" s="11" t="s">
        <v>2</v>
      </c>
      <c r="C150" s="433" t="s">
        <v>415</v>
      </c>
      <c r="D150" s="11" t="s">
        <v>3</v>
      </c>
      <c r="E150" s="11" t="s">
        <v>4</v>
      </c>
      <c r="F150" s="11" t="s">
        <v>5</v>
      </c>
      <c r="H150" s="100" t="s">
        <v>492</v>
      </c>
      <c r="I150" s="11" t="s">
        <v>2</v>
      </c>
      <c r="J150" s="524" t="s">
        <v>560</v>
      </c>
      <c r="K150" s="438" t="s">
        <v>480</v>
      </c>
      <c r="L150" s="11" t="s">
        <v>481</v>
      </c>
      <c r="M150" s="11" t="s">
        <v>5</v>
      </c>
      <c r="N150" s="438" t="s">
        <v>487</v>
      </c>
    </row>
    <row r="151" spans="1:16" x14ac:dyDescent="0.2">
      <c r="A151" s="421" t="s">
        <v>7</v>
      </c>
      <c r="B151" s="421">
        <v>271</v>
      </c>
      <c r="C151" s="358"/>
      <c r="D151" s="421">
        <v>1892</v>
      </c>
      <c r="E151" s="421">
        <v>148</v>
      </c>
      <c r="F151" s="421">
        <f>E151+D151+B151</f>
        <v>2311</v>
      </c>
      <c r="H151" s="358" t="s">
        <v>7</v>
      </c>
      <c r="I151" s="421">
        <v>393</v>
      </c>
      <c r="J151" s="358"/>
      <c r="K151" s="421">
        <v>1904</v>
      </c>
      <c r="L151" s="421">
        <v>156</v>
      </c>
      <c r="M151" s="11">
        <f>L151+K151+J151+I151</f>
        <v>2453</v>
      </c>
      <c r="N151" s="421"/>
      <c r="O151" s="996" t="s">
        <v>439</v>
      </c>
      <c r="P151" s="1002">
        <f>M151+M152</f>
        <v>7190</v>
      </c>
    </row>
    <row r="152" spans="1:16" x14ac:dyDescent="0.2">
      <c r="A152" s="421" t="s">
        <v>8</v>
      </c>
      <c r="B152" s="421">
        <v>671</v>
      </c>
      <c r="C152" s="358"/>
      <c r="D152" s="421">
        <v>3901</v>
      </c>
      <c r="E152" s="421">
        <v>456</v>
      </c>
      <c r="F152" s="421">
        <f>E152+D152+B152</f>
        <v>5028</v>
      </c>
      <c r="G152" s="356"/>
      <c r="H152" s="421" t="s">
        <v>8</v>
      </c>
      <c r="I152" s="421">
        <v>687</v>
      </c>
      <c r="J152" s="358"/>
      <c r="K152" s="421">
        <v>3638</v>
      </c>
      <c r="L152" s="421">
        <v>412</v>
      </c>
      <c r="M152" s="11">
        <f>L152+K152+J152+I152</f>
        <v>4737</v>
      </c>
      <c r="N152" s="421"/>
      <c r="O152" s="997"/>
      <c r="P152" s="1002"/>
    </row>
    <row r="153" spans="1:16" x14ac:dyDescent="0.2">
      <c r="A153" s="421" t="s">
        <v>9</v>
      </c>
      <c r="B153" s="421">
        <v>2221</v>
      </c>
      <c r="C153" s="358">
        <v>13</v>
      </c>
      <c r="D153" s="421">
        <v>28</v>
      </c>
      <c r="E153" s="421">
        <v>3095</v>
      </c>
      <c r="F153" s="421">
        <f>B153+C153+D153+E153</f>
        <v>5357</v>
      </c>
      <c r="H153" s="421" t="s">
        <v>9</v>
      </c>
      <c r="I153" s="421">
        <v>2189</v>
      </c>
      <c r="J153" s="358">
        <v>1</v>
      </c>
      <c r="K153" s="440"/>
      <c r="L153" s="421">
        <v>2811</v>
      </c>
      <c r="M153" s="11">
        <f>L153+K153+J153+I153</f>
        <v>5001</v>
      </c>
      <c r="N153" s="421">
        <v>39</v>
      </c>
    </row>
    <row r="154" spans="1:16" x14ac:dyDescent="0.2">
      <c r="A154" s="421" t="s">
        <v>310</v>
      </c>
      <c r="B154" s="421">
        <v>23</v>
      </c>
      <c r="C154" s="358"/>
      <c r="D154" s="421">
        <v>0</v>
      </c>
      <c r="E154" s="421">
        <v>23</v>
      </c>
      <c r="F154" s="421">
        <f>E154+D154+B154</f>
        <v>46</v>
      </c>
      <c r="H154" s="421" t="s">
        <v>310</v>
      </c>
      <c r="I154" s="421">
        <v>22</v>
      </c>
      <c r="J154" s="441"/>
      <c r="K154" s="440"/>
      <c r="L154" s="424">
        <v>20</v>
      </c>
      <c r="M154" s="11">
        <f>L154+I154</f>
        <v>42</v>
      </c>
      <c r="N154" s="421"/>
    </row>
    <row r="155" spans="1:16" x14ac:dyDescent="0.2">
      <c r="A155" s="421" t="s">
        <v>10</v>
      </c>
      <c r="B155" s="421">
        <v>0</v>
      </c>
      <c r="C155" s="358"/>
      <c r="D155" s="421">
        <v>188</v>
      </c>
      <c r="E155" s="421">
        <v>0</v>
      </c>
      <c r="F155" s="421">
        <f>E155+D155+B155</f>
        <v>188</v>
      </c>
      <c r="H155" s="421" t="s">
        <v>10</v>
      </c>
      <c r="I155" s="440"/>
      <c r="J155" s="441"/>
      <c r="K155" s="424">
        <v>210</v>
      </c>
      <c r="L155" s="440"/>
      <c r="M155" s="355">
        <f>K155</f>
        <v>210</v>
      </c>
      <c r="N155" s="421"/>
    </row>
    <row r="156" spans="1:16" x14ac:dyDescent="0.2">
      <c r="A156" s="421" t="s">
        <v>11</v>
      </c>
      <c r="B156" s="421">
        <v>254</v>
      </c>
      <c r="C156" s="358"/>
      <c r="D156" s="421">
        <v>0</v>
      </c>
      <c r="E156" s="421">
        <v>37</v>
      </c>
      <c r="F156" s="421">
        <f>E156+D156+B156</f>
        <v>291</v>
      </c>
      <c r="H156" s="421" t="s">
        <v>450</v>
      </c>
      <c r="I156" s="421">
        <v>221</v>
      </c>
      <c r="J156" s="441"/>
      <c r="K156" s="440"/>
      <c r="L156" s="424">
        <v>36</v>
      </c>
      <c r="M156" s="11">
        <f>L156+I156</f>
        <v>257</v>
      </c>
      <c r="N156" s="421"/>
    </row>
    <row r="157" spans="1:16" x14ac:dyDescent="0.2">
      <c r="A157" s="422"/>
      <c r="B157" s="422">
        <f>B156+B155+B154+B153+B152+B151</f>
        <v>3440</v>
      </c>
      <c r="C157" s="423">
        <f>C156+C155+C154+C153+C152+C151</f>
        <v>13</v>
      </c>
      <c r="D157" s="422"/>
      <c r="E157" s="422"/>
      <c r="F157" s="422"/>
      <c r="H157" s="422"/>
      <c r="I157" s="422">
        <f>I156+I155+I154+I153+I152+I151</f>
        <v>3512</v>
      </c>
      <c r="J157" s="422">
        <f>J156+J155+J154+J153+J152+J151</f>
        <v>1</v>
      </c>
      <c r="K157" s="439"/>
      <c r="L157" s="439"/>
      <c r="M157" s="439"/>
      <c r="N157" s="439"/>
    </row>
    <row r="158" spans="1:16" x14ac:dyDescent="0.2">
      <c r="A158" s="426" t="s">
        <v>12</v>
      </c>
      <c r="B158" s="999">
        <f>B157+C157</f>
        <v>3453</v>
      </c>
      <c r="C158" s="999"/>
      <c r="D158" s="426">
        <f>D151+D152+D153+D154+D155+D156</f>
        <v>6009</v>
      </c>
      <c r="E158" s="426">
        <f>E151+E152+E153+E154+E155+E156</f>
        <v>3759</v>
      </c>
      <c r="F158" s="426">
        <f>F151+F152+F153+F154+F155+F156</f>
        <v>13221</v>
      </c>
      <c r="H158" s="426" t="s">
        <v>12</v>
      </c>
      <c r="I158" s="972">
        <f>I157+J157+K157</f>
        <v>3513</v>
      </c>
      <c r="J158" s="992"/>
      <c r="K158" s="451">
        <f>K155+K153+K152+K151</f>
        <v>5752</v>
      </c>
      <c r="L158" s="426">
        <f>L151+L152+L153+L154+L156</f>
        <v>3435</v>
      </c>
      <c r="M158" s="426">
        <f>M156+M155+M154+M153+M152+M151</f>
        <v>12700</v>
      </c>
      <c r="N158" s="426">
        <f>N153</f>
        <v>39</v>
      </c>
    </row>
    <row r="159" spans="1:16" x14ac:dyDescent="0.2">
      <c r="A159" s="421" t="s">
        <v>13</v>
      </c>
      <c r="B159" s="421">
        <v>586</v>
      </c>
      <c r="C159" s="432"/>
      <c r="D159" s="421">
        <v>360</v>
      </c>
      <c r="E159" s="421">
        <v>84</v>
      </c>
      <c r="F159" s="421">
        <f>E159+D159+B159</f>
        <v>1030</v>
      </c>
      <c r="H159" s="982"/>
      <c r="I159" s="983"/>
      <c r="J159" s="983"/>
      <c r="K159" s="983"/>
      <c r="L159" s="983"/>
      <c r="M159" s="983"/>
      <c r="N159" s="995"/>
    </row>
    <row r="160" spans="1:16" x14ac:dyDescent="0.2">
      <c r="A160" s="984"/>
      <c r="B160" s="985"/>
      <c r="C160" s="985"/>
      <c r="D160" s="985"/>
      <c r="E160" s="985"/>
      <c r="F160" s="986"/>
      <c r="H160" s="537" t="s">
        <v>568</v>
      </c>
      <c r="I160" s="442">
        <v>666</v>
      </c>
      <c r="J160" s="459"/>
      <c r="K160" s="445">
        <v>365</v>
      </c>
      <c r="L160" s="421">
        <v>91</v>
      </c>
      <c r="M160" s="11">
        <f>L160+K160+I160</f>
        <v>1122</v>
      </c>
      <c r="N160" s="421"/>
    </row>
    <row r="161" spans="1:14" x14ac:dyDescent="0.2">
      <c r="A161" s="426" t="s">
        <v>12</v>
      </c>
      <c r="B161" s="987">
        <f>B159+B158</f>
        <v>4039</v>
      </c>
      <c r="C161" s="987"/>
      <c r="D161" s="426">
        <f>D159+D158</f>
        <v>6369</v>
      </c>
      <c r="E161" s="11">
        <f>E159+E158</f>
        <v>3843</v>
      </c>
      <c r="F161" s="11">
        <f>F159+F158</f>
        <v>14251</v>
      </c>
      <c r="H161" s="443" t="s">
        <v>482</v>
      </c>
      <c r="I161" s="444"/>
      <c r="J161" s="459"/>
      <c r="K161" s="445"/>
      <c r="L161" s="421"/>
      <c r="M161" s="11">
        <f>I161</f>
        <v>0</v>
      </c>
      <c r="N161" s="421"/>
    </row>
    <row r="162" spans="1:14" x14ac:dyDescent="0.2">
      <c r="A162" s="998" t="s">
        <v>561</v>
      </c>
      <c r="B162" s="998"/>
      <c r="C162" s="998"/>
      <c r="D162" s="998"/>
      <c r="E162" s="998"/>
      <c r="F162" s="345"/>
      <c r="H162" s="453" t="s">
        <v>12</v>
      </c>
      <c r="I162" s="1000">
        <f>I161+I160</f>
        <v>666</v>
      </c>
      <c r="J162" s="1000"/>
      <c r="K162" s="450">
        <f>K160</f>
        <v>365</v>
      </c>
      <c r="L162" s="454">
        <f>L160</f>
        <v>91</v>
      </c>
      <c r="M162" s="455">
        <f>L162+K162+I162</f>
        <v>1122</v>
      </c>
      <c r="N162" s="421"/>
    </row>
    <row r="163" spans="1:14" x14ac:dyDescent="0.2">
      <c r="G163" s="427"/>
      <c r="H163" s="984"/>
      <c r="I163" s="985"/>
      <c r="J163" s="985"/>
      <c r="K163" s="985"/>
      <c r="L163" s="985"/>
      <c r="M163" s="986"/>
      <c r="N163" s="437"/>
    </row>
    <row r="164" spans="1:14" x14ac:dyDescent="0.2">
      <c r="G164" s="427"/>
      <c r="H164" s="426" t="s">
        <v>12</v>
      </c>
      <c r="I164" s="987">
        <f>I158+I160+I161</f>
        <v>4179</v>
      </c>
      <c r="J164" s="987"/>
      <c r="K164" s="452">
        <f>K160+K158</f>
        <v>6117</v>
      </c>
      <c r="L164" s="11">
        <f>L160+L158</f>
        <v>3526</v>
      </c>
      <c r="M164" s="11">
        <f>M161+M160+M158</f>
        <v>13822</v>
      </c>
      <c r="N164" s="11">
        <f>N158+N160+N161</f>
        <v>39</v>
      </c>
    </row>
    <row r="165" spans="1:14" x14ac:dyDescent="0.2">
      <c r="G165" s="427"/>
      <c r="H165" s="974" t="s">
        <v>489</v>
      </c>
      <c r="I165" s="974"/>
      <c r="J165" s="974"/>
      <c r="K165" s="974"/>
      <c r="L165" s="975"/>
      <c r="M165" s="988">
        <f>M164+N164</f>
        <v>13861</v>
      </c>
      <c r="N165" s="975"/>
    </row>
    <row r="166" spans="1:14" x14ac:dyDescent="0.2">
      <c r="G166" s="427"/>
      <c r="H166" s="989" t="s">
        <v>569</v>
      </c>
      <c r="I166" s="990"/>
      <c r="J166" s="990"/>
      <c r="K166" s="990"/>
      <c r="L166" s="990"/>
      <c r="M166" s="990"/>
      <c r="N166" s="991"/>
    </row>
    <row r="167" spans="1:14" x14ac:dyDescent="0.2">
      <c r="G167" s="427"/>
      <c r="H167" s="542"/>
      <c r="I167" s="542"/>
      <c r="J167" s="542"/>
      <c r="K167" s="542"/>
      <c r="L167" s="542"/>
      <c r="M167" s="542"/>
      <c r="N167" s="542"/>
    </row>
    <row r="168" spans="1:14" x14ac:dyDescent="0.2">
      <c r="G168" s="427"/>
    </row>
    <row r="169" spans="1:14" ht="36.75" x14ac:dyDescent="0.2">
      <c r="A169" s="543" t="s">
        <v>574</v>
      </c>
      <c r="B169" s="358" t="s">
        <v>2</v>
      </c>
      <c r="C169" s="653" t="s">
        <v>560</v>
      </c>
      <c r="D169" s="653" t="s">
        <v>305</v>
      </c>
      <c r="E169" s="654" t="s">
        <v>480</v>
      </c>
      <c r="F169" s="654" t="s">
        <v>587</v>
      </c>
      <c r="G169" s="358" t="s">
        <v>481</v>
      </c>
      <c r="H169" s="358" t="s">
        <v>5</v>
      </c>
      <c r="I169" s="438" t="s">
        <v>588</v>
      </c>
    </row>
    <row r="170" spans="1:14" ht="12.75" customHeight="1" x14ac:dyDescent="0.2">
      <c r="A170" s="421" t="s">
        <v>7</v>
      </c>
      <c r="B170" s="421">
        <v>368</v>
      </c>
      <c r="C170" s="358">
        <v>0</v>
      </c>
      <c r="D170" s="358">
        <v>0</v>
      </c>
      <c r="E170" s="421">
        <v>1879</v>
      </c>
      <c r="F170" s="421">
        <v>0</v>
      </c>
      <c r="G170" s="421">
        <v>167</v>
      </c>
      <c r="H170" s="11">
        <f>G170+E170+C170+B170+D170</f>
        <v>2414</v>
      </c>
      <c r="I170" s="421"/>
      <c r="J170" s="993" t="s">
        <v>439</v>
      </c>
      <c r="K170" s="971">
        <f>H170+H171</f>
        <v>7149</v>
      </c>
    </row>
    <row r="171" spans="1:14" ht="12.75" customHeight="1" x14ac:dyDescent="0.2">
      <c r="A171" s="421" t="s">
        <v>8</v>
      </c>
      <c r="B171" s="421">
        <v>758</v>
      </c>
      <c r="C171" s="358">
        <v>0</v>
      </c>
      <c r="D171" s="358">
        <v>0</v>
      </c>
      <c r="E171" s="421">
        <v>3571</v>
      </c>
      <c r="F171" s="421">
        <v>0</v>
      </c>
      <c r="G171" s="421">
        <v>406</v>
      </c>
      <c r="H171" s="11">
        <f>G171+E171+C171+B171+D171</f>
        <v>4735</v>
      </c>
      <c r="I171" s="421"/>
      <c r="J171" s="994"/>
      <c r="K171" s="971"/>
    </row>
    <row r="172" spans="1:14" x14ac:dyDescent="0.2">
      <c r="A172" s="421" t="s">
        <v>9</v>
      </c>
      <c r="B172" s="421">
        <v>2179</v>
      </c>
      <c r="C172" s="358">
        <v>1</v>
      </c>
      <c r="D172" s="358">
        <v>6</v>
      </c>
      <c r="E172" s="440"/>
      <c r="F172" s="440"/>
      <c r="G172" s="421">
        <v>2714</v>
      </c>
      <c r="H172" s="11">
        <f>G172+E172+C172+B172+D172</f>
        <v>4900</v>
      </c>
      <c r="I172" s="421">
        <v>39</v>
      </c>
    </row>
    <row r="173" spans="1:14" x14ac:dyDescent="0.2">
      <c r="A173" s="421" t="s">
        <v>310</v>
      </c>
      <c r="B173" s="421">
        <v>20</v>
      </c>
      <c r="C173" s="441"/>
      <c r="D173" s="441"/>
      <c r="E173" s="440"/>
      <c r="F173" s="440"/>
      <c r="G173" s="424">
        <v>17</v>
      </c>
      <c r="H173" s="11">
        <f>G173+B173</f>
        <v>37</v>
      </c>
      <c r="I173" s="421"/>
    </row>
    <row r="174" spans="1:14" ht="12.75" customHeight="1" x14ac:dyDescent="0.2">
      <c r="A174" s="421" t="s">
        <v>10</v>
      </c>
      <c r="B174" s="440"/>
      <c r="C174" s="441"/>
      <c r="D174" s="441"/>
      <c r="E174" s="424">
        <v>209</v>
      </c>
      <c r="F174" s="424">
        <v>2</v>
      </c>
      <c r="G174" s="440"/>
      <c r="H174" s="355">
        <f>E174+F174</f>
        <v>211</v>
      </c>
      <c r="I174" s="421"/>
    </row>
    <row r="175" spans="1:14" x14ac:dyDescent="0.2">
      <c r="A175" s="421" t="s">
        <v>450</v>
      </c>
      <c r="B175" s="421">
        <v>212</v>
      </c>
      <c r="C175" s="441"/>
      <c r="D175" s="441"/>
      <c r="E175" s="440"/>
      <c r="F175" s="440"/>
      <c r="G175" s="424">
        <v>46</v>
      </c>
      <c r="H175" s="11">
        <f>G175+B175</f>
        <v>258</v>
      </c>
      <c r="I175" s="421"/>
    </row>
    <row r="176" spans="1:14" x14ac:dyDescent="0.2">
      <c r="A176" s="422"/>
      <c r="B176" s="422">
        <f>B175+B174+B173+B172+B171+B170</f>
        <v>3537</v>
      </c>
      <c r="C176" s="422">
        <f>C175+C174+C173+C172+C171+C170</f>
        <v>1</v>
      </c>
      <c r="D176" s="422">
        <f>D172+D171+D170</f>
        <v>6</v>
      </c>
      <c r="E176" s="439"/>
      <c r="F176" s="439"/>
      <c r="G176" s="439"/>
      <c r="H176" s="439"/>
      <c r="I176" s="439"/>
    </row>
    <row r="177" spans="1:13" x14ac:dyDescent="0.2">
      <c r="A177" s="426" t="s">
        <v>12</v>
      </c>
      <c r="B177" s="972">
        <f>B176+C176+D176</f>
        <v>3544</v>
      </c>
      <c r="C177" s="992"/>
      <c r="D177" s="973"/>
      <c r="E177" s="972">
        <f>E170+E171+E174+F174</f>
        <v>5661</v>
      </c>
      <c r="F177" s="973"/>
      <c r="G177" s="426">
        <f>G170+G171+G172+G173+G175</f>
        <v>3350</v>
      </c>
      <c r="H177" s="426">
        <f>H175+H174+H173+H172+H171+H170</f>
        <v>12555</v>
      </c>
      <c r="I177" s="426">
        <f>I172</f>
        <v>39</v>
      </c>
    </row>
    <row r="178" spans="1:13" x14ac:dyDescent="0.2">
      <c r="A178" s="982"/>
      <c r="B178" s="983"/>
      <c r="C178" s="983"/>
      <c r="D178" s="983"/>
      <c r="E178" s="983"/>
      <c r="F178" s="983"/>
      <c r="G178" s="983"/>
      <c r="H178" s="983"/>
      <c r="I178" s="983"/>
    </row>
    <row r="179" spans="1:13" x14ac:dyDescent="0.2">
      <c r="A179" s="537" t="s">
        <v>568</v>
      </c>
      <c r="B179" s="442">
        <v>362</v>
      </c>
      <c r="C179" s="459"/>
      <c r="D179" s="459"/>
      <c r="E179" s="445">
        <v>73</v>
      </c>
      <c r="F179" s="445"/>
      <c r="G179" s="421">
        <v>716</v>
      </c>
      <c r="H179" s="11">
        <f>G179+E179+B179</f>
        <v>1151</v>
      </c>
      <c r="I179" s="421"/>
    </row>
    <row r="180" spans="1:13" x14ac:dyDescent="0.2">
      <c r="A180" s="443" t="s">
        <v>482</v>
      </c>
      <c r="B180" s="444">
        <v>0</v>
      </c>
      <c r="C180" s="459"/>
      <c r="D180" s="459"/>
      <c r="E180" s="445">
        <v>0</v>
      </c>
      <c r="F180" s="445">
        <v>0</v>
      </c>
      <c r="G180" s="421">
        <v>0</v>
      </c>
      <c r="H180" s="11">
        <f>G180+E180+B180</f>
        <v>0</v>
      </c>
      <c r="I180" s="421"/>
    </row>
    <row r="181" spans="1:13" x14ac:dyDescent="0.2">
      <c r="A181" s="453" t="s">
        <v>12</v>
      </c>
      <c r="B181" s="976">
        <f>B180+B179</f>
        <v>362</v>
      </c>
      <c r="C181" s="977"/>
      <c r="D181" s="978"/>
      <c r="E181" s="451">
        <f>E180+E179</f>
        <v>73</v>
      </c>
      <c r="F181" s="451"/>
      <c r="G181" s="451">
        <f>G180+G179</f>
        <v>716</v>
      </c>
      <c r="H181" s="426">
        <f>G181+E181+B181</f>
        <v>1151</v>
      </c>
      <c r="I181" s="421"/>
    </row>
    <row r="182" spans="1:13" x14ac:dyDescent="0.2">
      <c r="A182" s="984"/>
      <c r="B182" s="985"/>
      <c r="C182" s="985"/>
      <c r="D182" s="985"/>
      <c r="E182" s="985"/>
      <c r="F182" s="985"/>
      <c r="G182" s="985"/>
      <c r="H182" s="985"/>
      <c r="I182" s="985"/>
    </row>
    <row r="183" spans="1:13" x14ac:dyDescent="0.2">
      <c r="A183" s="594" t="s">
        <v>577</v>
      </c>
      <c r="B183" s="595">
        <v>1250</v>
      </c>
      <c r="C183" s="598"/>
      <c r="D183" s="598"/>
      <c r="E183" s="596"/>
      <c r="F183" s="596"/>
      <c r="G183" s="596"/>
      <c r="H183" s="597">
        <f>B183</f>
        <v>1250</v>
      </c>
      <c r="I183" s="595"/>
    </row>
    <row r="184" spans="1:13" x14ac:dyDescent="0.2">
      <c r="A184" s="615" t="s">
        <v>12</v>
      </c>
      <c r="B184" s="979">
        <f>B183+B181+B177</f>
        <v>5156</v>
      </c>
      <c r="C184" s="980"/>
      <c r="D184" s="981"/>
      <c r="E184" s="616">
        <f>E181+E177</f>
        <v>5734</v>
      </c>
      <c r="F184" s="616"/>
      <c r="G184" s="617">
        <f>G181+G177</f>
        <v>4066</v>
      </c>
      <c r="H184" s="617">
        <f>H183+H181+H177</f>
        <v>14956</v>
      </c>
      <c r="I184" s="617">
        <f>I177+I179+I180+I183</f>
        <v>39</v>
      </c>
    </row>
    <row r="185" spans="1:13" x14ac:dyDescent="0.2">
      <c r="A185" s="614" t="s">
        <v>489</v>
      </c>
      <c r="B185" s="613"/>
      <c r="C185" s="613"/>
      <c r="D185" s="613"/>
      <c r="E185" s="613"/>
      <c r="F185" s="613"/>
      <c r="G185" s="613"/>
      <c r="H185" s="974">
        <f>H184+I184</f>
        <v>14995</v>
      </c>
      <c r="I185" s="975"/>
    </row>
    <row r="186" spans="1:13" x14ac:dyDescent="0.2">
      <c r="A186" s="650" t="s">
        <v>575</v>
      </c>
      <c r="B186" s="651"/>
      <c r="C186" s="651"/>
      <c r="D186" s="651"/>
      <c r="E186" s="651"/>
      <c r="F186" s="651"/>
      <c r="G186" s="651"/>
      <c r="H186" s="651"/>
      <c r="I186" s="652"/>
    </row>
    <row r="187" spans="1:13" x14ac:dyDescent="0.2">
      <c r="A187" s="650" t="s">
        <v>356</v>
      </c>
      <c r="B187" s="651"/>
      <c r="C187" s="651"/>
      <c r="D187" s="651"/>
      <c r="E187" s="651"/>
      <c r="F187" s="651"/>
      <c r="G187" s="651"/>
      <c r="H187" s="651"/>
      <c r="I187" s="652"/>
    </row>
    <row r="190" spans="1:13" ht="36.75" x14ac:dyDescent="0.2">
      <c r="A190" s="543" t="s">
        <v>608</v>
      </c>
      <c r="B190" s="948" t="s">
        <v>2</v>
      </c>
      <c r="C190" s="653" t="s">
        <v>560</v>
      </c>
      <c r="D190" s="653" t="s">
        <v>415</v>
      </c>
      <c r="E190" s="949" t="s">
        <v>480</v>
      </c>
      <c r="F190" s="653" t="s">
        <v>587</v>
      </c>
      <c r="G190" s="948" t="s">
        <v>481</v>
      </c>
      <c r="H190" s="653" t="s">
        <v>646</v>
      </c>
      <c r="I190" s="653" t="s">
        <v>647</v>
      </c>
      <c r="J190" s="941" t="s">
        <v>5</v>
      </c>
      <c r="K190" s="438" t="s">
        <v>588</v>
      </c>
    </row>
    <row r="191" spans="1:13" ht="12.75" customHeight="1" x14ac:dyDescent="0.2">
      <c r="A191" s="358" t="s">
        <v>7</v>
      </c>
      <c r="B191" s="358">
        <v>385</v>
      </c>
      <c r="C191" s="358"/>
      <c r="D191" s="358"/>
      <c r="E191" s="358">
        <v>1833</v>
      </c>
      <c r="F191" s="358"/>
      <c r="G191" s="358">
        <v>149</v>
      </c>
      <c r="H191" s="358"/>
      <c r="I191" s="358"/>
      <c r="J191" s="100">
        <f>SUM(B191:I191)</f>
        <v>2367</v>
      </c>
      <c r="K191" s="358"/>
      <c r="L191" s="993" t="s">
        <v>439</v>
      </c>
      <c r="M191" s="971">
        <f>J191+J192</f>
        <v>7179</v>
      </c>
    </row>
    <row r="192" spans="1:13" ht="12.75" customHeight="1" x14ac:dyDescent="0.2">
      <c r="A192" s="358" t="s">
        <v>8</v>
      </c>
      <c r="B192" s="358">
        <v>817</v>
      </c>
      <c r="C192" s="358"/>
      <c r="D192" s="358"/>
      <c r="E192" s="358">
        <v>3592</v>
      </c>
      <c r="F192" s="358"/>
      <c r="G192" s="358">
        <v>403</v>
      </c>
      <c r="H192" s="358"/>
      <c r="I192" s="358"/>
      <c r="J192" s="100">
        <f t="shared" ref="J192:J196" si="6">SUM(B192:I192)</f>
        <v>4812</v>
      </c>
      <c r="K192" s="358"/>
      <c r="L192" s="994"/>
      <c r="M192" s="971"/>
    </row>
    <row r="193" spans="1:13" x14ac:dyDescent="0.2">
      <c r="A193" s="358" t="s">
        <v>9</v>
      </c>
      <c r="B193" s="358">
        <v>2194</v>
      </c>
      <c r="C193" s="358">
        <v>1</v>
      </c>
      <c r="D193" s="358">
        <v>15</v>
      </c>
      <c r="E193" s="441"/>
      <c r="F193" s="441"/>
      <c r="G193" s="358">
        <v>2577</v>
      </c>
      <c r="H193" s="358">
        <v>1</v>
      </c>
      <c r="I193" s="358">
        <v>53</v>
      </c>
      <c r="J193" s="100">
        <f t="shared" si="6"/>
        <v>4841</v>
      </c>
      <c r="K193" s="358">
        <v>35</v>
      </c>
      <c r="M193" s="845">
        <f>K193+J193</f>
        <v>4876</v>
      </c>
    </row>
    <row r="194" spans="1:13" x14ac:dyDescent="0.2">
      <c r="A194" s="358" t="s">
        <v>310</v>
      </c>
      <c r="B194" s="358">
        <v>22</v>
      </c>
      <c r="C194" s="441"/>
      <c r="D194" s="441"/>
      <c r="E194" s="441"/>
      <c r="F194" s="441"/>
      <c r="G194" s="359">
        <v>19</v>
      </c>
      <c r="H194" s="359"/>
      <c r="I194" s="359"/>
      <c r="J194" s="100">
        <f t="shared" si="6"/>
        <v>41</v>
      </c>
      <c r="K194" s="358"/>
    </row>
    <row r="195" spans="1:13" x14ac:dyDescent="0.2">
      <c r="A195" s="358" t="s">
        <v>10</v>
      </c>
      <c r="B195" s="441"/>
      <c r="C195" s="441"/>
      <c r="D195" s="441"/>
      <c r="E195" s="359">
        <v>217</v>
      </c>
      <c r="F195" s="359">
        <v>2</v>
      </c>
      <c r="G195" s="441"/>
      <c r="H195" s="441"/>
      <c r="I195" s="441"/>
      <c r="J195" s="100">
        <f t="shared" si="6"/>
        <v>219</v>
      </c>
      <c r="K195" s="358"/>
    </row>
    <row r="196" spans="1:13" x14ac:dyDescent="0.2">
      <c r="A196" s="358" t="s">
        <v>450</v>
      </c>
      <c r="B196" s="358">
        <v>213</v>
      </c>
      <c r="C196" s="441"/>
      <c r="D196" s="441"/>
      <c r="E196" s="441"/>
      <c r="F196" s="441"/>
      <c r="G196" s="359">
        <v>48</v>
      </c>
      <c r="H196" s="359"/>
      <c r="I196" s="359"/>
      <c r="J196" s="100">
        <f t="shared" si="6"/>
        <v>261</v>
      </c>
      <c r="K196" s="358"/>
    </row>
    <row r="197" spans="1:13" x14ac:dyDescent="0.2">
      <c r="A197" s="422"/>
      <c r="B197" s="422">
        <f>B196+B195+B194+B193+B192+B191</f>
        <v>3631</v>
      </c>
      <c r="C197" s="422">
        <f>C196+C195+C194+C193+C192+C191</f>
        <v>1</v>
      </c>
      <c r="D197" s="422">
        <f>D193+D192+D191</f>
        <v>15</v>
      </c>
      <c r="E197" s="940">
        <f>SUM(E191:E196)</f>
        <v>5642</v>
      </c>
      <c r="F197" s="940">
        <f>SUM(F191:F196)</f>
        <v>2</v>
      </c>
      <c r="G197" s="940">
        <f>SUM(G191:G196)</f>
        <v>3196</v>
      </c>
      <c r="H197" s="940">
        <f t="shared" ref="H197:I197" si="7">SUM(H191:H196)</f>
        <v>1</v>
      </c>
      <c r="I197" s="940">
        <f t="shared" si="7"/>
        <v>53</v>
      </c>
      <c r="J197" s="439"/>
      <c r="K197" s="439"/>
    </row>
    <row r="198" spans="1:13" x14ac:dyDescent="0.2">
      <c r="A198" s="426" t="s">
        <v>12</v>
      </c>
      <c r="B198" s="972">
        <f>B197+C197+D197</f>
        <v>3647</v>
      </c>
      <c r="C198" s="992"/>
      <c r="D198" s="973"/>
      <c r="E198" s="972">
        <f>E191+E192+E195+F195</f>
        <v>5644</v>
      </c>
      <c r="F198" s="973"/>
      <c r="G198" s="972">
        <f>SUM(G191:I196)</f>
        <v>3250</v>
      </c>
      <c r="H198" s="992"/>
      <c r="I198" s="973"/>
      <c r="J198" s="426">
        <f>J196+J195+J194+J193+J192+J191</f>
        <v>12541</v>
      </c>
      <c r="K198" s="426">
        <f>K193</f>
        <v>35</v>
      </c>
      <c r="M198" s="950">
        <f>J198+K198</f>
        <v>12576</v>
      </c>
    </row>
    <row r="199" spans="1:13" x14ac:dyDescent="0.2">
      <c r="A199" s="982"/>
      <c r="B199" s="983"/>
      <c r="C199" s="983"/>
      <c r="D199" s="983"/>
      <c r="E199" s="983"/>
      <c r="F199" s="983"/>
      <c r="G199" s="983"/>
      <c r="H199" s="983"/>
      <c r="I199" s="983"/>
      <c r="J199" s="983"/>
      <c r="K199" s="983"/>
    </row>
    <row r="200" spans="1:13" x14ac:dyDescent="0.2">
      <c r="A200" s="537" t="s">
        <v>568</v>
      </c>
      <c r="B200" s="942">
        <v>773</v>
      </c>
      <c r="C200" s="943"/>
      <c r="D200" s="943"/>
      <c r="E200" s="944">
        <v>377</v>
      </c>
      <c r="F200" s="944"/>
      <c r="G200" s="358">
        <v>112</v>
      </c>
      <c r="H200" s="358"/>
      <c r="I200" s="358"/>
      <c r="J200" s="100">
        <f>G200+E200+B200</f>
        <v>1262</v>
      </c>
      <c r="K200" s="358"/>
    </row>
    <row r="201" spans="1:13" x14ac:dyDescent="0.2">
      <c r="A201" s="453" t="s">
        <v>12</v>
      </c>
      <c r="B201" s="976">
        <f>SUM(B200:D200)</f>
        <v>773</v>
      </c>
      <c r="C201" s="977"/>
      <c r="D201" s="978"/>
      <c r="E201" s="972">
        <f>E200+F200</f>
        <v>377</v>
      </c>
      <c r="F201" s="973"/>
      <c r="G201" s="972">
        <f>SUM(G200:I200)</f>
        <v>112</v>
      </c>
      <c r="H201" s="992"/>
      <c r="I201" s="973"/>
      <c r="J201" s="426">
        <f>G201+E201+B201</f>
        <v>1262</v>
      </c>
      <c r="K201" s="358"/>
    </row>
    <row r="202" spans="1:13" x14ac:dyDescent="0.2">
      <c r="A202" s="984"/>
      <c r="B202" s="985"/>
      <c r="C202" s="985"/>
      <c r="D202" s="985"/>
      <c r="E202" s="985"/>
      <c r="F202" s="985"/>
      <c r="G202" s="985"/>
      <c r="H202" s="985"/>
      <c r="I202" s="985"/>
      <c r="J202" s="985"/>
      <c r="K202" s="985"/>
    </row>
    <row r="203" spans="1:13" x14ac:dyDescent="0.2">
      <c r="A203" s="594" t="s">
        <v>577</v>
      </c>
      <c r="B203" s="595">
        <v>1240</v>
      </c>
      <c r="C203" s="598"/>
      <c r="D203" s="598"/>
      <c r="E203" s="596"/>
      <c r="F203" s="596"/>
      <c r="G203" s="596"/>
      <c r="H203" s="596"/>
      <c r="I203" s="596"/>
      <c r="J203" s="597">
        <f>B203</f>
        <v>1240</v>
      </c>
      <c r="K203" s="595"/>
    </row>
    <row r="204" spans="1:13" x14ac:dyDescent="0.2">
      <c r="A204" s="615" t="s">
        <v>12</v>
      </c>
      <c r="B204" s="1003">
        <f>B203+B201+B198</f>
        <v>5660</v>
      </c>
      <c r="C204" s="1004"/>
      <c r="D204" s="1005"/>
      <c r="E204" s="1003">
        <f>E201+E198</f>
        <v>6021</v>
      </c>
      <c r="F204" s="1005"/>
      <c r="G204" s="1003">
        <f>G201+G198</f>
        <v>3362</v>
      </c>
      <c r="H204" s="1004"/>
      <c r="I204" s="1005"/>
      <c r="J204" s="945">
        <f>J203+J201+J198</f>
        <v>15043</v>
      </c>
      <c r="K204" s="945">
        <f>K198</f>
        <v>35</v>
      </c>
    </row>
    <row r="205" spans="1:13" x14ac:dyDescent="0.2">
      <c r="A205" s="946" t="s">
        <v>489</v>
      </c>
      <c r="B205" s="947"/>
      <c r="C205" s="947"/>
      <c r="D205" s="947"/>
      <c r="E205" s="947"/>
      <c r="F205" s="947"/>
      <c r="G205" s="947"/>
      <c r="H205" s="947"/>
      <c r="I205" s="947"/>
      <c r="J205" s="1006">
        <f>J204+K204</f>
        <v>15078</v>
      </c>
      <c r="K205" s="1007"/>
    </row>
    <row r="206" spans="1:13" x14ac:dyDescent="0.2">
      <c r="A206" s="650" t="s">
        <v>648</v>
      </c>
      <c r="B206" s="651"/>
      <c r="C206" s="651"/>
      <c r="D206" s="651"/>
      <c r="E206" s="651"/>
      <c r="F206" s="651"/>
      <c r="G206" s="651"/>
      <c r="H206" s="651"/>
      <c r="I206" s="651"/>
      <c r="J206" s="651"/>
      <c r="K206" s="652"/>
    </row>
    <row r="207" spans="1:13" x14ac:dyDescent="0.2">
      <c r="A207" s="650" t="s">
        <v>356</v>
      </c>
      <c r="B207" s="651"/>
      <c r="C207" s="651"/>
      <c r="D207" s="651"/>
      <c r="E207" s="651"/>
      <c r="F207" s="651"/>
      <c r="G207" s="651"/>
      <c r="H207" s="651"/>
      <c r="I207" s="651"/>
      <c r="J207" s="651"/>
      <c r="K207" s="652"/>
    </row>
  </sheetData>
  <mergeCells count="60">
    <mergeCell ref="B204:D204"/>
    <mergeCell ref="E204:F204"/>
    <mergeCell ref="G204:I204"/>
    <mergeCell ref="J205:K205"/>
    <mergeCell ref="A199:K199"/>
    <mergeCell ref="B201:D201"/>
    <mergeCell ref="E201:F201"/>
    <mergeCell ref="G201:I201"/>
    <mergeCell ref="A202:K202"/>
    <mergeCell ref="B198:D198"/>
    <mergeCell ref="E198:F198"/>
    <mergeCell ref="P137:P138"/>
    <mergeCell ref="H140:M140"/>
    <mergeCell ref="A160:F160"/>
    <mergeCell ref="H145:N145"/>
    <mergeCell ref="I139:J139"/>
    <mergeCell ref="M142:N142"/>
    <mergeCell ref="H142:L142"/>
    <mergeCell ref="O151:O152"/>
    <mergeCell ref="P151:P152"/>
    <mergeCell ref="L191:L192"/>
    <mergeCell ref="M191:M192"/>
    <mergeCell ref="G198:I198"/>
    <mergeCell ref="P128:P129"/>
    <mergeCell ref="H125:L125"/>
    <mergeCell ref="P114:P115"/>
    <mergeCell ref="N114:N115"/>
    <mergeCell ref="I121:J121"/>
    <mergeCell ref="I124:J124"/>
    <mergeCell ref="H123:M123"/>
    <mergeCell ref="O114:O115"/>
    <mergeCell ref="I135:J135"/>
    <mergeCell ref="H136:N136"/>
    <mergeCell ref="O128:O129"/>
    <mergeCell ref="A162:E162"/>
    <mergeCell ref="B161:C161"/>
    <mergeCell ref="B158:C158"/>
    <mergeCell ref="I141:J141"/>
    <mergeCell ref="H143:N143"/>
    <mergeCell ref="H144:N144"/>
    <mergeCell ref="I158:J158"/>
    <mergeCell ref="H159:N159"/>
    <mergeCell ref="I162:J162"/>
    <mergeCell ref="O137:O138"/>
    <mergeCell ref="A2:H2"/>
    <mergeCell ref="A1:H1"/>
    <mergeCell ref="K170:K171"/>
    <mergeCell ref="E177:F177"/>
    <mergeCell ref="H185:I185"/>
    <mergeCell ref="B181:D181"/>
    <mergeCell ref="B184:D184"/>
    <mergeCell ref="A178:I178"/>
    <mergeCell ref="A182:I182"/>
    <mergeCell ref="H163:M163"/>
    <mergeCell ref="I164:J164"/>
    <mergeCell ref="H165:L165"/>
    <mergeCell ref="M165:N165"/>
    <mergeCell ref="H166:N166"/>
    <mergeCell ref="B177:D177"/>
    <mergeCell ref="J170:J171"/>
  </mergeCells>
  <phoneticPr fontId="4" type="noConversion"/>
  <pageMargins left="0.47244094488188981" right="0.43307086614173229" top="0.98425196850393704" bottom="0.98425196850393704" header="0.51181102362204722" footer="0.51181102362204722"/>
  <pageSetup paperSize="9" scale="85" orientation="portrait" r:id="rId1"/>
  <headerFooter alignWithMargins="0">
    <oddFooter>&amp;L&amp;D&amp;CAllgemeine Übersicht</oddFooter>
  </headerFooter>
  <rowBreaks count="3" manualBreakCount="3">
    <brk id="53" max="16383" man="1"/>
    <brk id="110" max="16383" man="1"/>
    <brk id="1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"/>
  <sheetViews>
    <sheetView zoomScaleNormal="100" workbookViewId="0">
      <selection activeCell="B11" sqref="B11:C11"/>
    </sheetView>
  </sheetViews>
  <sheetFormatPr baseColWidth="10" defaultColWidth="11.5703125" defaultRowHeight="12.75" x14ac:dyDescent="0.2"/>
  <cols>
    <col min="1" max="1" width="2.42578125" customWidth="1"/>
    <col min="2" max="2" width="8.140625" customWidth="1"/>
    <col min="3" max="3" width="32.85546875" customWidth="1"/>
    <col min="4" max="4" width="4.140625" bestFit="1" customWidth="1"/>
    <col min="5" max="8" width="3" customWidth="1"/>
    <col min="9" max="9" width="2.7109375" customWidth="1"/>
    <col min="10" max="10" width="5.42578125" customWidth="1"/>
  </cols>
  <sheetData>
    <row r="1" spans="2:23" ht="13.5" thickBot="1" x14ac:dyDescent="0.25"/>
    <row r="2" spans="2:23" ht="15.75" x14ac:dyDescent="0.25">
      <c r="B2" s="553" t="s">
        <v>293</v>
      </c>
      <c r="C2" s="554"/>
      <c r="D2" s="554"/>
      <c r="E2" s="554"/>
      <c r="F2" s="554"/>
      <c r="G2" s="554"/>
      <c r="H2" s="554"/>
      <c r="I2" s="554"/>
      <c r="J2" s="555"/>
    </row>
    <row r="3" spans="2:23" ht="15.75" x14ac:dyDescent="0.25">
      <c r="B3" s="1059" t="s">
        <v>609</v>
      </c>
      <c r="C3" s="1060"/>
      <c r="D3" s="1060"/>
      <c r="E3" s="1060"/>
      <c r="F3" s="1060"/>
      <c r="G3" s="1060"/>
      <c r="H3" s="1060"/>
      <c r="I3" s="1060"/>
      <c r="J3" s="1061"/>
    </row>
    <row r="4" spans="2:23" ht="16.5" thickBot="1" x14ac:dyDescent="0.3">
      <c r="B4" s="1056" t="s">
        <v>607</v>
      </c>
      <c r="C4" s="1062"/>
      <c r="D4" s="1062"/>
      <c r="E4" s="1062"/>
      <c r="F4" s="1062"/>
      <c r="G4" s="1062"/>
      <c r="H4" s="1062"/>
      <c r="I4" s="1062"/>
      <c r="J4" s="1063"/>
    </row>
    <row r="6" spans="2:23" x14ac:dyDescent="0.2">
      <c r="B6" s="152"/>
      <c r="C6" s="63" t="s">
        <v>143</v>
      </c>
      <c r="D6" s="301">
        <v>1</v>
      </c>
      <c r="E6" s="64">
        <v>2</v>
      </c>
      <c r="F6" s="64">
        <v>3</v>
      </c>
      <c r="G6" s="64">
        <v>4</v>
      </c>
      <c r="H6" s="64">
        <v>5</v>
      </c>
      <c r="I6" s="64">
        <v>6</v>
      </c>
      <c r="J6" s="302" t="s">
        <v>12</v>
      </c>
    </row>
    <row r="7" spans="2:23" x14ac:dyDescent="0.2">
      <c r="B7" s="153" t="s">
        <v>144</v>
      </c>
      <c r="C7" s="71"/>
      <c r="D7" s="53">
        <v>76</v>
      </c>
      <c r="E7" s="53">
        <v>84</v>
      </c>
      <c r="F7" s="53">
        <v>50</v>
      </c>
      <c r="G7" s="53">
        <v>35</v>
      </c>
      <c r="H7" s="53">
        <v>26</v>
      </c>
      <c r="I7" s="53">
        <v>41</v>
      </c>
      <c r="J7" s="50">
        <f>SUM(D7:I7)</f>
        <v>312</v>
      </c>
    </row>
    <row r="8" spans="2:23" ht="13.5" thickBot="1" x14ac:dyDescent="0.25">
      <c r="B8" s="308" t="s">
        <v>145</v>
      </c>
      <c r="C8" s="309"/>
      <c r="D8" s="315">
        <f t="shared" ref="D8:I8" si="0">SUM(D7)</f>
        <v>76</v>
      </c>
      <c r="E8" s="315">
        <f t="shared" si="0"/>
        <v>84</v>
      </c>
      <c r="F8" s="315">
        <f t="shared" si="0"/>
        <v>50</v>
      </c>
      <c r="G8" s="315">
        <f>G7</f>
        <v>35</v>
      </c>
      <c r="H8" s="315">
        <f t="shared" si="0"/>
        <v>26</v>
      </c>
      <c r="I8" s="315">
        <f t="shared" si="0"/>
        <v>41</v>
      </c>
      <c r="J8" s="314">
        <f>SUM(D8:I8)</f>
        <v>312</v>
      </c>
      <c r="K8" s="200"/>
    </row>
    <row r="9" spans="2:23" x14ac:dyDescent="0.2">
      <c r="B9" s="156" t="s">
        <v>151</v>
      </c>
      <c r="C9" s="65"/>
      <c r="D9" s="156"/>
      <c r="E9" s="156"/>
      <c r="F9" s="156">
        <v>11</v>
      </c>
      <c r="G9" s="156">
        <v>7</v>
      </c>
      <c r="H9" s="156">
        <v>18</v>
      </c>
      <c r="I9" s="156">
        <v>8</v>
      </c>
      <c r="J9" s="334">
        <f>SUM(D9:I9)</f>
        <v>44</v>
      </c>
      <c r="K9" s="300"/>
      <c r="M9" s="75"/>
      <c r="N9" s="75"/>
      <c r="O9" s="75"/>
      <c r="P9" s="76"/>
      <c r="Q9" s="76"/>
      <c r="R9" s="76"/>
      <c r="S9" s="76"/>
      <c r="T9" s="76"/>
      <c r="U9" s="76"/>
      <c r="V9" s="76"/>
      <c r="W9" s="74"/>
    </row>
    <row r="10" spans="2:23" ht="13.5" thickBot="1" x14ac:dyDescent="0.25">
      <c r="B10" s="308" t="s">
        <v>147</v>
      </c>
      <c r="C10" s="309"/>
      <c r="D10" s="318">
        <f t="shared" ref="D10:J10" si="1">SUM(D9:D9)</f>
        <v>0</v>
      </c>
      <c r="E10" s="318">
        <f t="shared" si="1"/>
        <v>0</v>
      </c>
      <c r="F10" s="318">
        <f t="shared" si="1"/>
        <v>11</v>
      </c>
      <c r="G10" s="318">
        <f t="shared" si="1"/>
        <v>7</v>
      </c>
      <c r="H10" s="318">
        <f t="shared" si="1"/>
        <v>18</v>
      </c>
      <c r="I10" s="318">
        <f t="shared" si="1"/>
        <v>8</v>
      </c>
      <c r="J10" s="310">
        <f t="shared" si="1"/>
        <v>44</v>
      </c>
      <c r="K10" s="81"/>
      <c r="M10" s="75"/>
      <c r="N10" s="75"/>
      <c r="O10" s="75"/>
      <c r="P10" s="76"/>
      <c r="Q10" s="76"/>
      <c r="R10" s="76"/>
      <c r="S10" s="76"/>
      <c r="T10" s="76"/>
      <c r="U10" s="76"/>
      <c r="V10" s="76"/>
      <c r="W10" s="74"/>
    </row>
    <row r="11" spans="2:23" s="702" customFormat="1" ht="13.5" thickBot="1" x14ac:dyDescent="0.25">
      <c r="B11" s="824" t="s">
        <v>5</v>
      </c>
      <c r="C11" s="807"/>
      <c r="D11" s="806">
        <f>D8+D10</f>
        <v>76</v>
      </c>
      <c r="E11" s="807">
        <f t="shared" ref="E11:J11" si="2">E8+E10</f>
        <v>84</v>
      </c>
      <c r="F11" s="807">
        <f t="shared" si="2"/>
        <v>61</v>
      </c>
      <c r="G11" s="807">
        <f t="shared" si="2"/>
        <v>42</v>
      </c>
      <c r="H11" s="807">
        <f t="shared" si="2"/>
        <v>44</v>
      </c>
      <c r="I11" s="808">
        <f t="shared" si="2"/>
        <v>49</v>
      </c>
      <c r="J11" s="809">
        <f t="shared" si="2"/>
        <v>356</v>
      </c>
      <c r="K11" s="810"/>
    </row>
    <row r="12" spans="2:23" x14ac:dyDescent="0.2">
      <c r="J12" s="200"/>
      <c r="K12" s="200"/>
    </row>
  </sheetData>
  <mergeCells count="2">
    <mergeCell ref="B4:J4"/>
    <mergeCell ref="B3:J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zoomScaleNormal="100" workbookViewId="0">
      <selection activeCell="E12" sqref="E12"/>
    </sheetView>
  </sheetViews>
  <sheetFormatPr baseColWidth="10" defaultRowHeight="12.75" x14ac:dyDescent="0.2"/>
  <cols>
    <col min="1" max="1" width="2.85546875" customWidth="1"/>
    <col min="2" max="2" width="11.85546875" bestFit="1" customWidth="1"/>
    <col min="3" max="3" width="16.85546875" customWidth="1"/>
    <col min="4" max="9" width="3" customWidth="1"/>
    <col min="10" max="10" width="5.42578125" bestFit="1" customWidth="1"/>
    <col min="11" max="11" width="3.85546875" customWidth="1"/>
  </cols>
  <sheetData>
    <row r="1" spans="2:11" ht="13.5" thickBot="1" x14ac:dyDescent="0.25"/>
    <row r="2" spans="2:11" ht="15.75" customHeight="1" x14ac:dyDescent="0.25">
      <c r="B2" s="553" t="s">
        <v>294</v>
      </c>
      <c r="C2" s="554"/>
      <c r="D2" s="554"/>
      <c r="E2" s="554"/>
      <c r="F2" s="554"/>
      <c r="G2" s="554"/>
      <c r="H2" s="554"/>
      <c r="I2" s="554"/>
      <c r="J2" s="554"/>
      <c r="K2" s="555"/>
    </row>
    <row r="3" spans="2:11" ht="15.75" customHeight="1" x14ac:dyDescent="0.25">
      <c r="B3" s="1059" t="s">
        <v>609</v>
      </c>
      <c r="C3" s="1060"/>
      <c r="D3" s="1060"/>
      <c r="E3" s="1060"/>
      <c r="F3" s="1060"/>
      <c r="G3" s="1060"/>
      <c r="H3" s="1060"/>
      <c r="I3" s="1060"/>
      <c r="J3" s="1060"/>
      <c r="K3" s="1061"/>
    </row>
    <row r="4" spans="2:11" ht="16.5" customHeight="1" thickBot="1" x14ac:dyDescent="0.3">
      <c r="B4" s="1056" t="s">
        <v>607</v>
      </c>
      <c r="C4" s="1057"/>
      <c r="D4" s="1057"/>
      <c r="E4" s="1057"/>
      <c r="F4" s="1057"/>
      <c r="G4" s="1057"/>
      <c r="H4" s="1057"/>
      <c r="I4" s="1057"/>
      <c r="J4" s="1057"/>
      <c r="K4" s="1058"/>
    </row>
    <row r="6" spans="2:11" x14ac:dyDescent="0.2">
      <c r="B6" s="152"/>
      <c r="C6" s="63" t="s">
        <v>143</v>
      </c>
      <c r="D6" s="64">
        <v>1</v>
      </c>
      <c r="E6" s="64">
        <v>2</v>
      </c>
      <c r="F6" s="64">
        <v>3</v>
      </c>
      <c r="G6" s="64">
        <v>4</v>
      </c>
      <c r="H6" s="342">
        <v>5</v>
      </c>
      <c r="I6" s="301">
        <v>6</v>
      </c>
      <c r="J6" s="343"/>
    </row>
    <row r="7" spans="2:11" x14ac:dyDescent="0.2">
      <c r="B7" s="153" t="s">
        <v>144</v>
      </c>
      <c r="C7" s="71"/>
      <c r="D7" s="155">
        <v>73</v>
      </c>
      <c r="E7" s="155">
        <v>70</v>
      </c>
      <c r="F7" s="155">
        <v>54</v>
      </c>
      <c r="G7" s="155">
        <v>54</v>
      </c>
      <c r="H7" s="155">
        <v>54</v>
      </c>
      <c r="I7" s="72">
        <v>37</v>
      </c>
      <c r="J7" s="343">
        <f>SUM(D7:I7)</f>
        <v>342</v>
      </c>
    </row>
    <row r="8" spans="2:11" ht="13.5" thickBot="1" x14ac:dyDescent="0.25">
      <c r="B8" s="308" t="s">
        <v>145</v>
      </c>
      <c r="C8" s="338"/>
      <c r="D8" s="321">
        <f t="shared" ref="D8:I8" si="0">SUM(D7)</f>
        <v>73</v>
      </c>
      <c r="E8" s="321">
        <f t="shared" si="0"/>
        <v>70</v>
      </c>
      <c r="F8" s="321">
        <f t="shared" si="0"/>
        <v>54</v>
      </c>
      <c r="G8" s="321">
        <f t="shared" si="0"/>
        <v>54</v>
      </c>
      <c r="H8" s="321">
        <f t="shared" si="0"/>
        <v>54</v>
      </c>
      <c r="I8" s="344">
        <f t="shared" si="0"/>
        <v>37</v>
      </c>
      <c r="J8" s="347">
        <f>SUM(D8:I8)</f>
        <v>342</v>
      </c>
    </row>
    <row r="9" spans="2:11" x14ac:dyDescent="0.2">
      <c r="B9" s="154"/>
      <c r="C9" s="341" t="s">
        <v>146</v>
      </c>
      <c r="D9" s="154"/>
      <c r="E9" s="154"/>
      <c r="F9" s="335"/>
      <c r="G9" s="335"/>
      <c r="H9" s="335">
        <v>6</v>
      </c>
      <c r="I9" s="337">
        <v>3</v>
      </c>
      <c r="J9" s="346">
        <f>SUM(D9:I9)</f>
        <v>9</v>
      </c>
    </row>
    <row r="10" spans="2:11" ht="13.5" thickBot="1" x14ac:dyDescent="0.25">
      <c r="B10" s="311" t="s">
        <v>147</v>
      </c>
      <c r="C10" s="312"/>
      <c r="D10" s="311">
        <f t="shared" ref="D10:J10" si="1">SUM(D9:D9)</f>
        <v>0</v>
      </c>
      <c r="E10" s="311">
        <f t="shared" si="1"/>
        <v>0</v>
      </c>
      <c r="F10" s="311">
        <f t="shared" si="1"/>
        <v>0</v>
      </c>
      <c r="G10" s="311">
        <f t="shared" si="1"/>
        <v>0</v>
      </c>
      <c r="H10" s="311">
        <f t="shared" si="1"/>
        <v>6</v>
      </c>
      <c r="I10" s="336">
        <f t="shared" si="1"/>
        <v>3</v>
      </c>
      <c r="J10" s="311">
        <f t="shared" si="1"/>
        <v>9</v>
      </c>
    </row>
    <row r="11" spans="2:11" s="702" customFormat="1" x14ac:dyDescent="0.2">
      <c r="B11" s="825" t="s">
        <v>5</v>
      </c>
      <c r="C11" s="826"/>
      <c r="D11" s="811">
        <f>D8+D10</f>
        <v>73</v>
      </c>
      <c r="E11" s="811">
        <f t="shared" ref="E11:J11" si="2">E8+E10</f>
        <v>70</v>
      </c>
      <c r="F11" s="811">
        <f t="shared" si="2"/>
        <v>54</v>
      </c>
      <c r="G11" s="811">
        <f t="shared" si="2"/>
        <v>54</v>
      </c>
      <c r="H11" s="811">
        <f t="shared" si="2"/>
        <v>60</v>
      </c>
      <c r="I11" s="812">
        <f t="shared" si="2"/>
        <v>40</v>
      </c>
      <c r="J11" s="813">
        <f t="shared" si="2"/>
        <v>351</v>
      </c>
    </row>
    <row r="12" spans="2:11" x14ac:dyDescent="0.2">
      <c r="B12" s="836" t="s">
        <v>455</v>
      </c>
      <c r="C12" s="837"/>
      <c r="D12" s="804"/>
      <c r="E12" s="698">
        <v>1</v>
      </c>
      <c r="F12" s="804"/>
      <c r="G12" s="804"/>
      <c r="H12" s="804"/>
      <c r="I12" s="804"/>
      <c r="J12" s="698">
        <f>J11+E12</f>
        <v>352</v>
      </c>
      <c r="K12" s="200"/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2"/>
  <sheetViews>
    <sheetView zoomScaleNormal="100" workbookViewId="0">
      <selection activeCell="B16" sqref="B16:C16"/>
    </sheetView>
  </sheetViews>
  <sheetFormatPr baseColWidth="10" defaultRowHeight="12.75" x14ac:dyDescent="0.2"/>
  <cols>
    <col min="1" max="1" width="3.140625" customWidth="1"/>
    <col min="2" max="2" width="7.5703125" customWidth="1"/>
    <col min="3" max="3" width="22.85546875" customWidth="1"/>
    <col min="4" max="9" width="3.28515625" bestFit="1" customWidth="1"/>
    <col min="10" max="10" width="2.140625" bestFit="1" customWidth="1"/>
    <col min="11" max="11" width="5.42578125" customWidth="1"/>
    <col min="13" max="13" width="5.42578125" customWidth="1"/>
    <col min="14" max="14" width="4.42578125" customWidth="1"/>
    <col min="15" max="16" width="5.85546875" customWidth="1"/>
    <col min="17" max="17" width="6.28515625" customWidth="1"/>
  </cols>
  <sheetData>
    <row r="1" spans="2:23" ht="13.5" thickBot="1" x14ac:dyDescent="0.25"/>
    <row r="2" spans="2:23" ht="16.5" customHeight="1" x14ac:dyDescent="0.25">
      <c r="B2" s="553" t="s">
        <v>295</v>
      </c>
      <c r="C2" s="554"/>
      <c r="D2" s="554"/>
      <c r="E2" s="554"/>
      <c r="F2" s="554"/>
      <c r="G2" s="554"/>
      <c r="H2" s="554"/>
      <c r="I2" s="554"/>
      <c r="J2" s="554"/>
      <c r="K2" s="555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</row>
    <row r="3" spans="2:23" ht="16.5" customHeight="1" x14ac:dyDescent="0.25">
      <c r="B3" s="1059" t="s">
        <v>609</v>
      </c>
      <c r="C3" s="1060"/>
      <c r="D3" s="1060"/>
      <c r="E3" s="1060"/>
      <c r="F3" s="1060"/>
      <c r="G3" s="1060"/>
      <c r="H3" s="1060"/>
      <c r="I3" s="1060"/>
      <c r="J3" s="1060"/>
      <c r="K3" s="1061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</row>
    <row r="4" spans="2:23" ht="15.75" customHeight="1" thickBot="1" x14ac:dyDescent="0.3">
      <c r="B4" s="1056" t="s">
        <v>607</v>
      </c>
      <c r="C4" s="1057"/>
      <c r="D4" s="1057"/>
      <c r="E4" s="1057"/>
      <c r="F4" s="1057"/>
      <c r="G4" s="1057"/>
      <c r="H4" s="1057"/>
      <c r="I4" s="1057"/>
      <c r="J4" s="1057"/>
      <c r="K4" s="1058"/>
      <c r="M4" s="75"/>
      <c r="N4" s="75"/>
      <c r="O4" s="75"/>
      <c r="P4" s="76"/>
      <c r="Q4" s="76"/>
      <c r="R4" s="76"/>
      <c r="S4" s="76"/>
      <c r="T4" s="76"/>
      <c r="U4" s="76"/>
      <c r="V4" s="76"/>
      <c r="W4" s="74"/>
    </row>
    <row r="5" spans="2:23" ht="13.5" thickBot="1" x14ac:dyDescent="0.25">
      <c r="M5" s="75"/>
      <c r="N5" s="75"/>
      <c r="O5" s="75"/>
      <c r="P5" s="76"/>
      <c r="Q5" s="76"/>
      <c r="R5" s="76"/>
      <c r="S5" s="76"/>
      <c r="T5" s="76"/>
      <c r="U5" s="76"/>
      <c r="V5" s="76"/>
      <c r="W5" s="74"/>
    </row>
    <row r="6" spans="2:23" x14ac:dyDescent="0.2">
      <c r="B6" s="152"/>
      <c r="C6" s="63" t="s">
        <v>143</v>
      </c>
      <c r="D6" s="77">
        <v>1</v>
      </c>
      <c r="E6" s="77">
        <v>2</v>
      </c>
      <c r="F6" s="77">
        <v>3</v>
      </c>
      <c r="G6" s="77">
        <v>4</v>
      </c>
      <c r="H6" s="77">
        <v>5</v>
      </c>
      <c r="I6" s="77">
        <v>6</v>
      </c>
      <c r="J6" s="77">
        <v>7</v>
      </c>
      <c r="K6" s="389" t="s">
        <v>12</v>
      </c>
      <c r="M6" s="75"/>
      <c r="N6" s="75"/>
      <c r="O6" s="75"/>
      <c r="P6" s="76"/>
      <c r="Q6" s="76"/>
      <c r="R6" s="76"/>
      <c r="S6" s="76"/>
      <c r="T6" s="76"/>
      <c r="U6" s="76"/>
      <c r="V6" s="76"/>
      <c r="W6" s="74"/>
    </row>
    <row r="7" spans="2:23" x14ac:dyDescent="0.2">
      <c r="B7" s="153" t="s">
        <v>144</v>
      </c>
      <c r="C7" s="71"/>
      <c r="D7" s="339">
        <v>50</v>
      </c>
      <c r="E7" s="339">
        <v>51</v>
      </c>
      <c r="F7" s="339">
        <v>16</v>
      </c>
      <c r="G7" s="339">
        <v>12</v>
      </c>
      <c r="H7" s="339">
        <v>7</v>
      </c>
      <c r="I7" s="339">
        <v>16</v>
      </c>
      <c r="J7" s="416">
        <v>0</v>
      </c>
      <c r="K7" s="390">
        <f>SUM(D7:J7)</f>
        <v>152</v>
      </c>
      <c r="M7" s="75"/>
      <c r="N7" s="75"/>
      <c r="O7" s="75"/>
      <c r="P7" s="76"/>
      <c r="Q7" s="76"/>
      <c r="R7" s="76"/>
      <c r="S7" s="76"/>
      <c r="T7" s="76"/>
      <c r="U7" s="76"/>
      <c r="V7" s="76"/>
      <c r="W7" s="74"/>
    </row>
    <row r="8" spans="2:23" ht="13.5" thickBot="1" x14ac:dyDescent="0.25">
      <c r="B8" s="308" t="s">
        <v>145</v>
      </c>
      <c r="C8" s="309"/>
      <c r="D8" s="318">
        <f t="shared" ref="D8:K8" si="0">SUM(D7)</f>
        <v>50</v>
      </c>
      <c r="E8" s="318">
        <f t="shared" si="0"/>
        <v>51</v>
      </c>
      <c r="F8" s="318">
        <f t="shared" si="0"/>
        <v>16</v>
      </c>
      <c r="G8" s="318">
        <f t="shared" si="0"/>
        <v>12</v>
      </c>
      <c r="H8" s="318">
        <f t="shared" si="0"/>
        <v>7</v>
      </c>
      <c r="I8" s="318">
        <f t="shared" si="0"/>
        <v>16</v>
      </c>
      <c r="J8" s="388">
        <f t="shared" si="0"/>
        <v>0</v>
      </c>
      <c r="K8" s="391">
        <f t="shared" si="0"/>
        <v>152</v>
      </c>
      <c r="M8" s="75"/>
      <c r="N8" s="75"/>
      <c r="O8" s="75"/>
      <c r="P8" s="76"/>
      <c r="Q8" s="76"/>
      <c r="R8" s="76"/>
      <c r="S8" s="76"/>
      <c r="T8" s="76"/>
      <c r="U8" s="76"/>
      <c r="V8" s="76"/>
      <c r="W8" s="74"/>
    </row>
    <row r="9" spans="2:23" x14ac:dyDescent="0.2">
      <c r="B9" s="156" t="s">
        <v>148</v>
      </c>
      <c r="C9" s="157" t="s">
        <v>435</v>
      </c>
      <c r="D9" s="417">
        <v>0</v>
      </c>
      <c r="E9" s="417">
        <v>3</v>
      </c>
      <c r="F9" s="417">
        <v>7</v>
      </c>
      <c r="G9" s="417">
        <v>4</v>
      </c>
      <c r="H9" s="417">
        <v>7</v>
      </c>
      <c r="I9" s="417">
        <v>3</v>
      </c>
      <c r="J9" s="418">
        <v>1</v>
      </c>
      <c r="K9" s="392">
        <f>SUM(D9:J9)</f>
        <v>25</v>
      </c>
      <c r="M9" s="75"/>
      <c r="N9" s="75"/>
      <c r="O9" s="75"/>
      <c r="P9" s="76"/>
      <c r="Q9" s="76"/>
      <c r="R9" s="76"/>
      <c r="S9" s="76"/>
      <c r="T9" s="76"/>
      <c r="U9" s="76"/>
      <c r="V9" s="76"/>
      <c r="W9" s="74"/>
    </row>
    <row r="10" spans="2:23" ht="13.5" thickBot="1" x14ac:dyDescent="0.25">
      <c r="B10" s="308" t="s">
        <v>150</v>
      </c>
      <c r="C10" s="309"/>
      <c r="D10" s="318">
        <f t="shared" ref="D10:K10" si="1">SUM(D9:D9)</f>
        <v>0</v>
      </c>
      <c r="E10" s="318">
        <f t="shared" si="1"/>
        <v>3</v>
      </c>
      <c r="F10" s="318">
        <f t="shared" si="1"/>
        <v>7</v>
      </c>
      <c r="G10" s="318">
        <f t="shared" si="1"/>
        <v>4</v>
      </c>
      <c r="H10" s="318">
        <f t="shared" si="1"/>
        <v>7</v>
      </c>
      <c r="I10" s="318">
        <f t="shared" si="1"/>
        <v>3</v>
      </c>
      <c r="J10" s="388">
        <f t="shared" si="1"/>
        <v>1</v>
      </c>
      <c r="K10" s="391">
        <f t="shared" si="1"/>
        <v>25</v>
      </c>
      <c r="M10" s="75"/>
      <c r="N10" s="75"/>
      <c r="O10" s="75"/>
      <c r="P10" s="76"/>
      <c r="Q10" s="76"/>
      <c r="R10" s="76"/>
      <c r="S10" s="76"/>
      <c r="T10" s="76"/>
      <c r="U10" s="76"/>
      <c r="V10" s="76"/>
      <c r="W10" s="74"/>
    </row>
    <row r="11" spans="2:23" x14ac:dyDescent="0.2">
      <c r="B11" s="156" t="s">
        <v>151</v>
      </c>
      <c r="C11" s="65" t="s">
        <v>436</v>
      </c>
      <c r="D11" s="417">
        <v>0</v>
      </c>
      <c r="E11" s="417">
        <v>0</v>
      </c>
      <c r="F11" s="417">
        <v>8</v>
      </c>
      <c r="G11" s="417">
        <v>8</v>
      </c>
      <c r="H11" s="417">
        <v>4</v>
      </c>
      <c r="I11" s="417">
        <v>3</v>
      </c>
      <c r="J11" s="418">
        <v>0</v>
      </c>
      <c r="K11" s="392">
        <f>SUM(D11:J11)</f>
        <v>23</v>
      </c>
      <c r="M11" s="75"/>
      <c r="N11" s="75"/>
      <c r="O11" s="75"/>
      <c r="P11" s="76"/>
      <c r="Q11" s="76"/>
      <c r="R11" s="76"/>
      <c r="S11" s="76"/>
      <c r="T11" s="76"/>
      <c r="U11" s="76"/>
      <c r="V11" s="76"/>
      <c r="W11" s="74"/>
    </row>
    <row r="12" spans="2:23" ht="13.5" thickBot="1" x14ac:dyDescent="0.25">
      <c r="B12" s="308" t="s">
        <v>147</v>
      </c>
      <c r="C12" s="309"/>
      <c r="D12" s="318">
        <f t="shared" ref="D12:K12" si="2">SUM(D11:D11)</f>
        <v>0</v>
      </c>
      <c r="E12" s="318">
        <f t="shared" si="2"/>
        <v>0</v>
      </c>
      <c r="F12" s="318">
        <f t="shared" si="2"/>
        <v>8</v>
      </c>
      <c r="G12" s="318">
        <f t="shared" si="2"/>
        <v>8</v>
      </c>
      <c r="H12" s="318">
        <f t="shared" si="2"/>
        <v>4</v>
      </c>
      <c r="I12" s="318">
        <f t="shared" si="2"/>
        <v>3</v>
      </c>
      <c r="J12" s="388">
        <f t="shared" si="2"/>
        <v>0</v>
      </c>
      <c r="K12" s="391">
        <f t="shared" si="2"/>
        <v>23</v>
      </c>
      <c r="M12" s="75"/>
      <c r="N12" s="75"/>
      <c r="O12" s="75"/>
      <c r="P12" s="76"/>
      <c r="Q12" s="76"/>
      <c r="R12" s="76"/>
      <c r="S12" s="76"/>
      <c r="T12" s="76"/>
      <c r="U12" s="76"/>
      <c r="V12" s="76"/>
      <c r="W12" s="74"/>
    </row>
    <row r="13" spans="2:23" x14ac:dyDescent="0.2">
      <c r="B13" s="156" t="s">
        <v>153</v>
      </c>
      <c r="C13" s="65" t="s">
        <v>437</v>
      </c>
      <c r="D13" s="417">
        <v>0</v>
      </c>
      <c r="E13" s="417">
        <v>0</v>
      </c>
      <c r="F13" s="417">
        <v>6</v>
      </c>
      <c r="G13" s="417">
        <v>12</v>
      </c>
      <c r="H13" s="417">
        <v>7</v>
      </c>
      <c r="I13" s="417">
        <v>5</v>
      </c>
      <c r="J13" s="418">
        <v>0</v>
      </c>
      <c r="K13" s="392">
        <f>SUM(D13:J13)</f>
        <v>30</v>
      </c>
      <c r="M13" s="75"/>
      <c r="N13" s="75"/>
      <c r="O13" s="75"/>
      <c r="P13" s="76"/>
      <c r="Q13" s="76"/>
      <c r="R13" s="76"/>
      <c r="S13" s="76"/>
      <c r="T13" s="76"/>
      <c r="U13" s="76"/>
      <c r="V13" s="76"/>
      <c r="W13" s="74"/>
    </row>
    <row r="14" spans="2:23" x14ac:dyDescent="0.2">
      <c r="B14" s="157"/>
      <c r="C14" s="65" t="s">
        <v>229</v>
      </c>
      <c r="D14" s="419">
        <v>0</v>
      </c>
      <c r="E14" s="419">
        <v>0</v>
      </c>
      <c r="F14" s="419">
        <v>1</v>
      </c>
      <c r="G14" s="419">
        <v>5</v>
      </c>
      <c r="H14" s="419">
        <v>8</v>
      </c>
      <c r="I14" s="419">
        <v>2</v>
      </c>
      <c r="J14" s="420">
        <v>0</v>
      </c>
      <c r="K14" s="392">
        <f>SUM(D14:J14)</f>
        <v>16</v>
      </c>
      <c r="M14" s="75"/>
      <c r="N14" s="75"/>
      <c r="O14" s="75"/>
      <c r="P14" s="76"/>
      <c r="Q14" s="76"/>
      <c r="R14" s="76"/>
      <c r="S14" s="76"/>
      <c r="T14" s="76"/>
      <c r="U14" s="76"/>
      <c r="V14" s="76"/>
      <c r="W14" s="74"/>
    </row>
    <row r="15" spans="2:23" ht="13.5" thickBot="1" x14ac:dyDescent="0.25">
      <c r="B15" s="308" t="s">
        <v>154</v>
      </c>
      <c r="C15" s="309"/>
      <c r="D15" s="318">
        <f>SUM(D13:D14)</f>
        <v>0</v>
      </c>
      <c r="E15" s="318">
        <f t="shared" ref="E15:K15" si="3">SUM(E13:E14)</f>
        <v>0</v>
      </c>
      <c r="F15" s="318">
        <f t="shared" si="3"/>
        <v>7</v>
      </c>
      <c r="G15" s="318">
        <f t="shared" si="3"/>
        <v>17</v>
      </c>
      <c r="H15" s="318">
        <f t="shared" si="3"/>
        <v>15</v>
      </c>
      <c r="I15" s="318">
        <f t="shared" si="3"/>
        <v>7</v>
      </c>
      <c r="J15" s="388">
        <f t="shared" si="3"/>
        <v>0</v>
      </c>
      <c r="K15" s="391">
        <f t="shared" si="3"/>
        <v>46</v>
      </c>
      <c r="M15" s="75"/>
      <c r="N15" s="75"/>
      <c r="O15" s="75"/>
      <c r="P15" s="76"/>
      <c r="Q15" s="76"/>
      <c r="R15" s="76"/>
      <c r="S15" s="76"/>
      <c r="T15" s="76"/>
      <c r="U15" s="76"/>
      <c r="V15" s="76"/>
      <c r="W15" s="74"/>
    </row>
    <row r="16" spans="2:23" s="702" customFormat="1" ht="13.5" thickBot="1" x14ac:dyDescent="0.25">
      <c r="B16" s="814" t="s">
        <v>5</v>
      </c>
      <c r="C16" s="827"/>
      <c r="D16" s="814">
        <f t="shared" ref="D16:J16" si="4">D15+D12+D10+D8</f>
        <v>50</v>
      </c>
      <c r="E16" s="814">
        <f t="shared" si="4"/>
        <v>54</v>
      </c>
      <c r="F16" s="814">
        <f t="shared" si="4"/>
        <v>38</v>
      </c>
      <c r="G16" s="814">
        <f t="shared" si="4"/>
        <v>41</v>
      </c>
      <c r="H16" s="814">
        <f t="shared" si="4"/>
        <v>33</v>
      </c>
      <c r="I16" s="814">
        <f t="shared" si="4"/>
        <v>29</v>
      </c>
      <c r="J16" s="815">
        <f t="shared" si="4"/>
        <v>1</v>
      </c>
      <c r="K16" s="816">
        <f>K15+K12+K10+K8</f>
        <v>246</v>
      </c>
      <c r="M16" s="75"/>
      <c r="N16" s="75"/>
      <c r="O16" s="75"/>
      <c r="P16" s="76"/>
      <c r="Q16" s="76"/>
      <c r="R16" s="76"/>
      <c r="S16" s="76"/>
      <c r="T16" s="76"/>
      <c r="U16" s="76"/>
      <c r="V16" s="76"/>
      <c r="W16" s="817"/>
    </row>
    <row r="17" spans="13:23" x14ac:dyDescent="0.2">
      <c r="M17" s="75"/>
      <c r="N17" s="75"/>
      <c r="O17" s="75"/>
      <c r="P17" s="76"/>
      <c r="Q17" s="76"/>
      <c r="R17" s="76"/>
      <c r="S17" s="76"/>
      <c r="T17" s="76"/>
      <c r="U17" s="76"/>
      <c r="V17" s="76"/>
      <c r="W17" s="74"/>
    </row>
    <row r="18" spans="13:23" x14ac:dyDescent="0.2">
      <c r="M18" s="75"/>
      <c r="N18" s="75"/>
      <c r="O18" s="75"/>
      <c r="P18" s="76"/>
      <c r="Q18" s="76"/>
      <c r="R18" s="76"/>
      <c r="S18" s="76"/>
      <c r="T18" s="76"/>
      <c r="U18" s="76"/>
      <c r="V18" s="76"/>
      <c r="W18" s="74"/>
    </row>
    <row r="19" spans="13:23" x14ac:dyDescent="0.2">
      <c r="M19" s="75"/>
      <c r="N19" s="75"/>
      <c r="O19" s="75"/>
      <c r="P19" s="76"/>
      <c r="Q19" s="76"/>
      <c r="R19" s="76"/>
      <c r="S19" s="76"/>
      <c r="T19" s="76"/>
      <c r="U19" s="76"/>
      <c r="V19" s="76"/>
      <c r="W19" s="74"/>
    </row>
    <row r="20" spans="13:23" x14ac:dyDescent="0.2">
      <c r="M20" s="75"/>
      <c r="N20" s="75"/>
      <c r="O20" s="75"/>
      <c r="P20" s="76"/>
      <c r="Q20" s="76"/>
      <c r="R20" s="76"/>
      <c r="S20" s="76"/>
      <c r="T20" s="76"/>
      <c r="U20" s="76"/>
      <c r="V20" s="76"/>
      <c r="W20" s="74"/>
    </row>
    <row r="21" spans="13:23" x14ac:dyDescent="0.2">
      <c r="M21" s="75"/>
      <c r="N21" s="75"/>
      <c r="O21" s="75"/>
      <c r="P21" s="76"/>
      <c r="Q21" s="76"/>
      <c r="R21" s="76"/>
      <c r="S21" s="76"/>
      <c r="T21" s="76"/>
      <c r="U21" s="76"/>
      <c r="V21" s="76"/>
      <c r="W21" s="74"/>
    </row>
    <row r="22" spans="13:23" x14ac:dyDescent="0.2"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Normal="100" workbookViewId="0">
      <selection activeCell="J17" sqref="J17"/>
    </sheetView>
  </sheetViews>
  <sheetFormatPr baseColWidth="10" defaultRowHeight="12.75" x14ac:dyDescent="0.2"/>
  <cols>
    <col min="1" max="1" width="2.5703125" customWidth="1"/>
    <col min="2" max="2" width="7.5703125" customWidth="1"/>
    <col min="3" max="3" width="40.5703125" customWidth="1"/>
    <col min="4" max="9" width="4" bestFit="1" customWidth="1"/>
    <col min="10" max="10" width="5.42578125" customWidth="1"/>
    <col min="13" max="13" width="3.42578125" customWidth="1"/>
    <col min="14" max="14" width="3.140625" customWidth="1"/>
    <col min="15" max="15" width="4.140625" customWidth="1"/>
    <col min="16" max="16" width="5.7109375" customWidth="1"/>
    <col min="17" max="17" width="4.5703125" customWidth="1"/>
    <col min="18" max="18" width="4.28515625" customWidth="1"/>
    <col min="19" max="20" width="4" customWidth="1"/>
    <col min="21" max="21" width="4.42578125" customWidth="1"/>
    <col min="22" max="22" width="5.5703125" customWidth="1"/>
    <col min="23" max="23" width="5.140625" customWidth="1"/>
    <col min="24" max="24" width="4.85546875" customWidth="1"/>
    <col min="25" max="26" width="4.7109375" customWidth="1"/>
  </cols>
  <sheetData>
    <row r="1" spans="2:10" ht="13.5" thickBot="1" x14ac:dyDescent="0.25"/>
    <row r="2" spans="2:10" ht="15.75" x14ac:dyDescent="0.25">
      <c r="B2" s="553" t="s">
        <v>296</v>
      </c>
      <c r="C2" s="554"/>
      <c r="D2" s="554"/>
      <c r="E2" s="554"/>
      <c r="F2" s="554"/>
      <c r="G2" s="554"/>
      <c r="H2" s="554"/>
      <c r="I2" s="554"/>
      <c r="J2" s="555"/>
    </row>
    <row r="3" spans="2:10" ht="15.75" x14ac:dyDescent="0.25">
      <c r="B3" s="1059" t="s">
        <v>609</v>
      </c>
      <c r="C3" s="1060"/>
      <c r="D3" s="1060"/>
      <c r="E3" s="1060"/>
      <c r="F3" s="1060"/>
      <c r="G3" s="1060"/>
      <c r="H3" s="1060"/>
      <c r="I3" s="1060"/>
      <c r="J3" s="1061"/>
    </row>
    <row r="4" spans="2:10" ht="16.5" thickBot="1" x14ac:dyDescent="0.3">
      <c r="B4" s="1056" t="s">
        <v>607</v>
      </c>
      <c r="C4" s="1057"/>
      <c r="D4" s="1057"/>
      <c r="E4" s="1057"/>
      <c r="F4" s="1057"/>
      <c r="G4" s="1057"/>
      <c r="H4" s="1057"/>
      <c r="I4" s="1057"/>
      <c r="J4" s="1058"/>
    </row>
    <row r="6" spans="2:10" x14ac:dyDescent="0.2">
      <c r="B6" s="152"/>
      <c r="C6" s="63" t="s">
        <v>143</v>
      </c>
      <c r="D6" s="78">
        <v>1</v>
      </c>
      <c r="E6" s="78">
        <v>2</v>
      </c>
      <c r="F6" s="78">
        <v>3</v>
      </c>
      <c r="G6" s="78">
        <v>4</v>
      </c>
      <c r="H6" s="78">
        <v>5</v>
      </c>
      <c r="I6" s="78">
        <v>6</v>
      </c>
      <c r="J6" s="80" t="s">
        <v>12</v>
      </c>
    </row>
    <row r="7" spans="2:10" x14ac:dyDescent="0.2">
      <c r="B7" s="153" t="s">
        <v>144</v>
      </c>
      <c r="C7" s="65"/>
      <c r="D7" s="153">
        <v>123</v>
      </c>
      <c r="E7" s="153">
        <v>126</v>
      </c>
      <c r="F7" s="153">
        <v>107</v>
      </c>
      <c r="G7" s="153">
        <v>148</v>
      </c>
      <c r="H7" s="153">
        <v>109</v>
      </c>
      <c r="I7" s="153">
        <v>119</v>
      </c>
      <c r="J7" s="80">
        <f>SUM(D7:I7)</f>
        <v>732</v>
      </c>
    </row>
    <row r="8" spans="2:10" ht="13.5" thickBot="1" x14ac:dyDescent="0.25">
      <c r="B8" s="308" t="s">
        <v>145</v>
      </c>
      <c r="C8" s="309"/>
      <c r="D8" s="318">
        <f t="shared" ref="D8:J8" si="0">SUM(D7)</f>
        <v>123</v>
      </c>
      <c r="E8" s="318">
        <f t="shared" si="0"/>
        <v>126</v>
      </c>
      <c r="F8" s="318">
        <f t="shared" si="0"/>
        <v>107</v>
      </c>
      <c r="G8" s="318">
        <f t="shared" si="0"/>
        <v>148</v>
      </c>
      <c r="H8" s="318">
        <f t="shared" si="0"/>
        <v>109</v>
      </c>
      <c r="I8" s="318">
        <f t="shared" si="0"/>
        <v>119</v>
      </c>
      <c r="J8" s="318">
        <f t="shared" si="0"/>
        <v>732</v>
      </c>
    </row>
    <row r="9" spans="2:10" x14ac:dyDescent="0.2">
      <c r="B9" s="157" t="s">
        <v>151</v>
      </c>
      <c r="C9" s="65" t="s">
        <v>155</v>
      </c>
      <c r="D9" s="350"/>
      <c r="E9" s="350"/>
      <c r="F9" s="350">
        <v>6</v>
      </c>
      <c r="G9" s="350">
        <v>7</v>
      </c>
      <c r="H9" s="350"/>
      <c r="I9" s="350"/>
      <c r="J9" s="317">
        <f>SUM(D9:I9)</f>
        <v>13</v>
      </c>
    </row>
    <row r="10" spans="2:10" x14ac:dyDescent="0.2">
      <c r="B10" s="156"/>
      <c r="C10" s="65" t="s">
        <v>279</v>
      </c>
      <c r="D10" s="58"/>
      <c r="E10" s="58"/>
      <c r="F10" s="58"/>
      <c r="G10" s="58"/>
      <c r="H10" s="58">
        <v>12</v>
      </c>
      <c r="I10" s="58">
        <v>13</v>
      </c>
      <c r="J10" s="80">
        <f>SUM(D10:I10)</f>
        <v>25</v>
      </c>
    </row>
    <row r="11" spans="2:10" ht="13.5" thickBot="1" x14ac:dyDescent="0.25">
      <c r="B11" s="308" t="s">
        <v>147</v>
      </c>
      <c r="C11" s="309"/>
      <c r="D11" s="318">
        <f t="shared" ref="D11:J11" si="1">SUM(D9:D10)</f>
        <v>0</v>
      </c>
      <c r="E11" s="318">
        <f t="shared" si="1"/>
        <v>0</v>
      </c>
      <c r="F11" s="318">
        <f t="shared" si="1"/>
        <v>6</v>
      </c>
      <c r="G11" s="318">
        <f t="shared" si="1"/>
        <v>7</v>
      </c>
      <c r="H11" s="318">
        <f t="shared" si="1"/>
        <v>12</v>
      </c>
      <c r="I11" s="318">
        <f t="shared" si="1"/>
        <v>13</v>
      </c>
      <c r="J11" s="318">
        <f t="shared" si="1"/>
        <v>38</v>
      </c>
    </row>
    <row r="12" spans="2:10" x14ac:dyDescent="0.2">
      <c r="B12" s="157" t="s">
        <v>153</v>
      </c>
      <c r="C12" s="65" t="s">
        <v>156</v>
      </c>
      <c r="D12" s="350"/>
      <c r="E12" s="350"/>
      <c r="F12" s="350">
        <v>12</v>
      </c>
      <c r="G12" s="350">
        <v>26</v>
      </c>
      <c r="H12" s="350"/>
      <c r="I12" s="350"/>
      <c r="J12" s="319">
        <f>SUM(D12:I12)</f>
        <v>38</v>
      </c>
    </row>
    <row r="13" spans="2:10" x14ac:dyDescent="0.2">
      <c r="B13" s="157"/>
      <c r="C13" s="71" t="s">
        <v>280</v>
      </c>
      <c r="D13" s="58"/>
      <c r="E13" s="58"/>
      <c r="F13" s="58"/>
      <c r="G13" s="58"/>
      <c r="H13" s="58">
        <v>23</v>
      </c>
      <c r="I13" s="58">
        <v>32</v>
      </c>
      <c r="J13" s="80">
        <f>SUM(D13:I13)</f>
        <v>55</v>
      </c>
    </row>
    <row r="14" spans="2:10" ht="13.5" thickBot="1" x14ac:dyDescent="0.25">
      <c r="B14" s="308" t="s">
        <v>154</v>
      </c>
      <c r="C14" s="309"/>
      <c r="D14" s="318">
        <f>D13+D12</f>
        <v>0</v>
      </c>
      <c r="E14" s="318">
        <f t="shared" ref="E14:J14" si="2">E13+E12</f>
        <v>0</v>
      </c>
      <c r="F14" s="318">
        <f t="shared" si="2"/>
        <v>12</v>
      </c>
      <c r="G14" s="318">
        <f t="shared" si="2"/>
        <v>26</v>
      </c>
      <c r="H14" s="318">
        <f t="shared" si="2"/>
        <v>23</v>
      </c>
      <c r="I14" s="318">
        <f t="shared" si="2"/>
        <v>32</v>
      </c>
      <c r="J14" s="318">
        <f t="shared" si="2"/>
        <v>93</v>
      </c>
    </row>
    <row r="15" spans="2:10" s="702" customFormat="1" x14ac:dyDescent="0.2">
      <c r="B15" s="818" t="s">
        <v>12</v>
      </c>
      <c r="C15" s="819"/>
      <c r="D15" s="818">
        <f>D14+D11+D8</f>
        <v>123</v>
      </c>
      <c r="E15" s="818">
        <f t="shared" ref="E15:J15" si="3">E14+E11+E8</f>
        <v>126</v>
      </c>
      <c r="F15" s="818">
        <f t="shared" si="3"/>
        <v>125</v>
      </c>
      <c r="G15" s="818">
        <f t="shared" si="3"/>
        <v>181</v>
      </c>
      <c r="H15" s="818">
        <f t="shared" si="3"/>
        <v>144</v>
      </c>
      <c r="I15" s="818">
        <f t="shared" si="3"/>
        <v>164</v>
      </c>
      <c r="J15" s="820">
        <f t="shared" si="3"/>
        <v>863</v>
      </c>
    </row>
    <row r="16" spans="2:10" ht="13.5" thickBot="1" x14ac:dyDescent="0.25">
      <c r="B16" s="696" t="s">
        <v>305</v>
      </c>
      <c r="C16" s="376"/>
      <c r="D16" s="376"/>
      <c r="E16" s="376"/>
      <c r="F16" s="376"/>
      <c r="G16" s="376"/>
      <c r="H16" s="376"/>
      <c r="I16" s="693"/>
      <c r="J16" s="697">
        <v>23</v>
      </c>
    </row>
    <row r="17" spans="2:10" ht="13.5" thickBot="1" x14ac:dyDescent="0.25">
      <c r="B17" s="694" t="s">
        <v>5</v>
      </c>
      <c r="C17" s="695"/>
      <c r="D17" s="695"/>
      <c r="E17" s="695"/>
      <c r="F17" s="695"/>
      <c r="G17" s="695"/>
      <c r="H17" s="695"/>
      <c r="I17" s="380"/>
      <c r="J17" s="828">
        <f>J16+J15</f>
        <v>886</v>
      </c>
    </row>
    <row r="18" spans="2:10" x14ac:dyDescent="0.2">
      <c r="I18" s="83"/>
      <c r="J18" s="83"/>
    </row>
  </sheetData>
  <mergeCells count="2">
    <mergeCell ref="B4:J4"/>
    <mergeCell ref="B3:J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zoomScaleNormal="100" workbookViewId="0">
      <selection activeCell="K17" sqref="K17"/>
    </sheetView>
  </sheetViews>
  <sheetFormatPr baseColWidth="10" defaultRowHeight="12.75" x14ac:dyDescent="0.2"/>
  <cols>
    <col min="1" max="1" width="2.7109375" customWidth="1"/>
    <col min="2" max="2" width="6.7109375" customWidth="1"/>
    <col min="3" max="3" width="9.28515625" customWidth="1"/>
    <col min="4" max="4" width="3.5703125" bestFit="1" customWidth="1"/>
    <col min="5" max="9" width="2.7109375" customWidth="1"/>
    <col min="10" max="10" width="5.42578125" customWidth="1"/>
  </cols>
  <sheetData>
    <row r="1" spans="2:12" ht="13.5" thickBot="1" x14ac:dyDescent="0.25"/>
    <row r="2" spans="2:12" ht="15.75" x14ac:dyDescent="0.25">
      <c r="B2" s="558" t="s">
        <v>297</v>
      </c>
      <c r="C2" s="559"/>
      <c r="D2" s="559"/>
      <c r="E2" s="559"/>
      <c r="F2" s="559"/>
      <c r="G2" s="559"/>
      <c r="H2" s="560"/>
      <c r="I2" s="561"/>
      <c r="J2" s="561"/>
      <c r="K2" s="561"/>
      <c r="L2" s="562"/>
    </row>
    <row r="3" spans="2:12" ht="15.75" x14ac:dyDescent="0.25">
      <c r="B3" s="1064" t="s">
        <v>609</v>
      </c>
      <c r="C3" s="1065"/>
      <c r="D3" s="1065"/>
      <c r="E3" s="1065"/>
      <c r="F3" s="1065"/>
      <c r="G3" s="1065"/>
      <c r="H3" s="1065"/>
      <c r="I3" s="1065"/>
      <c r="J3" s="1065"/>
      <c r="K3" s="1065"/>
      <c r="L3" s="1066"/>
    </row>
    <row r="4" spans="2:12" ht="16.5" thickBot="1" x14ac:dyDescent="0.3">
      <c r="B4" s="1056" t="s">
        <v>607</v>
      </c>
      <c r="C4" s="1057"/>
      <c r="D4" s="1057"/>
      <c r="E4" s="1057"/>
      <c r="F4" s="1057"/>
      <c r="G4" s="1057"/>
      <c r="H4" s="1057"/>
      <c r="I4" s="1057"/>
      <c r="J4" s="1057"/>
      <c r="K4" s="1057"/>
      <c r="L4" s="1058"/>
    </row>
    <row r="6" spans="2:12" x14ac:dyDescent="0.2">
      <c r="B6" s="152"/>
      <c r="C6" s="63" t="s">
        <v>143</v>
      </c>
      <c r="D6" s="78">
        <v>1</v>
      </c>
      <c r="E6" s="78">
        <v>2</v>
      </c>
      <c r="F6" s="78">
        <v>3</v>
      </c>
      <c r="G6" s="78">
        <v>4</v>
      </c>
      <c r="H6" s="78">
        <v>5</v>
      </c>
      <c r="I6" s="78">
        <v>6</v>
      </c>
      <c r="J6" s="79" t="s">
        <v>12</v>
      </c>
    </row>
    <row r="7" spans="2:12" ht="13.5" thickBot="1" x14ac:dyDescent="0.25">
      <c r="B7" s="123" t="s">
        <v>144</v>
      </c>
      <c r="C7" s="703"/>
      <c r="D7" s="704">
        <v>40</v>
      </c>
      <c r="E7" s="704">
        <v>69</v>
      </c>
      <c r="F7" s="704">
        <v>39</v>
      </c>
      <c r="G7" s="704">
        <v>64</v>
      </c>
      <c r="H7" s="704">
        <v>48</v>
      </c>
      <c r="I7" s="704">
        <v>48</v>
      </c>
      <c r="J7" s="707">
        <f>SUM(D7:I7)</f>
        <v>308</v>
      </c>
    </row>
    <row r="8" spans="2:12" x14ac:dyDescent="0.2">
      <c r="B8" s="829" t="s">
        <v>5</v>
      </c>
      <c r="C8" s="830"/>
      <c r="D8" s="831">
        <f t="shared" ref="D8:J8" si="0">SUM(D7)</f>
        <v>40</v>
      </c>
      <c r="E8" s="831">
        <f t="shared" si="0"/>
        <v>69</v>
      </c>
      <c r="F8" s="831">
        <f t="shared" si="0"/>
        <v>39</v>
      </c>
      <c r="G8" s="831">
        <f t="shared" si="0"/>
        <v>64</v>
      </c>
      <c r="H8" s="831">
        <f t="shared" si="0"/>
        <v>48</v>
      </c>
      <c r="I8" s="831">
        <f t="shared" si="0"/>
        <v>48</v>
      </c>
      <c r="J8" s="708">
        <f t="shared" si="0"/>
        <v>308</v>
      </c>
    </row>
    <row r="9" spans="2:12" ht="13.5" thickBot="1" x14ac:dyDescent="0.25">
      <c r="B9" s="705" t="s">
        <v>305</v>
      </c>
      <c r="C9" s="706"/>
      <c r="D9" s="706"/>
      <c r="E9" s="706"/>
      <c r="F9" s="706"/>
      <c r="G9" s="706"/>
      <c r="H9" s="706"/>
      <c r="I9" s="706"/>
      <c r="J9" s="709">
        <v>30</v>
      </c>
    </row>
    <row r="10" spans="2:12" ht="13.5" thickBot="1" x14ac:dyDescent="0.25">
      <c r="B10" s="694" t="s">
        <v>5</v>
      </c>
      <c r="C10" s="710"/>
      <c r="D10" s="710"/>
      <c r="E10" s="710"/>
      <c r="F10" s="710"/>
      <c r="G10" s="710"/>
      <c r="H10" s="710"/>
      <c r="I10" s="710"/>
      <c r="J10" s="832">
        <f>J9+J8</f>
        <v>338</v>
      </c>
    </row>
  </sheetData>
  <mergeCells count="2">
    <mergeCell ref="B4:L4"/>
    <mergeCell ref="B3:L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opLeftCell="A16" zoomScaleNormal="100" workbookViewId="0">
      <selection activeCell="G43" sqref="G43"/>
    </sheetView>
  </sheetViews>
  <sheetFormatPr baseColWidth="10" defaultRowHeight="12.75" x14ac:dyDescent="0.2"/>
  <cols>
    <col min="1" max="1" width="2.7109375" customWidth="1"/>
    <col min="2" max="2" width="7.5703125" customWidth="1"/>
    <col min="3" max="3" width="46" customWidth="1"/>
    <col min="4" max="4" width="3.7109375" customWidth="1"/>
    <col min="5" max="5" width="3.42578125" customWidth="1"/>
    <col min="6" max="8" width="3.28515625" customWidth="1"/>
    <col min="9" max="10" width="3.140625" customWidth="1"/>
    <col min="11" max="11" width="5.42578125" customWidth="1"/>
  </cols>
  <sheetData>
    <row r="1" spans="2:11" ht="13.5" thickBot="1" x14ac:dyDescent="0.25"/>
    <row r="2" spans="2:11" ht="15.75" x14ac:dyDescent="0.25">
      <c r="B2" s="558" t="s">
        <v>298</v>
      </c>
      <c r="C2" s="559"/>
      <c r="D2" s="559"/>
      <c r="E2" s="559"/>
      <c r="F2" s="559"/>
      <c r="G2" s="559"/>
      <c r="H2" s="559"/>
      <c r="I2" s="560"/>
      <c r="J2" s="561"/>
      <c r="K2" s="562"/>
    </row>
    <row r="3" spans="2:11" ht="15.75" x14ac:dyDescent="0.25">
      <c r="B3" s="1064" t="s">
        <v>609</v>
      </c>
      <c r="C3" s="1065"/>
      <c r="D3" s="1065"/>
      <c r="E3" s="1065"/>
      <c r="F3" s="1065"/>
      <c r="G3" s="1065"/>
      <c r="H3" s="1065"/>
      <c r="I3" s="1065"/>
      <c r="J3" s="1065"/>
      <c r="K3" s="1066"/>
    </row>
    <row r="4" spans="2:11" ht="17.25" customHeight="1" thickBot="1" x14ac:dyDescent="0.3">
      <c r="B4" s="1067" t="s">
        <v>607</v>
      </c>
      <c r="C4" s="1068"/>
      <c r="D4" s="1068"/>
      <c r="E4" s="1068"/>
      <c r="F4" s="1068"/>
      <c r="G4" s="1068"/>
      <c r="H4" s="1068"/>
      <c r="I4" s="1068"/>
      <c r="J4" s="1068"/>
      <c r="K4" s="1069"/>
    </row>
    <row r="6" spans="2:11" x14ac:dyDescent="0.2">
      <c r="B6" s="152"/>
      <c r="C6" s="63" t="s">
        <v>143</v>
      </c>
      <c r="D6" s="77">
        <v>1</v>
      </c>
      <c r="E6" s="77">
        <v>2</v>
      </c>
      <c r="F6" s="77">
        <v>3</v>
      </c>
      <c r="G6" s="77">
        <v>4</v>
      </c>
      <c r="H6" s="77">
        <v>5</v>
      </c>
      <c r="I6" s="77">
        <v>6</v>
      </c>
      <c r="J6" s="77">
        <v>7</v>
      </c>
      <c r="K6" s="304" t="s">
        <v>12</v>
      </c>
    </row>
    <row r="7" spans="2:11" x14ac:dyDescent="0.2">
      <c r="B7" s="153" t="s">
        <v>144</v>
      </c>
      <c r="C7" s="71"/>
      <c r="D7" s="351">
        <v>37</v>
      </c>
      <c r="E7" s="351">
        <v>32</v>
      </c>
      <c r="F7" s="153"/>
      <c r="G7" s="153"/>
      <c r="H7" s="153"/>
      <c r="I7" s="153"/>
      <c r="J7" s="153"/>
      <c r="K7" s="80">
        <f>SUM(D7:J7)</f>
        <v>69</v>
      </c>
    </row>
    <row r="8" spans="2:11" ht="13.5" thickBot="1" x14ac:dyDescent="0.25">
      <c r="B8" s="308" t="s">
        <v>145</v>
      </c>
      <c r="C8" s="320"/>
      <c r="D8" s="318">
        <f t="shared" ref="D8:K8" si="0">SUM(D7)</f>
        <v>37</v>
      </c>
      <c r="E8" s="318">
        <f t="shared" si="0"/>
        <v>32</v>
      </c>
      <c r="F8" s="318">
        <f t="shared" si="0"/>
        <v>0</v>
      </c>
      <c r="G8" s="318">
        <f t="shared" si="0"/>
        <v>0</v>
      </c>
      <c r="H8" s="318">
        <f t="shared" si="0"/>
        <v>0</v>
      </c>
      <c r="I8" s="318">
        <f t="shared" si="0"/>
        <v>0</v>
      </c>
      <c r="J8" s="318">
        <f t="shared" si="0"/>
        <v>0</v>
      </c>
      <c r="K8" s="318">
        <f t="shared" si="0"/>
        <v>69</v>
      </c>
    </row>
    <row r="9" spans="2:11" x14ac:dyDescent="0.2">
      <c r="B9" s="157" t="s">
        <v>148</v>
      </c>
      <c r="C9" s="71" t="s">
        <v>149</v>
      </c>
      <c r="D9" s="353">
        <v>28</v>
      </c>
      <c r="E9" s="350"/>
      <c r="F9" s="350"/>
      <c r="G9" s="350"/>
      <c r="H9" s="350"/>
      <c r="I9" s="350"/>
      <c r="J9" s="350"/>
      <c r="K9" s="317">
        <f t="shared" ref="K9:K24" si="1">SUM(D9:J9)</f>
        <v>28</v>
      </c>
    </row>
    <row r="10" spans="2:11" x14ac:dyDescent="0.2">
      <c r="B10" s="157"/>
      <c r="C10" s="700" t="s">
        <v>617</v>
      </c>
      <c r="D10" s="351"/>
      <c r="E10" s="58">
        <v>3</v>
      </c>
      <c r="F10" s="58"/>
      <c r="G10" s="58"/>
      <c r="H10" s="58"/>
      <c r="I10" s="58"/>
      <c r="J10" s="58"/>
      <c r="K10" s="317">
        <f t="shared" si="1"/>
        <v>3</v>
      </c>
    </row>
    <row r="11" spans="2:11" x14ac:dyDescent="0.2">
      <c r="B11" s="157"/>
      <c r="C11" s="71" t="s">
        <v>385</v>
      </c>
      <c r="D11" s="351"/>
      <c r="E11" s="58"/>
      <c r="F11" s="58">
        <v>10</v>
      </c>
      <c r="G11" s="58"/>
      <c r="H11" s="58"/>
      <c r="I11" s="58"/>
      <c r="J11" s="58"/>
      <c r="K11" s="317">
        <f t="shared" si="1"/>
        <v>10</v>
      </c>
    </row>
    <row r="12" spans="2:11" x14ac:dyDescent="0.2">
      <c r="B12" s="157"/>
      <c r="C12" s="71" t="s">
        <v>368</v>
      </c>
      <c r="D12" s="153"/>
      <c r="E12" s="352">
        <v>8</v>
      </c>
      <c r="F12" s="352">
        <v>6</v>
      </c>
      <c r="G12" s="352">
        <v>8</v>
      </c>
      <c r="H12" s="352">
        <v>4</v>
      </c>
      <c r="I12" s="352">
        <v>1</v>
      </c>
      <c r="J12" s="58">
        <v>4</v>
      </c>
      <c r="K12" s="317">
        <f t="shared" si="1"/>
        <v>31</v>
      </c>
    </row>
    <row r="13" spans="2:11" x14ac:dyDescent="0.2">
      <c r="B13" s="157"/>
      <c r="C13" s="71" t="s">
        <v>365</v>
      </c>
      <c r="D13" s="153"/>
      <c r="E13" s="352"/>
      <c r="F13" s="58"/>
      <c r="G13" s="58"/>
      <c r="H13" s="58"/>
      <c r="I13" s="58"/>
      <c r="J13" s="58"/>
      <c r="K13" s="317">
        <f t="shared" si="1"/>
        <v>0</v>
      </c>
    </row>
    <row r="14" spans="2:11" x14ac:dyDescent="0.2">
      <c r="B14" s="157"/>
      <c r="C14" s="71" t="s">
        <v>366</v>
      </c>
      <c r="D14" s="153"/>
      <c r="E14" s="352">
        <v>9</v>
      </c>
      <c r="F14" s="58"/>
      <c r="G14" s="58"/>
      <c r="H14" s="58"/>
      <c r="I14" s="58"/>
      <c r="J14" s="58"/>
      <c r="K14" s="317">
        <f t="shared" si="1"/>
        <v>9</v>
      </c>
    </row>
    <row r="15" spans="2:11" x14ac:dyDescent="0.2">
      <c r="B15" s="157"/>
      <c r="C15" s="71" t="s">
        <v>379</v>
      </c>
      <c r="D15" s="153"/>
      <c r="E15" s="58"/>
      <c r="F15" s="352">
        <v>16</v>
      </c>
      <c r="G15" s="352">
        <v>10</v>
      </c>
      <c r="H15" s="58"/>
      <c r="I15" s="58"/>
      <c r="J15" s="58"/>
      <c r="K15" s="317">
        <f t="shared" si="1"/>
        <v>26</v>
      </c>
    </row>
    <row r="16" spans="2:11" x14ac:dyDescent="0.2">
      <c r="B16" s="157"/>
      <c r="C16" s="71" t="s">
        <v>373</v>
      </c>
      <c r="D16" s="153"/>
      <c r="E16" s="58">
        <v>15</v>
      </c>
      <c r="F16" s="352"/>
      <c r="G16" s="352"/>
      <c r="H16" s="58"/>
      <c r="I16" s="58"/>
      <c r="J16" s="58"/>
      <c r="K16" s="317">
        <f t="shared" si="1"/>
        <v>15</v>
      </c>
    </row>
    <row r="17" spans="2:11" x14ac:dyDescent="0.2">
      <c r="B17" s="157"/>
      <c r="C17" s="71" t="s">
        <v>380</v>
      </c>
      <c r="D17" s="153"/>
      <c r="E17" s="352"/>
      <c r="F17" s="352"/>
      <c r="G17" s="352"/>
      <c r="H17" s="58">
        <v>11</v>
      </c>
      <c r="I17" s="58">
        <v>7</v>
      </c>
      <c r="J17" s="58"/>
      <c r="K17" s="317">
        <f t="shared" si="1"/>
        <v>18</v>
      </c>
    </row>
    <row r="18" spans="2:11" x14ac:dyDescent="0.2">
      <c r="B18" s="157"/>
      <c r="C18" s="71" t="s">
        <v>381</v>
      </c>
      <c r="D18" s="153"/>
      <c r="E18" s="58"/>
      <c r="F18" s="58"/>
      <c r="G18" s="58"/>
      <c r="H18" s="352"/>
      <c r="I18" s="352"/>
      <c r="J18" s="58">
        <v>5</v>
      </c>
      <c r="K18" s="317">
        <f t="shared" si="1"/>
        <v>5</v>
      </c>
    </row>
    <row r="19" spans="2:11" x14ac:dyDescent="0.2">
      <c r="B19" s="157"/>
      <c r="C19" s="71" t="s">
        <v>382</v>
      </c>
      <c r="D19" s="153"/>
      <c r="E19" s="58"/>
      <c r="F19" s="58">
        <v>7</v>
      </c>
      <c r="G19" s="58"/>
      <c r="H19" s="352"/>
      <c r="I19" s="352"/>
      <c r="J19" s="58"/>
      <c r="K19" s="317">
        <f t="shared" si="1"/>
        <v>7</v>
      </c>
    </row>
    <row r="20" spans="2:11" x14ac:dyDescent="0.2">
      <c r="B20" s="157"/>
      <c r="C20" s="71" t="s">
        <v>383</v>
      </c>
      <c r="D20" s="153"/>
      <c r="E20" s="58"/>
      <c r="F20" s="58"/>
      <c r="G20" s="58">
        <v>10</v>
      </c>
      <c r="H20" s="352"/>
      <c r="I20" s="352"/>
      <c r="J20" s="58"/>
      <c r="K20" s="317">
        <f t="shared" si="1"/>
        <v>10</v>
      </c>
    </row>
    <row r="21" spans="2:11" x14ac:dyDescent="0.2">
      <c r="B21" s="157"/>
      <c r="C21" s="71" t="s">
        <v>372</v>
      </c>
      <c r="D21" s="153"/>
      <c r="E21" s="58">
        <v>17</v>
      </c>
      <c r="F21" s="58"/>
      <c r="G21" s="58"/>
      <c r="H21" s="352"/>
      <c r="I21" s="352"/>
      <c r="J21" s="58"/>
      <c r="K21" s="317">
        <f t="shared" si="1"/>
        <v>17</v>
      </c>
    </row>
    <row r="22" spans="2:11" x14ac:dyDescent="0.2">
      <c r="B22" s="157"/>
      <c r="C22" s="71" t="s">
        <v>376</v>
      </c>
      <c r="D22" s="153"/>
      <c r="E22" s="58"/>
      <c r="F22" s="58">
        <v>9</v>
      </c>
      <c r="G22" s="58">
        <v>7</v>
      </c>
      <c r="H22" s="352"/>
      <c r="I22" s="352"/>
      <c r="J22" s="58"/>
      <c r="K22" s="317">
        <f t="shared" si="1"/>
        <v>16</v>
      </c>
    </row>
    <row r="23" spans="2:11" x14ac:dyDescent="0.2">
      <c r="B23" s="157"/>
      <c r="C23" s="71" t="s">
        <v>377</v>
      </c>
      <c r="D23" s="153"/>
      <c r="E23" s="58"/>
      <c r="F23" s="58"/>
      <c r="G23" s="58"/>
      <c r="H23" s="352">
        <v>3</v>
      </c>
      <c r="I23" s="352">
        <v>10</v>
      </c>
      <c r="J23" s="58"/>
      <c r="K23" s="317">
        <f t="shared" si="1"/>
        <v>13</v>
      </c>
    </row>
    <row r="24" spans="2:11" x14ac:dyDescent="0.2">
      <c r="B24" s="156"/>
      <c r="C24" s="71" t="s">
        <v>378</v>
      </c>
      <c r="D24" s="153"/>
      <c r="E24" s="58"/>
      <c r="F24" s="58"/>
      <c r="G24" s="58"/>
      <c r="H24" s="58"/>
      <c r="I24" s="58"/>
      <c r="J24" s="352">
        <v>1</v>
      </c>
      <c r="K24" s="317">
        <f t="shared" si="1"/>
        <v>1</v>
      </c>
    </row>
    <row r="25" spans="2:11" ht="13.5" thickBot="1" x14ac:dyDescent="0.25">
      <c r="B25" s="308" t="s">
        <v>150</v>
      </c>
      <c r="C25" s="320"/>
      <c r="D25" s="318">
        <f t="shared" ref="D25:K25" si="2">SUM(D9:D24)</f>
        <v>28</v>
      </c>
      <c r="E25" s="318">
        <f t="shared" si="2"/>
        <v>52</v>
      </c>
      <c r="F25" s="318">
        <f t="shared" si="2"/>
        <v>48</v>
      </c>
      <c r="G25" s="318">
        <f t="shared" si="2"/>
        <v>35</v>
      </c>
      <c r="H25" s="318">
        <f t="shared" si="2"/>
        <v>18</v>
      </c>
      <c r="I25" s="318">
        <f t="shared" si="2"/>
        <v>18</v>
      </c>
      <c r="J25" s="318">
        <f t="shared" si="2"/>
        <v>10</v>
      </c>
      <c r="K25" s="318">
        <f t="shared" si="2"/>
        <v>209</v>
      </c>
    </row>
    <row r="26" spans="2:11" x14ac:dyDescent="0.2">
      <c r="B26" s="157" t="s">
        <v>151</v>
      </c>
      <c r="C26" s="71" t="s">
        <v>374</v>
      </c>
      <c r="D26" s="156"/>
      <c r="E26" s="350"/>
      <c r="F26" s="354">
        <v>4</v>
      </c>
      <c r="G26" s="354">
        <v>5</v>
      </c>
      <c r="H26" s="354">
        <v>4</v>
      </c>
      <c r="I26" s="354">
        <v>3</v>
      </c>
      <c r="J26" s="350"/>
      <c r="K26" s="317">
        <f t="shared" ref="K26:K33" si="3">SUM(D26:J26)</f>
        <v>16</v>
      </c>
    </row>
    <row r="27" spans="2:11" x14ac:dyDescent="0.2">
      <c r="B27" s="157"/>
      <c r="C27" s="71" t="s">
        <v>375</v>
      </c>
      <c r="D27" s="153"/>
      <c r="E27" s="58"/>
      <c r="F27" s="352"/>
      <c r="G27" s="352"/>
      <c r="H27" s="352"/>
      <c r="I27" s="352">
        <v>3</v>
      </c>
      <c r="J27" s="58"/>
      <c r="K27" s="80">
        <f t="shared" si="3"/>
        <v>3</v>
      </c>
    </row>
    <row r="28" spans="2:11" x14ac:dyDescent="0.2">
      <c r="B28" s="157"/>
      <c r="C28" s="71" t="s">
        <v>369</v>
      </c>
      <c r="D28" s="153"/>
      <c r="E28" s="58"/>
      <c r="F28" s="352">
        <v>10</v>
      </c>
      <c r="G28" s="352">
        <v>7</v>
      </c>
      <c r="H28" s="58"/>
      <c r="I28" s="58"/>
      <c r="J28" s="58"/>
      <c r="K28" s="80">
        <f t="shared" si="3"/>
        <v>17</v>
      </c>
    </row>
    <row r="29" spans="2:11" x14ac:dyDescent="0.2">
      <c r="B29" s="157"/>
      <c r="C29" s="71" t="s">
        <v>370</v>
      </c>
      <c r="D29" s="153"/>
      <c r="E29" s="58"/>
      <c r="F29" s="352"/>
      <c r="G29" s="352"/>
      <c r="H29" s="352">
        <v>6</v>
      </c>
      <c r="I29" s="352">
        <v>7</v>
      </c>
      <c r="J29" s="58"/>
      <c r="K29" s="80">
        <f t="shared" si="3"/>
        <v>13</v>
      </c>
    </row>
    <row r="30" spans="2:11" x14ac:dyDescent="0.2">
      <c r="B30" s="157"/>
      <c r="C30" s="71" t="s">
        <v>384</v>
      </c>
      <c r="D30" s="153"/>
      <c r="E30" s="58"/>
      <c r="F30" s="352">
        <v>12</v>
      </c>
      <c r="G30" s="352">
        <v>6</v>
      </c>
      <c r="H30" s="352">
        <v>7</v>
      </c>
      <c r="I30" s="352">
        <v>4</v>
      </c>
      <c r="J30" s="58"/>
      <c r="K30" s="80">
        <f>F30+G30+H30+I30</f>
        <v>29</v>
      </c>
    </row>
    <row r="31" spans="2:11" x14ac:dyDescent="0.2">
      <c r="B31" s="157"/>
      <c r="C31" s="71" t="s">
        <v>367</v>
      </c>
      <c r="D31" s="153"/>
      <c r="E31" s="58"/>
      <c r="F31" s="352">
        <v>8</v>
      </c>
      <c r="G31" s="352">
        <v>8</v>
      </c>
      <c r="H31" s="352">
        <v>6</v>
      </c>
      <c r="I31" s="352">
        <v>2</v>
      </c>
      <c r="J31" s="58"/>
      <c r="K31" s="80">
        <f>F31+G31+H31+I31</f>
        <v>24</v>
      </c>
    </row>
    <row r="32" spans="2:11" x14ac:dyDescent="0.2">
      <c r="B32" s="157"/>
      <c r="C32" s="71" t="s">
        <v>358</v>
      </c>
      <c r="D32" s="153"/>
      <c r="E32" s="58"/>
      <c r="F32" s="58"/>
      <c r="G32" s="58"/>
      <c r="H32" s="352"/>
      <c r="I32" s="352"/>
      <c r="J32" s="58"/>
      <c r="K32" s="80">
        <f t="shared" si="3"/>
        <v>0</v>
      </c>
    </row>
    <row r="33" spans="2:11" x14ac:dyDescent="0.2">
      <c r="B33" s="156"/>
      <c r="C33" s="71" t="s">
        <v>438</v>
      </c>
      <c r="D33" s="123"/>
      <c r="E33" s="393"/>
      <c r="F33" s="393"/>
      <c r="G33" s="393"/>
      <c r="H33" s="394">
        <v>4</v>
      </c>
      <c r="I33" s="394">
        <v>6</v>
      </c>
      <c r="J33" s="393"/>
      <c r="K33" s="80">
        <f t="shared" si="3"/>
        <v>10</v>
      </c>
    </row>
    <row r="34" spans="2:11" ht="13.5" thickBot="1" x14ac:dyDescent="0.25">
      <c r="B34" s="395" t="s">
        <v>147</v>
      </c>
      <c r="C34" s="320"/>
      <c r="D34" s="318">
        <f>SUM(D26:D33)</f>
        <v>0</v>
      </c>
      <c r="E34" s="318">
        <f t="shared" ref="E34:K34" si="4">SUM(E26:E33)</f>
        <v>0</v>
      </c>
      <c r="F34" s="318">
        <f t="shared" si="4"/>
        <v>34</v>
      </c>
      <c r="G34" s="318">
        <f t="shared" si="4"/>
        <v>26</v>
      </c>
      <c r="H34" s="318">
        <f t="shared" si="4"/>
        <v>27</v>
      </c>
      <c r="I34" s="318">
        <f t="shared" si="4"/>
        <v>25</v>
      </c>
      <c r="J34" s="318">
        <f t="shared" si="4"/>
        <v>0</v>
      </c>
      <c r="K34" s="318">
        <f t="shared" si="4"/>
        <v>112</v>
      </c>
    </row>
    <row r="35" spans="2:11" x14ac:dyDescent="0.2">
      <c r="B35" s="156" t="s">
        <v>153</v>
      </c>
      <c r="C35" s="71" t="s">
        <v>371</v>
      </c>
      <c r="D35" s="156"/>
      <c r="E35" s="156"/>
      <c r="F35" s="353">
        <v>12</v>
      </c>
      <c r="G35" s="353">
        <v>10</v>
      </c>
      <c r="H35" s="353">
        <v>3</v>
      </c>
      <c r="I35" s="156">
        <v>1</v>
      </c>
      <c r="J35" s="156"/>
      <c r="K35" s="317">
        <f>SUM(D35:J35)</f>
        <v>26</v>
      </c>
    </row>
    <row r="36" spans="2:11" ht="13.5" thickBot="1" x14ac:dyDescent="0.25">
      <c r="B36" s="308" t="s">
        <v>154</v>
      </c>
      <c r="C36" s="320"/>
      <c r="D36" s="318">
        <f t="shared" ref="D36:K36" si="5">SUM(D35:D35)</f>
        <v>0</v>
      </c>
      <c r="E36" s="318">
        <f t="shared" si="5"/>
        <v>0</v>
      </c>
      <c r="F36" s="318">
        <f t="shared" si="5"/>
        <v>12</v>
      </c>
      <c r="G36" s="318">
        <f t="shared" si="5"/>
        <v>10</v>
      </c>
      <c r="H36" s="318">
        <f t="shared" si="5"/>
        <v>3</v>
      </c>
      <c r="I36" s="318">
        <f t="shared" si="5"/>
        <v>1</v>
      </c>
      <c r="J36" s="318">
        <f t="shared" si="5"/>
        <v>0</v>
      </c>
      <c r="K36" s="318">
        <f t="shared" si="5"/>
        <v>26</v>
      </c>
    </row>
    <row r="37" spans="2:11" x14ac:dyDescent="0.2">
      <c r="B37" s="833" t="s">
        <v>5</v>
      </c>
      <c r="C37" s="834"/>
      <c r="D37" s="833">
        <f t="shared" ref="D37:J37" si="6">D36+D34+D25+D8</f>
        <v>65</v>
      </c>
      <c r="E37" s="833">
        <f t="shared" si="6"/>
        <v>84</v>
      </c>
      <c r="F37" s="833">
        <f t="shared" si="6"/>
        <v>94</v>
      </c>
      <c r="G37" s="833">
        <f t="shared" si="6"/>
        <v>71</v>
      </c>
      <c r="H37" s="833">
        <f t="shared" si="6"/>
        <v>48</v>
      </c>
      <c r="I37" s="833">
        <f t="shared" si="6"/>
        <v>44</v>
      </c>
      <c r="J37" s="833">
        <f t="shared" si="6"/>
        <v>10</v>
      </c>
      <c r="K37" s="449">
        <f>K8+K25+K34+K36</f>
        <v>416</v>
      </c>
    </row>
    <row r="38" spans="2:11" s="102" customFormat="1" ht="11.25" x14ac:dyDescent="0.2">
      <c r="B38" s="835" t="s">
        <v>304</v>
      </c>
      <c r="C38" s="698"/>
      <c r="D38" s="698"/>
      <c r="E38" s="698"/>
      <c r="F38" s="698"/>
      <c r="G38" s="698"/>
      <c r="H38" s="698"/>
      <c r="I38" s="698"/>
      <c r="J38" s="698"/>
      <c r="K38" s="805">
        <v>19</v>
      </c>
    </row>
    <row r="39" spans="2:11" s="102" customFormat="1" ht="11.25" x14ac:dyDescent="0.2">
      <c r="B39" s="448"/>
      <c r="K39" s="618">
        <f>K37+K38</f>
        <v>435</v>
      </c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zoomScaleNormal="100" workbookViewId="0">
      <selection activeCell="J26" sqref="J26"/>
    </sheetView>
  </sheetViews>
  <sheetFormatPr baseColWidth="10" defaultRowHeight="12.75" x14ac:dyDescent="0.2"/>
  <cols>
    <col min="1" max="1" width="2.7109375" customWidth="1"/>
    <col min="2" max="2" width="7.42578125" customWidth="1"/>
    <col min="3" max="3" width="37.5703125" customWidth="1"/>
    <col min="4" max="4" width="3.5703125" customWidth="1"/>
    <col min="5" max="5" width="3.28515625" customWidth="1"/>
    <col min="6" max="6" width="3.5703125" customWidth="1"/>
    <col min="7" max="7" width="3.42578125" customWidth="1"/>
    <col min="8" max="8" width="3.42578125" bestFit="1" customWidth="1"/>
    <col min="9" max="9" width="3.5703125" bestFit="1" customWidth="1"/>
    <col min="10" max="10" width="2.7109375" customWidth="1"/>
    <col min="11" max="11" width="5.42578125" customWidth="1"/>
  </cols>
  <sheetData>
    <row r="1" spans="2:11" ht="13.5" thickBot="1" x14ac:dyDescent="0.25"/>
    <row r="2" spans="2:11" ht="15.75" x14ac:dyDescent="0.25">
      <c r="B2" s="558" t="s">
        <v>572</v>
      </c>
      <c r="C2" s="563"/>
      <c r="D2" s="559"/>
      <c r="E2" s="559"/>
      <c r="F2" s="559"/>
      <c r="G2" s="559"/>
      <c r="H2" s="560"/>
      <c r="I2" s="561"/>
      <c r="J2" s="561"/>
      <c r="K2" s="562"/>
    </row>
    <row r="3" spans="2:11" ht="15.75" x14ac:dyDescent="0.25">
      <c r="B3" s="1064" t="s">
        <v>609</v>
      </c>
      <c r="C3" s="1065"/>
      <c r="D3" s="1065"/>
      <c r="E3" s="1065"/>
      <c r="F3" s="1065"/>
      <c r="G3" s="1065"/>
      <c r="H3" s="1065"/>
      <c r="I3" s="1065"/>
      <c r="J3" s="1065"/>
      <c r="K3" s="1066"/>
    </row>
    <row r="4" spans="2:11" ht="16.5" thickBot="1" x14ac:dyDescent="0.3">
      <c r="B4" s="1056" t="s">
        <v>607</v>
      </c>
      <c r="C4" s="1057"/>
      <c r="D4" s="1057"/>
      <c r="E4" s="1057"/>
      <c r="F4" s="1057"/>
      <c r="G4" s="1057"/>
      <c r="H4" s="1057"/>
      <c r="I4" s="1057"/>
      <c r="J4" s="1057"/>
      <c r="K4" s="1058"/>
    </row>
    <row r="6" spans="2:11" x14ac:dyDescent="0.2">
      <c r="B6" s="152"/>
      <c r="C6" s="63" t="s">
        <v>143</v>
      </c>
      <c r="D6" s="152">
        <v>1</v>
      </c>
      <c r="E6" s="152">
        <v>2</v>
      </c>
      <c r="F6" s="152">
        <v>3</v>
      </c>
      <c r="G6" s="152">
        <v>4</v>
      </c>
      <c r="H6" s="152">
        <v>5</v>
      </c>
      <c r="I6" s="152">
        <v>6</v>
      </c>
      <c r="J6" s="152">
        <v>7</v>
      </c>
      <c r="K6" s="80" t="s">
        <v>12</v>
      </c>
    </row>
    <row r="7" spans="2:11" x14ac:dyDescent="0.2">
      <c r="B7" s="153" t="s">
        <v>144</v>
      </c>
      <c r="C7" s="65"/>
      <c r="D7" s="153">
        <v>78</v>
      </c>
      <c r="E7" s="153">
        <v>113</v>
      </c>
      <c r="F7" s="153">
        <v>74</v>
      </c>
      <c r="G7" s="153">
        <v>56</v>
      </c>
      <c r="H7" s="153">
        <v>60</v>
      </c>
      <c r="I7" s="153">
        <v>77</v>
      </c>
      <c r="J7" s="153"/>
      <c r="K7" s="80">
        <f>SUM(D7:J7)</f>
        <v>458</v>
      </c>
    </row>
    <row r="8" spans="2:11" ht="13.5" thickBot="1" x14ac:dyDescent="0.25">
      <c r="B8" s="308" t="s">
        <v>145</v>
      </c>
      <c r="C8" s="309"/>
      <c r="D8" s="318">
        <f t="shared" ref="D8:I8" si="0">SUM(D7)</f>
        <v>78</v>
      </c>
      <c r="E8" s="318">
        <f t="shared" si="0"/>
        <v>113</v>
      </c>
      <c r="F8" s="318">
        <f t="shared" si="0"/>
        <v>74</v>
      </c>
      <c r="G8" s="318">
        <f t="shared" si="0"/>
        <v>56</v>
      </c>
      <c r="H8" s="318">
        <f t="shared" si="0"/>
        <v>60</v>
      </c>
      <c r="I8" s="318">
        <f t="shared" si="0"/>
        <v>77</v>
      </c>
      <c r="J8" s="308">
        <v>0</v>
      </c>
      <c r="K8" s="318">
        <f>SUM(D8:J8)</f>
        <v>458</v>
      </c>
    </row>
    <row r="9" spans="2:11" x14ac:dyDescent="0.2">
      <c r="B9" s="157" t="s">
        <v>148</v>
      </c>
      <c r="C9" s="65" t="s">
        <v>149</v>
      </c>
      <c r="D9" s="350">
        <v>14</v>
      </c>
      <c r="E9" s="350">
        <v>16</v>
      </c>
      <c r="F9" s="350"/>
      <c r="G9" s="350"/>
      <c r="H9" s="350"/>
      <c r="I9" s="350"/>
      <c r="J9" s="350"/>
      <c r="K9" s="317">
        <f t="shared" ref="K9:K17" si="1">SUM(D9:J9)</f>
        <v>30</v>
      </c>
    </row>
    <row r="10" spans="2:11" x14ac:dyDescent="0.2">
      <c r="B10" s="157"/>
      <c r="C10" s="65" t="s">
        <v>359</v>
      </c>
      <c r="D10" s="58"/>
      <c r="E10" s="58"/>
      <c r="F10" s="58">
        <v>18</v>
      </c>
      <c r="G10" s="58">
        <v>15</v>
      </c>
      <c r="H10" s="58"/>
      <c r="I10" s="58"/>
      <c r="J10" s="58"/>
      <c r="K10" s="80">
        <f t="shared" si="1"/>
        <v>33</v>
      </c>
    </row>
    <row r="11" spans="2:11" x14ac:dyDescent="0.2">
      <c r="B11" s="157"/>
      <c r="C11" s="65" t="s">
        <v>360</v>
      </c>
      <c r="D11" s="58"/>
      <c r="E11" s="58"/>
      <c r="F11" s="58"/>
      <c r="G11" s="58"/>
      <c r="H11" s="58"/>
      <c r="I11" s="58"/>
      <c r="J11" s="58"/>
      <c r="K11" s="80">
        <f t="shared" si="1"/>
        <v>0</v>
      </c>
    </row>
    <row r="12" spans="2:11" x14ac:dyDescent="0.2">
      <c r="B12" s="157"/>
      <c r="C12" s="65" t="s">
        <v>399</v>
      </c>
      <c r="D12" s="58"/>
      <c r="E12" s="58"/>
      <c r="F12" s="58"/>
      <c r="G12" s="58"/>
      <c r="H12" s="58">
        <v>18</v>
      </c>
      <c r="I12" s="58">
        <v>6</v>
      </c>
      <c r="J12" s="58"/>
      <c r="K12" s="80">
        <f t="shared" si="1"/>
        <v>24</v>
      </c>
    </row>
    <row r="13" spans="2:11" x14ac:dyDescent="0.2">
      <c r="B13" s="157"/>
      <c r="C13" s="65" t="s">
        <v>361</v>
      </c>
      <c r="D13" s="58"/>
      <c r="E13" s="58"/>
      <c r="F13" s="58"/>
      <c r="G13" s="58"/>
      <c r="H13" s="58"/>
      <c r="I13" s="58"/>
      <c r="J13" s="58"/>
      <c r="K13" s="80">
        <f t="shared" si="1"/>
        <v>0</v>
      </c>
    </row>
    <row r="14" spans="2:11" x14ac:dyDescent="0.2">
      <c r="B14" s="157"/>
      <c r="C14" s="65" t="s">
        <v>363</v>
      </c>
      <c r="D14" s="58"/>
      <c r="E14" s="58"/>
      <c r="F14" s="58">
        <v>7</v>
      </c>
      <c r="G14" s="58">
        <v>5</v>
      </c>
      <c r="H14" s="58"/>
      <c r="I14" s="58"/>
      <c r="J14" s="58"/>
      <c r="K14" s="80">
        <f t="shared" si="1"/>
        <v>12</v>
      </c>
    </row>
    <row r="15" spans="2:11" x14ac:dyDescent="0.2">
      <c r="B15" s="157"/>
      <c r="C15" s="65" t="s">
        <v>362</v>
      </c>
      <c r="D15" s="58"/>
      <c r="E15" s="58"/>
      <c r="F15" s="58"/>
      <c r="G15" s="58"/>
      <c r="H15" s="58">
        <v>10</v>
      </c>
      <c r="I15" s="58">
        <v>6</v>
      </c>
      <c r="J15" s="58"/>
      <c r="K15" s="80">
        <f t="shared" si="1"/>
        <v>16</v>
      </c>
    </row>
    <row r="16" spans="2:11" x14ac:dyDescent="0.2">
      <c r="B16" s="157"/>
      <c r="C16" s="65" t="s">
        <v>340</v>
      </c>
      <c r="D16" s="58"/>
      <c r="E16" s="58"/>
      <c r="F16" s="58"/>
      <c r="G16" s="58"/>
      <c r="H16" s="58"/>
      <c r="I16" s="58"/>
      <c r="J16" s="58">
        <v>3</v>
      </c>
      <c r="K16" s="80">
        <f t="shared" si="1"/>
        <v>3</v>
      </c>
    </row>
    <row r="17" spans="2:12" x14ac:dyDescent="0.2">
      <c r="B17" s="156"/>
      <c r="C17" s="65" t="s">
        <v>364</v>
      </c>
      <c r="D17" s="58"/>
      <c r="E17" s="58"/>
      <c r="F17" s="58"/>
      <c r="G17" s="58"/>
      <c r="H17" s="58"/>
      <c r="I17" s="58"/>
      <c r="J17" s="58">
        <v>6</v>
      </c>
      <c r="K17" s="80">
        <f t="shared" si="1"/>
        <v>6</v>
      </c>
    </row>
    <row r="18" spans="2:12" ht="13.5" thickBot="1" x14ac:dyDescent="0.25">
      <c r="B18" s="308" t="s">
        <v>150</v>
      </c>
      <c r="C18" s="309"/>
      <c r="D18" s="318">
        <f>SUM(D9:D17)</f>
        <v>14</v>
      </c>
      <c r="E18" s="318">
        <f t="shared" ref="E18:K18" si="2">SUM(E9:E17)</f>
        <v>16</v>
      </c>
      <c r="F18" s="318">
        <f t="shared" si="2"/>
        <v>25</v>
      </c>
      <c r="G18" s="318">
        <f t="shared" si="2"/>
        <v>20</v>
      </c>
      <c r="H18" s="318">
        <f t="shared" si="2"/>
        <v>28</v>
      </c>
      <c r="I18" s="318">
        <f t="shared" si="2"/>
        <v>12</v>
      </c>
      <c r="J18" s="318">
        <f t="shared" si="2"/>
        <v>9</v>
      </c>
      <c r="K18" s="318">
        <f t="shared" si="2"/>
        <v>124</v>
      </c>
    </row>
    <row r="19" spans="2:12" x14ac:dyDescent="0.2">
      <c r="B19" s="157"/>
      <c r="C19" s="65" t="s">
        <v>341</v>
      </c>
      <c r="D19" s="350"/>
      <c r="E19" s="350"/>
      <c r="F19" s="350"/>
      <c r="G19" s="350"/>
      <c r="H19" s="350"/>
      <c r="I19" s="350">
        <v>10</v>
      </c>
      <c r="J19" s="350"/>
      <c r="K19" s="317">
        <f>SUM(D19:I19)</f>
        <v>10</v>
      </c>
    </row>
    <row r="20" spans="2:12" x14ac:dyDescent="0.2">
      <c r="B20" s="157"/>
      <c r="C20" s="65" t="s">
        <v>342</v>
      </c>
      <c r="D20" s="58"/>
      <c r="E20" s="345"/>
      <c r="F20" s="58">
        <v>5</v>
      </c>
      <c r="G20" s="58">
        <v>8</v>
      </c>
      <c r="H20" s="58"/>
      <c r="I20" s="58"/>
      <c r="J20" s="58"/>
      <c r="K20" s="80">
        <f>SUM(D20:I20)</f>
        <v>13</v>
      </c>
    </row>
    <row r="21" spans="2:12" x14ac:dyDescent="0.2">
      <c r="B21" s="157"/>
      <c r="C21" s="65" t="s">
        <v>343</v>
      </c>
      <c r="D21" s="58"/>
      <c r="E21" s="345"/>
      <c r="F21" s="58">
        <v>23</v>
      </c>
      <c r="G21" s="58">
        <v>39</v>
      </c>
      <c r="H21" s="58"/>
      <c r="I21" s="58"/>
      <c r="J21" s="58"/>
      <c r="K21" s="80">
        <f>SUM(D21:I21)</f>
        <v>62</v>
      </c>
    </row>
    <row r="22" spans="2:12" x14ac:dyDescent="0.2">
      <c r="B22" s="157"/>
      <c r="C22" s="699" t="s">
        <v>615</v>
      </c>
      <c r="D22" s="58"/>
      <c r="E22" s="345"/>
      <c r="F22" s="58"/>
      <c r="G22" s="58"/>
      <c r="H22" s="58">
        <v>4</v>
      </c>
      <c r="I22" s="58"/>
      <c r="J22" s="58"/>
      <c r="K22" s="80"/>
    </row>
    <row r="23" spans="2:12" x14ac:dyDescent="0.2">
      <c r="B23" s="156"/>
      <c r="C23" s="65" t="s">
        <v>344</v>
      </c>
      <c r="D23" s="58"/>
      <c r="E23" s="58"/>
      <c r="F23" s="58"/>
      <c r="G23" s="58"/>
      <c r="H23" s="58">
        <v>37</v>
      </c>
      <c r="I23" s="58">
        <v>36</v>
      </c>
      <c r="J23" s="58"/>
      <c r="K23" s="80">
        <f>SUM(D23:I23)</f>
        <v>73</v>
      </c>
    </row>
    <row r="24" spans="2:12" ht="13.5" thickBot="1" x14ac:dyDescent="0.25">
      <c r="B24" s="308" t="s">
        <v>147</v>
      </c>
      <c r="C24" s="309"/>
      <c r="D24" s="318">
        <f>SUM(D19:D23)</f>
        <v>0</v>
      </c>
      <c r="E24" s="318">
        <f t="shared" ref="E24:J24" si="3">SUM(E19:E23)</f>
        <v>0</v>
      </c>
      <c r="F24" s="318">
        <f t="shared" si="3"/>
        <v>28</v>
      </c>
      <c r="G24" s="318">
        <f t="shared" si="3"/>
        <v>47</v>
      </c>
      <c r="H24" s="318">
        <f t="shared" si="3"/>
        <v>41</v>
      </c>
      <c r="I24" s="318">
        <f t="shared" si="3"/>
        <v>46</v>
      </c>
      <c r="J24" s="318">
        <f t="shared" si="3"/>
        <v>0</v>
      </c>
      <c r="K24" s="318">
        <f>D24+E24+F24+G24+H24+I24+J24</f>
        <v>162</v>
      </c>
    </row>
    <row r="25" spans="2:12" x14ac:dyDescent="0.2">
      <c r="B25" s="833" t="s">
        <v>5</v>
      </c>
      <c r="C25" s="838"/>
      <c r="D25" s="833">
        <f t="shared" ref="D25:J25" si="4">D24+D18+D8</f>
        <v>92</v>
      </c>
      <c r="E25" s="833">
        <f t="shared" si="4"/>
        <v>129</v>
      </c>
      <c r="F25" s="833">
        <f t="shared" si="4"/>
        <v>127</v>
      </c>
      <c r="G25" s="833">
        <f t="shared" si="4"/>
        <v>123</v>
      </c>
      <c r="H25" s="833">
        <f t="shared" si="4"/>
        <v>129</v>
      </c>
      <c r="I25" s="833">
        <f t="shared" si="4"/>
        <v>135</v>
      </c>
      <c r="J25" s="833">
        <f t="shared" si="4"/>
        <v>9</v>
      </c>
      <c r="K25" s="364">
        <f>SUM(D25:J25)</f>
        <v>744</v>
      </c>
      <c r="L25" s="216"/>
    </row>
    <row r="26" spans="2:12" x14ac:dyDescent="0.2">
      <c r="B26" s="698" t="s">
        <v>455</v>
      </c>
      <c r="C26" s="698"/>
      <c r="D26" s="698"/>
      <c r="E26" s="698"/>
      <c r="F26" s="698"/>
      <c r="G26" s="698"/>
      <c r="H26" s="698"/>
      <c r="I26" s="698"/>
      <c r="J26" s="698">
        <v>1</v>
      </c>
      <c r="K26" s="805">
        <f>SUM(D26:J26)</f>
        <v>1</v>
      </c>
    </row>
    <row r="27" spans="2:12" x14ac:dyDescent="0.2">
      <c r="B27" s="100" t="s">
        <v>5</v>
      </c>
      <c r="C27" s="358"/>
      <c r="D27" s="358"/>
      <c r="E27" s="358"/>
      <c r="F27" s="358"/>
      <c r="G27" s="358"/>
      <c r="H27" s="358"/>
      <c r="I27" s="358"/>
      <c r="J27" s="358"/>
      <c r="K27" s="618">
        <f>K26+K25</f>
        <v>745</v>
      </c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B2" sqref="B2:P2"/>
    </sheetView>
  </sheetViews>
  <sheetFormatPr baseColWidth="10" defaultRowHeight="12.75" x14ac:dyDescent="0.2"/>
  <cols>
    <col min="1" max="1" width="6.7109375" style="2" bestFit="1" customWidth="1"/>
    <col min="2" max="2" width="24.5703125" customWidth="1"/>
    <col min="3" max="3" width="4" bestFit="1" customWidth="1"/>
    <col min="4" max="4" width="4.7109375" customWidth="1"/>
    <col min="5" max="5" width="4" bestFit="1" customWidth="1"/>
    <col min="6" max="6" width="4.85546875" bestFit="1" customWidth="1"/>
    <col min="7" max="9" width="4" bestFit="1" customWidth="1"/>
    <col min="10" max="10" width="4.140625" bestFit="1" customWidth="1"/>
    <col min="11" max="11" width="6.140625" customWidth="1"/>
    <col min="12" max="13" width="5.7109375" customWidth="1"/>
    <col min="14" max="14" width="6.28515625" bestFit="1" customWidth="1"/>
    <col min="15" max="15" width="7.5703125" customWidth="1"/>
    <col min="16" max="16" width="7.28515625" customWidth="1"/>
  </cols>
  <sheetData>
    <row r="1" spans="1:16" ht="15.75" x14ac:dyDescent="0.25">
      <c r="B1" s="570" t="s">
        <v>317</v>
      </c>
      <c r="C1" s="571"/>
      <c r="D1" s="571"/>
      <c r="E1" s="571"/>
      <c r="F1" s="572"/>
      <c r="G1" s="571"/>
      <c r="H1" s="571"/>
      <c r="I1" s="571"/>
      <c r="J1" s="572"/>
      <c r="K1" s="571"/>
      <c r="L1" s="571"/>
      <c r="M1" s="571"/>
      <c r="N1" s="572"/>
      <c r="O1" s="572"/>
      <c r="P1" s="573"/>
    </row>
    <row r="2" spans="1:16" ht="15.75" x14ac:dyDescent="0.25">
      <c r="B2" s="1070" t="s">
        <v>609</v>
      </c>
      <c r="C2" s="1071"/>
      <c r="D2" s="1071"/>
      <c r="E2" s="1071"/>
      <c r="F2" s="1071"/>
      <c r="G2" s="1071"/>
      <c r="H2" s="1071"/>
      <c r="I2" s="1071"/>
      <c r="J2" s="1071"/>
      <c r="K2" s="1071"/>
      <c r="L2" s="1071"/>
      <c r="M2" s="1071"/>
      <c r="N2" s="1071"/>
      <c r="O2" s="1071"/>
      <c r="P2" s="1072"/>
    </row>
    <row r="3" spans="1:16" ht="16.5" thickBot="1" x14ac:dyDescent="0.3">
      <c r="B3" s="574" t="s">
        <v>607</v>
      </c>
      <c r="C3" s="575"/>
      <c r="D3" s="575"/>
      <c r="E3" s="575"/>
      <c r="F3" s="576"/>
      <c r="G3" s="575"/>
      <c r="H3" s="575"/>
      <c r="I3" s="575"/>
      <c r="J3" s="576"/>
      <c r="K3" s="575"/>
      <c r="L3" s="575"/>
      <c r="M3" s="575"/>
      <c r="N3" s="576"/>
      <c r="O3" s="576"/>
      <c r="P3" s="577"/>
    </row>
    <row r="4" spans="1:16" x14ac:dyDescent="0.2">
      <c r="B4" s="61"/>
      <c r="C4" s="62"/>
      <c r="D4" s="62"/>
      <c r="E4" s="62"/>
      <c r="F4" s="61"/>
      <c r="G4" s="62"/>
      <c r="H4" s="62"/>
      <c r="I4" s="62"/>
      <c r="J4" s="61"/>
      <c r="K4" s="62"/>
      <c r="L4" s="62"/>
      <c r="M4" s="62"/>
      <c r="N4" s="61"/>
      <c r="O4" s="61"/>
      <c r="P4" s="62"/>
    </row>
    <row r="5" spans="1:16" ht="22.5" x14ac:dyDescent="0.2">
      <c r="A5" s="2" t="s">
        <v>494</v>
      </c>
      <c r="B5" s="85"/>
      <c r="C5" s="85" t="s">
        <v>158</v>
      </c>
      <c r="D5" s="85" t="s">
        <v>159</v>
      </c>
      <c r="E5" s="85" t="s">
        <v>160</v>
      </c>
      <c r="F5" s="841" t="s">
        <v>633</v>
      </c>
      <c r="G5" s="85" t="s">
        <v>161</v>
      </c>
      <c r="H5" s="85" t="s">
        <v>162</v>
      </c>
      <c r="I5" s="85" t="s">
        <v>163</v>
      </c>
      <c r="J5" s="841" t="s">
        <v>634</v>
      </c>
      <c r="K5" s="383" t="s">
        <v>416</v>
      </c>
      <c r="L5" s="383" t="s">
        <v>417</v>
      </c>
      <c r="M5" s="383" t="s">
        <v>418</v>
      </c>
      <c r="N5" s="841" t="s">
        <v>632</v>
      </c>
      <c r="O5" s="842" t="s">
        <v>635</v>
      </c>
      <c r="P5" s="461" t="s">
        <v>406</v>
      </c>
    </row>
    <row r="6" spans="1:16" x14ac:dyDescent="0.2">
      <c r="A6" s="2">
        <v>2301</v>
      </c>
      <c r="B6" s="149" t="s">
        <v>306</v>
      </c>
      <c r="C6" s="149">
        <v>16</v>
      </c>
      <c r="D6" s="149">
        <v>12</v>
      </c>
      <c r="E6" s="149">
        <v>12</v>
      </c>
      <c r="F6" s="408">
        <f>SUM(C6:E6)</f>
        <v>40</v>
      </c>
      <c r="G6" s="149">
        <v>24</v>
      </c>
      <c r="H6" s="149">
        <v>17</v>
      </c>
      <c r="I6" s="149">
        <v>17</v>
      </c>
      <c r="J6" s="408">
        <f>SUM(G6:I6)</f>
        <v>58</v>
      </c>
      <c r="K6" s="149">
        <v>1</v>
      </c>
      <c r="L6" s="149">
        <v>21</v>
      </c>
      <c r="M6" s="149">
        <v>16</v>
      </c>
      <c r="N6" s="408">
        <f>SUM(K6:M6)</f>
        <v>38</v>
      </c>
      <c r="O6" s="843">
        <v>26</v>
      </c>
      <c r="P6" s="462">
        <f>F6+J6+N6+O6</f>
        <v>162</v>
      </c>
    </row>
    <row r="7" spans="1:16" x14ac:dyDescent="0.2"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7"/>
    </row>
    <row r="8" spans="1:16" s="200" customFormat="1" x14ac:dyDescent="0.2">
      <c r="A8" s="427"/>
      <c r="B8" s="1076" t="s">
        <v>407</v>
      </c>
      <c r="C8" s="1077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7"/>
    </row>
    <row r="9" spans="1:16" x14ac:dyDescent="0.2">
      <c r="B9" s="368" t="s">
        <v>404</v>
      </c>
      <c r="C9" s="369">
        <v>14</v>
      </c>
      <c r="D9" s="116"/>
      <c r="E9" s="116"/>
      <c r="F9" s="115"/>
      <c r="G9" s="116"/>
      <c r="H9" s="116"/>
      <c r="I9" s="116"/>
      <c r="J9" s="115"/>
      <c r="K9" s="116"/>
      <c r="L9" s="116"/>
      <c r="M9" s="116"/>
      <c r="N9" s="115"/>
      <c r="O9" s="115"/>
      <c r="P9" s="116"/>
    </row>
    <row r="10" spans="1:16" x14ac:dyDescent="0.2">
      <c r="B10" s="368" t="s">
        <v>442</v>
      </c>
      <c r="C10" s="369">
        <v>10</v>
      </c>
      <c r="D10" s="116"/>
      <c r="E10" s="116"/>
      <c r="F10" s="115"/>
      <c r="G10" s="116"/>
      <c r="H10" s="116"/>
      <c r="I10" s="116"/>
      <c r="J10" s="115"/>
      <c r="K10" s="116"/>
      <c r="L10" s="116"/>
      <c r="M10" s="116"/>
      <c r="N10" s="115"/>
      <c r="O10" s="115"/>
      <c r="P10" s="116"/>
    </row>
    <row r="11" spans="1:16" x14ac:dyDescent="0.2">
      <c r="B11" s="368" t="s">
        <v>474</v>
      </c>
      <c r="C11" s="369">
        <v>8</v>
      </c>
      <c r="D11" s="116"/>
      <c r="E11" s="116"/>
      <c r="F11" s="115"/>
      <c r="G11" s="116"/>
      <c r="H11" s="116"/>
      <c r="I11" s="116"/>
      <c r="J11" s="115"/>
      <c r="K11" s="116"/>
      <c r="L11" s="116"/>
      <c r="M11" s="116"/>
      <c r="N11" s="115"/>
      <c r="O11" s="115"/>
      <c r="P11" s="116"/>
    </row>
    <row r="12" spans="1:16" x14ac:dyDescent="0.2">
      <c r="B12" s="161" t="s">
        <v>5</v>
      </c>
      <c r="C12" s="463">
        <f>C11+C10+C9</f>
        <v>32</v>
      </c>
      <c r="D12" s="116"/>
      <c r="E12" s="116"/>
      <c r="F12" s="115"/>
      <c r="G12" s="116"/>
      <c r="H12" s="116"/>
      <c r="I12" s="116"/>
      <c r="J12" s="115"/>
      <c r="K12" s="116"/>
      <c r="L12" s="116"/>
      <c r="M12" s="116"/>
      <c r="N12" s="115"/>
      <c r="O12" s="115"/>
      <c r="P12" s="116"/>
    </row>
    <row r="13" spans="1:16" s="495" customFormat="1" x14ac:dyDescent="0.2">
      <c r="A13" s="493"/>
      <c r="B13" s="492"/>
      <c r="C13" s="492"/>
      <c r="D13" s="494"/>
      <c r="E13" s="494"/>
      <c r="F13" s="492"/>
      <c r="G13" s="494"/>
      <c r="H13" s="494"/>
      <c r="I13" s="494"/>
      <c r="J13" s="492"/>
      <c r="K13" s="494"/>
      <c r="L13" s="494"/>
      <c r="M13" s="494"/>
      <c r="N13" s="492"/>
      <c r="O13" s="492"/>
      <c r="P13" s="494"/>
    </row>
    <row r="14" spans="1:16" x14ac:dyDescent="0.2">
      <c r="B14" s="161" t="s">
        <v>547</v>
      </c>
      <c r="C14" s="496">
        <v>6</v>
      </c>
      <c r="D14" s="116"/>
      <c r="E14" s="116"/>
      <c r="F14" s="115"/>
      <c r="G14" s="116"/>
      <c r="H14" s="116"/>
      <c r="I14" s="116"/>
      <c r="J14" s="115"/>
      <c r="K14" s="116"/>
      <c r="L14" s="116"/>
      <c r="M14" s="116"/>
      <c r="N14" s="115"/>
      <c r="O14" s="115"/>
      <c r="P14" s="116"/>
    </row>
    <row r="15" spans="1:16" x14ac:dyDescent="0.2">
      <c r="B15" s="161" t="s">
        <v>548</v>
      </c>
      <c r="C15" s="496">
        <v>2</v>
      </c>
      <c r="D15" s="116"/>
      <c r="E15" s="116"/>
      <c r="F15" s="115"/>
      <c r="G15" s="116"/>
      <c r="H15" s="116"/>
      <c r="I15" s="116"/>
      <c r="J15" s="115"/>
      <c r="K15" s="116"/>
      <c r="L15" s="116"/>
      <c r="M15" s="116"/>
      <c r="N15" s="115"/>
      <c r="O15" s="115"/>
      <c r="P15" s="116"/>
    </row>
    <row r="16" spans="1:16" x14ac:dyDescent="0.2">
      <c r="B16" s="619" t="s">
        <v>644</v>
      </c>
      <c r="C16" s="496">
        <v>1</v>
      </c>
      <c r="D16" s="116"/>
      <c r="E16" s="116"/>
      <c r="F16" s="115"/>
      <c r="G16" s="116"/>
      <c r="H16" s="116"/>
      <c r="I16" s="116"/>
      <c r="J16" s="115"/>
      <c r="K16" s="116"/>
      <c r="L16" s="116"/>
      <c r="M16" s="116"/>
      <c r="N16" s="115"/>
      <c r="O16" s="115"/>
      <c r="P16" s="116"/>
    </row>
    <row r="17" spans="2:16" x14ac:dyDescent="0.2">
      <c r="B17" s="161" t="s">
        <v>5</v>
      </c>
      <c r="C17" s="463">
        <f>SUM(C14:C16)</f>
        <v>9</v>
      </c>
      <c r="D17" s="116"/>
      <c r="E17" s="116"/>
      <c r="F17" s="115"/>
      <c r="G17" s="116"/>
      <c r="H17" s="116"/>
      <c r="I17" s="116"/>
      <c r="J17" s="115"/>
      <c r="K17" s="116"/>
      <c r="L17" s="116"/>
      <c r="M17" s="116"/>
      <c r="N17" s="115"/>
      <c r="O17" s="115"/>
      <c r="P17" s="116"/>
    </row>
    <row r="19" spans="2:16" x14ac:dyDescent="0.2">
      <c r="B19" s="161" t="s">
        <v>408</v>
      </c>
      <c r="C19" s="464">
        <v>14</v>
      </c>
    </row>
    <row r="22" spans="2:16" ht="15" x14ac:dyDescent="0.25">
      <c r="B22" s="690" t="s">
        <v>449</v>
      </c>
      <c r="C22" s="1073">
        <f>C19+C17+C12+P6</f>
        <v>217</v>
      </c>
      <c r="D22" s="1073"/>
    </row>
    <row r="23" spans="2:16" x14ac:dyDescent="0.2">
      <c r="B23" s="619" t="s">
        <v>456</v>
      </c>
      <c r="C23" s="1078">
        <v>2</v>
      </c>
      <c r="D23" s="1079"/>
    </row>
    <row r="24" spans="2:16" ht="15" x14ac:dyDescent="0.25">
      <c r="B24" s="689" t="s">
        <v>489</v>
      </c>
      <c r="C24" s="1080">
        <f>C23+C22</f>
        <v>219</v>
      </c>
      <c r="D24" s="1080"/>
    </row>
    <row r="26" spans="2:16" x14ac:dyDescent="0.2">
      <c r="B26" s="158" t="s">
        <v>443</v>
      </c>
      <c r="C26" s="159"/>
      <c r="D26" s="160"/>
      <c r="E26" s="159"/>
      <c r="F26" s="411"/>
    </row>
    <row r="27" spans="2:16" x14ac:dyDescent="0.2">
      <c r="B27" s="158" t="s">
        <v>184</v>
      </c>
      <c r="C27" s="161">
        <v>1</v>
      </c>
      <c r="D27" s="161">
        <v>2</v>
      </c>
      <c r="E27" s="161">
        <v>3</v>
      </c>
      <c r="F27" s="465" t="s">
        <v>12</v>
      </c>
    </row>
    <row r="28" spans="2:16" x14ac:dyDescent="0.2">
      <c r="B28" s="158" t="s">
        <v>12</v>
      </c>
      <c r="C28" s="497">
        <v>9</v>
      </c>
      <c r="D28" s="497">
        <v>17</v>
      </c>
      <c r="E28" s="497">
        <v>9</v>
      </c>
      <c r="F28" s="463">
        <f>E28+D28+C28</f>
        <v>35</v>
      </c>
    </row>
    <row r="29" spans="2:16" ht="13.5" thickBot="1" x14ac:dyDescent="0.25"/>
    <row r="30" spans="2:16" s="702" customFormat="1" ht="13.5" thickBot="1" x14ac:dyDescent="0.25">
      <c r="B30" s="844" t="s">
        <v>606</v>
      </c>
      <c r="C30" s="1074">
        <f>C24+F28</f>
        <v>254</v>
      </c>
      <c r="D30" s="1075"/>
    </row>
    <row r="32" spans="2:16" s="102" customFormat="1" ht="11.25" x14ac:dyDescent="0.2">
      <c r="B32" s="102" t="s">
        <v>636</v>
      </c>
    </row>
    <row r="33" spans="2:2" s="102" customFormat="1" ht="11.25" x14ac:dyDescent="0.2">
      <c r="B33" s="102" t="s">
        <v>637</v>
      </c>
    </row>
    <row r="34" spans="2:2" s="102" customFormat="1" ht="11.25" x14ac:dyDescent="0.2">
      <c r="B34" s="102" t="s">
        <v>638</v>
      </c>
    </row>
    <row r="35" spans="2:2" x14ac:dyDescent="0.2">
      <c r="B35" s="228" t="s">
        <v>639</v>
      </c>
    </row>
    <row r="36" spans="2:2" x14ac:dyDescent="0.2">
      <c r="B36" s="228" t="s">
        <v>640</v>
      </c>
    </row>
    <row r="37" spans="2:2" x14ac:dyDescent="0.2">
      <c r="B37" s="228" t="s">
        <v>641</v>
      </c>
    </row>
    <row r="38" spans="2:2" x14ac:dyDescent="0.2">
      <c r="B38" s="228" t="s">
        <v>642</v>
      </c>
    </row>
    <row r="39" spans="2:2" x14ac:dyDescent="0.2">
      <c r="B39" s="228" t="s">
        <v>643</v>
      </c>
    </row>
  </sheetData>
  <mergeCells count="6">
    <mergeCell ref="B2:P2"/>
    <mergeCell ref="C22:D22"/>
    <mergeCell ref="C30:D30"/>
    <mergeCell ref="B8:C8"/>
    <mergeCell ref="C23:D23"/>
    <mergeCell ref="C24:D24"/>
  </mergeCells>
  <phoneticPr fontId="4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&amp;L&amp;D&amp;CAllgemeine Übersicht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12" activeCellId="1" sqref="B6 B12"/>
    </sheetView>
  </sheetViews>
  <sheetFormatPr baseColWidth="10" defaultRowHeight="12.75" x14ac:dyDescent="0.2"/>
  <cols>
    <col min="1" max="1" width="6.7109375" style="102" bestFit="1" customWidth="1"/>
    <col min="2" max="2" width="39" style="102" bestFit="1" customWidth="1"/>
    <col min="3" max="3" width="5.85546875" style="102" bestFit="1" customWidth="1"/>
    <col min="4" max="4" width="4.5703125" style="102" bestFit="1" customWidth="1"/>
    <col min="5" max="5" width="5.28515625" style="102" bestFit="1" customWidth="1"/>
  </cols>
  <sheetData>
    <row r="1" spans="1:5" ht="13.5" thickBot="1" x14ac:dyDescent="0.25">
      <c r="A1" s="888"/>
      <c r="B1" s="889"/>
      <c r="C1" s="889"/>
      <c r="D1" s="889"/>
      <c r="E1" s="889"/>
    </row>
    <row r="2" spans="1:5" ht="15.75" x14ac:dyDescent="0.25">
      <c r="A2" s="888"/>
      <c r="B2" s="564" t="s">
        <v>451</v>
      </c>
      <c r="C2" s="565"/>
      <c r="D2" s="565"/>
      <c r="E2" s="566"/>
    </row>
    <row r="3" spans="1:5" ht="15.75" x14ac:dyDescent="0.25">
      <c r="A3" s="888"/>
      <c r="B3" s="1081" t="s">
        <v>609</v>
      </c>
      <c r="C3" s="1082"/>
      <c r="D3" s="1082"/>
      <c r="E3" s="1083"/>
    </row>
    <row r="4" spans="1:5" ht="16.5" thickBot="1" x14ac:dyDescent="0.3">
      <c r="A4" s="888"/>
      <c r="B4" s="567" t="s">
        <v>607</v>
      </c>
      <c r="C4" s="568"/>
      <c r="D4" s="568"/>
      <c r="E4" s="569"/>
    </row>
    <row r="5" spans="1:5" ht="13.5" thickBot="1" x14ac:dyDescent="0.25">
      <c r="A5" s="888"/>
      <c r="B5" s="889"/>
      <c r="C5" s="889"/>
      <c r="D5" s="889"/>
      <c r="E5" s="889"/>
    </row>
    <row r="6" spans="1:5" ht="13.5" thickBot="1" x14ac:dyDescent="0.25">
      <c r="A6" s="888" t="s">
        <v>494</v>
      </c>
      <c r="B6" s="890" t="s">
        <v>157</v>
      </c>
      <c r="C6" s="891" t="s">
        <v>30</v>
      </c>
      <c r="D6" s="891" t="s">
        <v>37</v>
      </c>
      <c r="E6" s="892" t="s">
        <v>38</v>
      </c>
    </row>
    <row r="7" spans="1:5" x14ac:dyDescent="0.2">
      <c r="A7" s="490"/>
      <c r="B7" s="893" t="s">
        <v>2</v>
      </c>
      <c r="C7" s="893"/>
      <c r="D7" s="893"/>
      <c r="E7" s="894"/>
    </row>
    <row r="8" spans="1:5" x14ac:dyDescent="0.2">
      <c r="A8" s="895">
        <v>1901</v>
      </c>
      <c r="B8" s="896" t="s">
        <v>616</v>
      </c>
      <c r="C8" s="84">
        <v>1</v>
      </c>
      <c r="D8" s="84">
        <v>15</v>
      </c>
      <c r="E8" s="923">
        <f>D8+C8</f>
        <v>16</v>
      </c>
    </row>
    <row r="9" spans="1:5" ht="13.5" thickBot="1" x14ac:dyDescent="0.25">
      <c r="A9" s="895">
        <v>1901</v>
      </c>
      <c r="B9" s="896" t="s">
        <v>349</v>
      </c>
      <c r="C9" s="924">
        <v>2</v>
      </c>
      <c r="D9" s="924">
        <v>32</v>
      </c>
      <c r="E9" s="925">
        <f>D9+C9</f>
        <v>34</v>
      </c>
    </row>
    <row r="10" spans="1:5" ht="13.5" thickBot="1" x14ac:dyDescent="0.25">
      <c r="A10" s="895"/>
      <c r="B10" s="897"/>
      <c r="C10" s="926">
        <f>C9+C8</f>
        <v>3</v>
      </c>
      <c r="D10" s="926">
        <f>D9+D8</f>
        <v>47</v>
      </c>
      <c r="E10" s="927">
        <f>E9+E8</f>
        <v>50</v>
      </c>
    </row>
    <row r="11" spans="1:5" ht="13.5" thickBot="1" x14ac:dyDescent="0.25">
      <c r="A11" s="895">
        <v>1901</v>
      </c>
      <c r="B11" s="898" t="s">
        <v>350</v>
      </c>
      <c r="C11" s="928">
        <v>6</v>
      </c>
      <c r="D11" s="928">
        <v>30</v>
      </c>
      <c r="E11" s="929">
        <f>D11+C11</f>
        <v>36</v>
      </c>
    </row>
    <row r="12" spans="1:5" ht="13.5" thickBot="1" x14ac:dyDescent="0.25">
      <c r="A12" s="895"/>
      <c r="B12" s="899" t="s">
        <v>43</v>
      </c>
      <c r="C12" s="930">
        <f>C11+C10</f>
        <v>9</v>
      </c>
      <c r="D12" s="930">
        <f>D11+D10</f>
        <v>77</v>
      </c>
      <c r="E12" s="931">
        <f>E11+E10</f>
        <v>86</v>
      </c>
    </row>
    <row r="13" spans="1:5" ht="13.5" thickBot="1" x14ac:dyDescent="0.25">
      <c r="A13" s="895"/>
      <c r="B13" s="900"/>
      <c r="C13" s="932"/>
      <c r="D13" s="933"/>
      <c r="E13" s="934"/>
    </row>
    <row r="14" spans="1:5" x14ac:dyDescent="0.2">
      <c r="A14" s="901"/>
      <c r="B14" s="902" t="s">
        <v>4</v>
      </c>
      <c r="C14" s="84"/>
      <c r="D14" s="291"/>
      <c r="E14" s="935"/>
    </row>
    <row r="15" spans="1:5" ht="13.5" thickBot="1" x14ac:dyDescent="0.25">
      <c r="A15" s="895">
        <v>3401</v>
      </c>
      <c r="B15" s="898" t="s">
        <v>490</v>
      </c>
      <c r="C15" s="289"/>
      <c r="D15" s="290">
        <v>48</v>
      </c>
      <c r="E15" s="936">
        <f>D15+C15</f>
        <v>48</v>
      </c>
    </row>
    <row r="16" spans="1:5" ht="13.5" thickBot="1" x14ac:dyDescent="0.25">
      <c r="A16" s="895"/>
      <c r="B16" s="899" t="s">
        <v>330</v>
      </c>
      <c r="C16" s="930">
        <f>C15</f>
        <v>0</v>
      </c>
      <c r="D16" s="930">
        <f>D15</f>
        <v>48</v>
      </c>
      <c r="E16" s="931">
        <f>E15</f>
        <v>48</v>
      </c>
    </row>
    <row r="17" spans="1:5" ht="13.5" thickBot="1" x14ac:dyDescent="0.25">
      <c r="A17" s="895"/>
      <c r="B17" s="903"/>
      <c r="C17" s="937"/>
      <c r="D17" s="937"/>
      <c r="E17" s="937"/>
    </row>
    <row r="18" spans="1:5" ht="13.5" thickBot="1" x14ac:dyDescent="0.25">
      <c r="A18" s="490"/>
      <c r="B18" s="904" t="s">
        <v>441</v>
      </c>
      <c r="C18" s="839">
        <f>C16+C12</f>
        <v>9</v>
      </c>
      <c r="D18" s="839">
        <f>D16+D12</f>
        <v>125</v>
      </c>
      <c r="E18" s="406">
        <f>E16+E12</f>
        <v>134</v>
      </c>
    </row>
    <row r="19" spans="1:5" ht="13.5" thickBot="1" x14ac:dyDescent="0.25">
      <c r="A19" s="888"/>
      <c r="B19" s="905"/>
      <c r="C19" s="906"/>
      <c r="D19" s="906"/>
      <c r="E19" s="906"/>
    </row>
    <row r="20" spans="1:5" ht="13.5" thickBot="1" x14ac:dyDescent="0.25">
      <c r="A20" s="490"/>
      <c r="B20" s="899" t="s">
        <v>9</v>
      </c>
      <c r="C20" s="907" t="s">
        <v>347</v>
      </c>
      <c r="D20" s="908"/>
      <c r="E20" s="908"/>
    </row>
    <row r="21" spans="1:5" ht="13.5" thickBot="1" x14ac:dyDescent="0.25">
      <c r="A21" s="895">
        <v>1901</v>
      </c>
      <c r="B21" s="909" t="s">
        <v>350</v>
      </c>
      <c r="C21" s="840">
        <v>127</v>
      </c>
      <c r="D21" s="910"/>
      <c r="E21" s="910"/>
    </row>
    <row r="22" spans="1:5" ht="13.5" thickBot="1" x14ac:dyDescent="0.25">
      <c r="A22" s="490"/>
      <c r="B22" s="911" t="s">
        <v>440</v>
      </c>
      <c r="C22" s="407">
        <f>C21</f>
        <v>127</v>
      </c>
      <c r="D22" s="908"/>
      <c r="E22" s="908"/>
    </row>
    <row r="23" spans="1:5" ht="13.5" thickBot="1" x14ac:dyDescent="0.25">
      <c r="A23" s="888"/>
      <c r="B23" s="889"/>
      <c r="C23" s="889"/>
      <c r="D23" s="912"/>
      <c r="E23" s="889"/>
    </row>
    <row r="24" spans="1:5" ht="13.5" thickBot="1" x14ac:dyDescent="0.25">
      <c r="A24" s="888"/>
      <c r="B24" s="913" t="s">
        <v>631</v>
      </c>
      <c r="C24" s="938">
        <f>C22+E12</f>
        <v>213</v>
      </c>
      <c r="D24" s="914"/>
      <c r="E24" s="889"/>
    </row>
    <row r="25" spans="1:5" ht="13.5" thickBot="1" x14ac:dyDescent="0.25">
      <c r="A25" s="915"/>
      <c r="B25" s="916"/>
      <c r="C25" s="917"/>
      <c r="D25" s="917"/>
      <c r="E25" s="918"/>
    </row>
    <row r="26" spans="1:5" s="702" customFormat="1" ht="13.5" thickBot="1" x14ac:dyDescent="0.25">
      <c r="A26" s="919"/>
      <c r="B26" s="920" t="s">
        <v>491</v>
      </c>
      <c r="C26" s="921">
        <f>C22+E18</f>
        <v>261</v>
      </c>
      <c r="D26" s="922"/>
      <c r="E26" s="922"/>
    </row>
  </sheetData>
  <mergeCells count="1"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zoomScaleNormal="100" workbookViewId="0">
      <selection activeCell="C7" sqref="C7"/>
    </sheetView>
  </sheetViews>
  <sheetFormatPr baseColWidth="10" defaultRowHeight="12.75" x14ac:dyDescent="0.2"/>
  <cols>
    <col min="1" max="1" width="6.85546875" style="2" customWidth="1"/>
    <col min="2" max="2" width="22.85546875" customWidth="1"/>
    <col min="3" max="3" width="10.5703125" customWidth="1"/>
    <col min="4" max="4" width="11" customWidth="1"/>
    <col min="5" max="5" width="10.85546875" customWidth="1"/>
    <col min="6" max="6" width="5.5703125" customWidth="1"/>
  </cols>
  <sheetData>
    <row r="2" spans="1:6" s="86" customFormat="1" ht="15.75" x14ac:dyDescent="0.25">
      <c r="A2" s="2"/>
      <c r="B2" s="1084" t="s">
        <v>164</v>
      </c>
      <c r="C2" s="1085"/>
      <c r="D2" s="1085"/>
      <c r="E2" s="1086"/>
      <c r="F2" s="192"/>
    </row>
    <row r="3" spans="1:6" s="86" customFormat="1" ht="15.75" x14ac:dyDescent="0.25">
      <c r="A3" s="2"/>
      <c r="B3" s="1090" t="s">
        <v>609</v>
      </c>
      <c r="C3" s="1091"/>
      <c r="D3" s="1091"/>
      <c r="E3" s="1092"/>
      <c r="F3" s="192"/>
    </row>
    <row r="4" spans="1:6" s="86" customFormat="1" ht="15.75" x14ac:dyDescent="0.25">
      <c r="A4" s="2"/>
      <c r="B4" s="1087" t="s">
        <v>607</v>
      </c>
      <c r="C4" s="1088"/>
      <c r="D4" s="1088"/>
      <c r="E4" s="1089"/>
      <c r="F4" s="193"/>
    </row>
    <row r="5" spans="1:6" x14ac:dyDescent="0.2">
      <c r="A5" s="2" t="s">
        <v>494</v>
      </c>
      <c r="B5" s="87"/>
      <c r="C5" s="491">
        <v>3882</v>
      </c>
      <c r="D5" s="491">
        <v>3881</v>
      </c>
      <c r="E5" s="88"/>
      <c r="F5" s="88"/>
    </row>
    <row r="6" spans="1:6" s="91" customFormat="1" x14ac:dyDescent="0.2">
      <c r="A6" s="382"/>
      <c r="B6" s="89"/>
      <c r="C6" s="90" t="s">
        <v>165</v>
      </c>
      <c r="D6" s="90" t="s">
        <v>166</v>
      </c>
      <c r="E6" s="90" t="s">
        <v>12</v>
      </c>
    </row>
    <row r="7" spans="1:6" x14ac:dyDescent="0.2">
      <c r="B7" s="92" t="s">
        <v>167</v>
      </c>
      <c r="C7" s="93">
        <v>3</v>
      </c>
      <c r="D7" s="93">
        <v>2</v>
      </c>
      <c r="E7" s="466">
        <f>D7+C7</f>
        <v>5</v>
      </c>
    </row>
    <row r="8" spans="1:6" x14ac:dyDescent="0.2">
      <c r="B8" s="92" t="s">
        <v>168</v>
      </c>
      <c r="C8" s="93">
        <v>90</v>
      </c>
      <c r="D8" s="93">
        <v>51</v>
      </c>
      <c r="E8" s="466">
        <f>D8+C8</f>
        <v>141</v>
      </c>
    </row>
    <row r="9" spans="1:6" x14ac:dyDescent="0.2">
      <c r="B9" s="92" t="s">
        <v>393</v>
      </c>
      <c r="C9" s="93">
        <v>2</v>
      </c>
      <c r="D9" s="93">
        <v>0</v>
      </c>
      <c r="E9" s="466">
        <f>D9+C9</f>
        <v>2</v>
      </c>
    </row>
    <row r="10" spans="1:6" s="91" customFormat="1" x14ac:dyDescent="0.2">
      <c r="A10" s="382"/>
      <c r="B10" s="525" t="s">
        <v>5</v>
      </c>
      <c r="C10" s="409">
        <f>SUM(C7,C9,C8)</f>
        <v>95</v>
      </c>
      <c r="D10" s="409">
        <f>SUM(D7,D9,D8)</f>
        <v>53</v>
      </c>
      <c r="E10" s="409">
        <f>D10+C10</f>
        <v>148</v>
      </c>
    </row>
    <row r="11" spans="1:6" x14ac:dyDescent="0.2">
      <c r="B11" s="83"/>
      <c r="C11" s="83"/>
      <c r="D11" s="83"/>
      <c r="E11" s="83"/>
      <c r="F11" s="83"/>
    </row>
    <row r="12" spans="1:6" ht="13.5" thickBot="1" x14ac:dyDescent="0.25">
      <c r="B12" s="83"/>
      <c r="C12" s="83"/>
      <c r="D12" s="83"/>
      <c r="E12" s="83"/>
      <c r="F12" s="83"/>
    </row>
    <row r="13" spans="1:6" ht="12" customHeight="1" x14ac:dyDescent="0.2">
      <c r="B13" s="538" t="s">
        <v>570</v>
      </c>
      <c r="C13" s="468"/>
      <c r="D13" s="83"/>
      <c r="E13" s="83"/>
      <c r="F13" s="83"/>
    </row>
    <row r="14" spans="1:6" ht="13.5" thickBot="1" x14ac:dyDescent="0.25">
      <c r="A14" s="2">
        <v>1901</v>
      </c>
      <c r="B14" s="539" t="s">
        <v>571</v>
      </c>
      <c r="C14" s="467"/>
      <c r="D14" s="83"/>
      <c r="E14" s="83"/>
      <c r="F14" s="83"/>
    </row>
    <row r="15" spans="1:6" x14ac:dyDescent="0.2">
      <c r="B15" s="83"/>
      <c r="C15" s="83"/>
      <c r="D15" s="83"/>
      <c r="E15" s="83"/>
      <c r="F15" s="83"/>
    </row>
    <row r="16" spans="1:6" x14ac:dyDescent="0.2">
      <c r="B16" s="94" t="s">
        <v>167</v>
      </c>
      <c r="C16" s="469">
        <v>4</v>
      </c>
      <c r="D16" s="83"/>
      <c r="E16" s="83"/>
      <c r="F16" s="83"/>
    </row>
    <row r="17" spans="1:6" x14ac:dyDescent="0.2">
      <c r="B17" s="94" t="s">
        <v>168</v>
      </c>
      <c r="C17" s="469">
        <v>34</v>
      </c>
      <c r="D17" s="83"/>
      <c r="E17" s="83"/>
      <c r="F17" s="83"/>
    </row>
    <row r="18" spans="1:6" s="91" customFormat="1" x14ac:dyDescent="0.2">
      <c r="A18" s="382"/>
      <c r="B18" s="410" t="s">
        <v>5</v>
      </c>
      <c r="C18" s="410">
        <f>C17+C16</f>
        <v>38</v>
      </c>
      <c r="D18" s="95"/>
      <c r="E18" s="95"/>
      <c r="F18" s="95"/>
    </row>
    <row r="20" spans="1:6" x14ac:dyDescent="0.2">
      <c r="B20" s="526" t="s">
        <v>489</v>
      </c>
      <c r="C20" s="526">
        <f>C18+E10</f>
        <v>186</v>
      </c>
    </row>
  </sheetData>
  <mergeCells count="3">
    <mergeCell ref="B2:E2"/>
    <mergeCell ref="B4:E4"/>
    <mergeCell ref="B3:E3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16"/>
  <sheetViews>
    <sheetView zoomScaleNormal="100" workbookViewId="0">
      <selection activeCell="C10" sqref="C10"/>
    </sheetView>
  </sheetViews>
  <sheetFormatPr baseColWidth="10" defaultRowHeight="12.75" customHeight="1" x14ac:dyDescent="0.25"/>
  <cols>
    <col min="1" max="1" width="18.42578125" style="4" bestFit="1" customWidth="1"/>
    <col min="2" max="4" width="4.7109375" style="4" bestFit="1" customWidth="1"/>
    <col min="5" max="5" width="5" style="12" bestFit="1" customWidth="1"/>
    <col min="6" max="7" width="4.5703125" style="4" bestFit="1" customWidth="1"/>
    <col min="8" max="9" width="5" style="4" bestFit="1" customWidth="1"/>
    <col min="10" max="11" width="4.5703125" style="4" bestFit="1" customWidth="1"/>
    <col min="12" max="12" width="5" style="12" bestFit="1" customWidth="1"/>
    <col min="13" max="13" width="6.42578125" style="13" customWidth="1"/>
    <col min="14" max="16384" width="11.42578125" style="4"/>
  </cols>
  <sheetData>
    <row r="3" spans="1:256" ht="8.25" customHeight="1" thickBot="1" x14ac:dyDescent="0.3"/>
    <row r="4" spans="1:256" ht="18.75" customHeight="1" x14ac:dyDescent="0.25">
      <c r="A4" s="1014" t="s">
        <v>26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5"/>
      <c r="M4" s="1016"/>
    </row>
    <row r="5" spans="1:256" ht="16.5" customHeight="1" x14ac:dyDescent="0.25">
      <c r="A5" s="1008" t="s">
        <v>609</v>
      </c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10"/>
    </row>
    <row r="6" spans="1:256" ht="15.75" customHeight="1" thickBot="1" x14ac:dyDescent="0.3">
      <c r="A6" s="1011" t="s">
        <v>607</v>
      </c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3"/>
    </row>
    <row r="7" spans="1:256" ht="12.75" customHeight="1" thickBot="1" x14ac:dyDescent="0.3"/>
    <row r="8" spans="1:256" s="6" customFormat="1" x14ac:dyDescent="0.2">
      <c r="A8" s="225"/>
      <c r="B8" s="226" t="s">
        <v>27</v>
      </c>
      <c r="C8" s="226" t="s">
        <v>28</v>
      </c>
      <c r="D8" s="264" t="s">
        <v>29</v>
      </c>
      <c r="E8" s="396" t="s">
        <v>30</v>
      </c>
      <c r="F8" s="267" t="s">
        <v>31</v>
      </c>
      <c r="G8" s="226" t="s">
        <v>32</v>
      </c>
      <c r="H8" s="226" t="s">
        <v>33</v>
      </c>
      <c r="I8" s="226" t="s">
        <v>34</v>
      </c>
      <c r="J8" s="226" t="s">
        <v>35</v>
      </c>
      <c r="K8" s="264" t="s">
        <v>36</v>
      </c>
      <c r="L8" s="396" t="s">
        <v>37</v>
      </c>
      <c r="M8" s="774" t="s">
        <v>38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" customFormat="1" ht="15" x14ac:dyDescent="0.25">
      <c r="A9" s="273" t="s">
        <v>43</v>
      </c>
      <c r="B9" s="138">
        <v>118</v>
      </c>
      <c r="C9" s="138">
        <v>114</v>
      </c>
      <c r="D9" s="265">
        <v>153</v>
      </c>
      <c r="E9" s="397">
        <f>B9+C9+D9</f>
        <v>385</v>
      </c>
      <c r="F9" s="268">
        <v>146</v>
      </c>
      <c r="G9" s="138">
        <v>149</v>
      </c>
      <c r="H9" s="138">
        <v>116</v>
      </c>
      <c r="I9" s="138">
        <v>125</v>
      </c>
      <c r="J9" s="138">
        <v>133</v>
      </c>
      <c r="K9" s="265">
        <v>148</v>
      </c>
      <c r="L9" s="399">
        <f>F9+G9+H9+I9+J9+K9</f>
        <v>817</v>
      </c>
      <c r="M9" s="775">
        <f>E9+L9</f>
        <v>1202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15" x14ac:dyDescent="0.25">
      <c r="A10" s="274" t="s">
        <v>483</v>
      </c>
      <c r="B10" s="224">
        <v>599</v>
      </c>
      <c r="C10" s="224">
        <v>591</v>
      </c>
      <c r="D10" s="266">
        <v>643</v>
      </c>
      <c r="E10" s="397">
        <f>B10+C10+D10</f>
        <v>1833</v>
      </c>
      <c r="F10" s="269">
        <v>654</v>
      </c>
      <c r="G10" s="224">
        <v>642</v>
      </c>
      <c r="H10" s="224">
        <v>618</v>
      </c>
      <c r="I10" s="224">
        <v>583</v>
      </c>
      <c r="J10" s="224">
        <v>555</v>
      </c>
      <c r="K10" s="266">
        <v>540</v>
      </c>
      <c r="L10" s="399">
        <f>F10+G10+H10+I10+J10+K10</f>
        <v>3592</v>
      </c>
      <c r="M10" s="775">
        <f>E10+L10</f>
        <v>5425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15.75" thickBot="1" x14ac:dyDescent="0.3">
      <c r="A11" s="275" t="s">
        <v>101</v>
      </c>
      <c r="B11" s="270">
        <v>47</v>
      </c>
      <c r="C11" s="270">
        <v>45</v>
      </c>
      <c r="D11" s="271">
        <v>57</v>
      </c>
      <c r="E11" s="398">
        <f>B11+C11+D11</f>
        <v>149</v>
      </c>
      <c r="F11" s="272">
        <v>70</v>
      </c>
      <c r="G11" s="270">
        <v>43</v>
      </c>
      <c r="H11" s="270">
        <v>54</v>
      </c>
      <c r="I11" s="270">
        <v>67</v>
      </c>
      <c r="J11" s="270">
        <v>71</v>
      </c>
      <c r="K11" s="271">
        <v>98</v>
      </c>
      <c r="L11" s="400">
        <f>F11+G11+H11+I11+J11+K11</f>
        <v>403</v>
      </c>
      <c r="M11" s="776">
        <f>E11+L11</f>
        <v>552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3.5" thickBot="1" x14ac:dyDescent="0.25">
      <c r="A12" s="296" t="s">
        <v>5</v>
      </c>
      <c r="B12" s="744">
        <f>+B9+B10+B11</f>
        <v>764</v>
      </c>
      <c r="C12" s="745">
        <f t="shared" ref="C12:M12" si="0">+C9+C10+C11</f>
        <v>750</v>
      </c>
      <c r="D12" s="746">
        <f t="shared" si="0"/>
        <v>853</v>
      </c>
      <c r="E12" s="752">
        <f t="shared" si="0"/>
        <v>2367</v>
      </c>
      <c r="F12" s="747">
        <f t="shared" si="0"/>
        <v>870</v>
      </c>
      <c r="G12" s="745">
        <f t="shared" si="0"/>
        <v>834</v>
      </c>
      <c r="H12" s="745">
        <f t="shared" si="0"/>
        <v>788</v>
      </c>
      <c r="I12" s="745">
        <f t="shared" si="0"/>
        <v>775</v>
      </c>
      <c r="J12" s="745">
        <f t="shared" si="0"/>
        <v>759</v>
      </c>
      <c r="K12" s="746">
        <f t="shared" si="0"/>
        <v>786</v>
      </c>
      <c r="L12" s="753">
        <f>F12+G12+H12+I12+J12+K12</f>
        <v>4812</v>
      </c>
      <c r="M12" s="405">
        <f t="shared" si="0"/>
        <v>7179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223" customForma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256" ht="12.75" customHeight="1" x14ac:dyDescent="0.2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9"/>
      <c r="M15" s="209"/>
    </row>
    <row r="16" spans="1:256" ht="12.75" customHeight="1" x14ac:dyDescent="0.25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</sheetData>
  <mergeCells count="3">
    <mergeCell ref="A5:M5"/>
    <mergeCell ref="A6:M6"/>
    <mergeCell ref="A4:M4"/>
  </mergeCells>
  <phoneticPr fontId="4" type="noConversion"/>
  <conditionalFormatting sqref="B16:M16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zoomScaleNormal="100" workbookViewId="0">
      <selection activeCell="D7" sqref="D7"/>
    </sheetView>
  </sheetViews>
  <sheetFormatPr baseColWidth="10" defaultRowHeight="12.75" x14ac:dyDescent="0.2"/>
  <cols>
    <col min="1" max="1" width="2.5703125" customWidth="1"/>
    <col min="2" max="2" width="34.85546875" customWidth="1"/>
    <col min="3" max="3" width="9.28515625" customWidth="1"/>
    <col min="4" max="4" width="6.42578125" customWidth="1"/>
    <col min="5" max="5" width="5" customWidth="1"/>
  </cols>
  <sheetData>
    <row r="1" spans="2:10" ht="13.5" thickBot="1" x14ac:dyDescent="0.25"/>
    <row r="2" spans="2:10" ht="15.75" x14ac:dyDescent="0.25">
      <c r="B2" s="578" t="s">
        <v>169</v>
      </c>
      <c r="C2" s="579"/>
      <c r="D2" s="579"/>
      <c r="E2" s="580"/>
    </row>
    <row r="3" spans="2:10" ht="15.75" x14ac:dyDescent="0.25">
      <c r="B3" s="1093" t="s">
        <v>609</v>
      </c>
      <c r="C3" s="1094"/>
      <c r="D3" s="1094"/>
      <c r="E3" s="1095"/>
    </row>
    <row r="4" spans="2:10" ht="16.5" thickBot="1" x14ac:dyDescent="0.3">
      <c r="B4" s="581" t="s">
        <v>607</v>
      </c>
      <c r="C4" s="582"/>
      <c r="D4" s="582"/>
      <c r="E4" s="583"/>
      <c r="G4" s="198"/>
      <c r="H4" s="199"/>
      <c r="I4" s="199"/>
      <c r="J4" s="199"/>
    </row>
    <row r="5" spans="2:10" x14ac:dyDescent="0.2">
      <c r="G5" s="198"/>
      <c r="H5" s="199"/>
      <c r="I5" s="199"/>
      <c r="J5" s="199"/>
    </row>
    <row r="6" spans="2:10" ht="15" x14ac:dyDescent="0.25">
      <c r="B6" s="117"/>
      <c r="C6" s="118" t="s">
        <v>88</v>
      </c>
      <c r="D6" s="118" t="s">
        <v>170</v>
      </c>
      <c r="E6" s="118" t="s">
        <v>12</v>
      </c>
      <c r="G6" s="198"/>
      <c r="H6" s="199"/>
      <c r="I6" s="199"/>
      <c r="J6" s="199"/>
    </row>
    <row r="7" spans="2:10" x14ac:dyDescent="0.2">
      <c r="B7" s="621" t="s">
        <v>5</v>
      </c>
      <c r="C7" s="120">
        <v>19</v>
      </c>
      <c r="D7" s="120">
        <v>22</v>
      </c>
      <c r="E7" s="120">
        <f>SUM(C7,D7)</f>
        <v>41</v>
      </c>
      <c r="G7" s="200"/>
      <c r="H7" s="200"/>
      <c r="I7" s="200"/>
      <c r="J7" s="200"/>
    </row>
    <row r="8" spans="2:10" x14ac:dyDescent="0.2">
      <c r="B8" s="83"/>
      <c r="C8" s="83"/>
      <c r="D8" s="620"/>
      <c r="E8" s="83"/>
    </row>
  </sheetData>
  <mergeCells count="1">
    <mergeCell ref="B3:E3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7" sqref="D7"/>
    </sheetView>
  </sheetViews>
  <sheetFormatPr baseColWidth="10" defaultRowHeight="12.75" x14ac:dyDescent="0.2"/>
  <cols>
    <col min="1" max="1" width="4.28515625" customWidth="1"/>
    <col min="5" max="5" width="18.5703125" customWidth="1"/>
  </cols>
  <sheetData>
    <row r="1" spans="2:5" ht="13.5" thickBot="1" x14ac:dyDescent="0.25"/>
    <row r="2" spans="2:5" ht="15.75" x14ac:dyDescent="0.25">
      <c r="B2" s="578" t="s">
        <v>576</v>
      </c>
      <c r="C2" s="579"/>
      <c r="D2" s="579"/>
      <c r="E2" s="580"/>
    </row>
    <row r="3" spans="2:5" ht="15.75" x14ac:dyDescent="0.25">
      <c r="B3" s="1093" t="s">
        <v>609</v>
      </c>
      <c r="C3" s="1094"/>
      <c r="D3" s="1094"/>
      <c r="E3" s="1095"/>
    </row>
    <row r="4" spans="2:5" ht="16.5" thickBot="1" x14ac:dyDescent="0.3">
      <c r="B4" s="581" t="s">
        <v>607</v>
      </c>
      <c r="C4" s="582"/>
      <c r="D4" s="582"/>
      <c r="E4" s="583"/>
    </row>
    <row r="6" spans="2:5" ht="15" x14ac:dyDescent="0.25">
      <c r="B6" s="117"/>
      <c r="C6" s="118"/>
    </row>
    <row r="7" spans="2:5" x14ac:dyDescent="0.2">
      <c r="B7" s="119" t="s">
        <v>5</v>
      </c>
      <c r="C7" s="120">
        <v>1240</v>
      </c>
    </row>
    <row r="8" spans="2:5" x14ac:dyDescent="0.2">
      <c r="B8" s="83"/>
      <c r="C8" s="83"/>
    </row>
    <row r="9" spans="2:5" x14ac:dyDescent="0.2">
      <c r="B9" s="121"/>
      <c r="C9" s="121"/>
      <c r="D9" s="121"/>
      <c r="E9" s="121"/>
    </row>
  </sheetData>
  <mergeCells count="1"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D8" sqref="D8"/>
    </sheetView>
  </sheetViews>
  <sheetFormatPr baseColWidth="10" defaultRowHeight="12.75" x14ac:dyDescent="0.2"/>
  <cols>
    <col min="1" max="1" width="6" style="2" customWidth="1"/>
    <col min="2" max="2" width="40.7109375" customWidth="1"/>
    <col min="3" max="3" width="6.85546875" customWidth="1"/>
    <col min="4" max="4" width="11.85546875" customWidth="1"/>
  </cols>
  <sheetData>
    <row r="1" spans="1:5" ht="13.5" thickBot="1" x14ac:dyDescent="0.25"/>
    <row r="2" spans="1:5" ht="15.75" x14ac:dyDescent="0.25">
      <c r="B2" s="553" t="s">
        <v>171</v>
      </c>
      <c r="C2" s="554"/>
      <c r="D2" s="555"/>
    </row>
    <row r="3" spans="1:5" ht="15.75" x14ac:dyDescent="0.25">
      <c r="B3" s="584" t="s">
        <v>609</v>
      </c>
      <c r="C3" s="585"/>
      <c r="D3" s="586"/>
    </row>
    <row r="4" spans="1:5" ht="16.5" thickBot="1" x14ac:dyDescent="0.3">
      <c r="B4" s="587" t="s">
        <v>607</v>
      </c>
      <c r="C4" s="588"/>
      <c r="D4" s="589"/>
    </row>
    <row r="6" spans="1:5" x14ac:dyDescent="0.2">
      <c r="A6" s="102" t="s">
        <v>494</v>
      </c>
      <c r="B6" s="96" t="s">
        <v>172</v>
      </c>
      <c r="C6" s="96" t="s">
        <v>173</v>
      </c>
      <c r="D6" s="96" t="s">
        <v>174</v>
      </c>
    </row>
    <row r="7" spans="1:5" x14ac:dyDescent="0.2">
      <c r="A7" s="102">
        <v>1601</v>
      </c>
      <c r="B7" s="122" t="s">
        <v>348</v>
      </c>
      <c r="C7" s="122" t="s">
        <v>2</v>
      </c>
      <c r="D7" s="122">
        <v>463</v>
      </c>
      <c r="E7" s="964"/>
    </row>
    <row r="8" spans="1:5" x14ac:dyDescent="0.2">
      <c r="A8" s="102">
        <v>1621</v>
      </c>
      <c r="B8" s="122" t="s">
        <v>176</v>
      </c>
      <c r="C8" s="122" t="s">
        <v>2</v>
      </c>
      <c r="D8" s="122">
        <v>104</v>
      </c>
      <c r="E8" s="964"/>
    </row>
    <row r="9" spans="1:5" x14ac:dyDescent="0.2">
      <c r="A9" s="102">
        <v>1681</v>
      </c>
      <c r="B9" s="122" t="s">
        <v>177</v>
      </c>
      <c r="C9" s="122" t="s">
        <v>2</v>
      </c>
      <c r="D9" s="122">
        <v>206</v>
      </c>
      <c r="E9" s="964"/>
    </row>
    <row r="10" spans="1:5" x14ac:dyDescent="0.2">
      <c r="A10" s="102"/>
      <c r="B10" s="520" t="s">
        <v>127</v>
      </c>
      <c r="C10" s="520"/>
      <c r="D10" s="520">
        <f>D9+D8+D7</f>
        <v>773</v>
      </c>
      <c r="E10" s="964"/>
    </row>
    <row r="11" spans="1:5" x14ac:dyDescent="0.2">
      <c r="A11" s="102">
        <v>3681</v>
      </c>
      <c r="B11" s="122" t="s">
        <v>175</v>
      </c>
      <c r="C11" s="515" t="s">
        <v>4</v>
      </c>
      <c r="D11" s="122">
        <v>112</v>
      </c>
      <c r="E11" s="964"/>
    </row>
    <row r="12" spans="1:5" x14ac:dyDescent="0.2">
      <c r="A12" s="102">
        <v>2601</v>
      </c>
      <c r="B12" s="515" t="s">
        <v>555</v>
      </c>
      <c r="C12" s="122" t="s">
        <v>3</v>
      </c>
      <c r="D12" s="122">
        <v>377</v>
      </c>
      <c r="E12" s="964"/>
    </row>
    <row r="13" spans="1:5" x14ac:dyDescent="0.2">
      <c r="A13" s="102"/>
      <c r="B13" s="521"/>
      <c r="C13" s="522"/>
      <c r="D13" s="523"/>
    </row>
    <row r="14" spans="1:5" ht="15" customHeight="1" x14ac:dyDescent="0.2">
      <c r="A14" s="102"/>
      <c r="B14" s="96" t="s">
        <v>178</v>
      </c>
      <c r="C14" s="96"/>
      <c r="D14" s="96">
        <f>D12+D11+D10</f>
        <v>1262</v>
      </c>
    </row>
    <row r="15" spans="1:5" x14ac:dyDescent="0.2">
      <c r="A15"/>
    </row>
  </sheetData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4"/>
  <sheetViews>
    <sheetView topLeftCell="A19" zoomScaleNormal="100" workbookViewId="0">
      <selection activeCell="A36" sqref="A36:XFD36"/>
    </sheetView>
  </sheetViews>
  <sheetFormatPr baseColWidth="10" defaultRowHeight="11.25" x14ac:dyDescent="0.2"/>
  <cols>
    <col min="1" max="1" width="2" style="108" customWidth="1"/>
    <col min="2" max="2" width="23.5703125" style="108" customWidth="1"/>
    <col min="3" max="3" width="5" style="108" bestFit="1" customWidth="1"/>
    <col min="4" max="4" width="5.5703125" style="108" customWidth="1"/>
    <col min="5" max="9" width="4.42578125" style="108" bestFit="1" customWidth="1"/>
    <col min="10" max="11" width="4.5703125" style="108" customWidth="1"/>
    <col min="12" max="12" width="4.42578125" style="108" bestFit="1" customWidth="1"/>
    <col min="13" max="13" width="4.42578125" style="108" customWidth="1"/>
    <col min="14" max="14" width="4.42578125" style="108" bestFit="1" customWidth="1"/>
    <col min="15" max="15" width="4.7109375" style="590" customWidth="1"/>
    <col min="16" max="16" width="4.42578125" style="590" bestFit="1" customWidth="1"/>
    <col min="17" max="17" width="4.42578125" style="108" bestFit="1" customWidth="1"/>
    <col min="18" max="16384" width="11.42578125" style="108"/>
  </cols>
  <sheetData>
    <row r="1" spans="2:17" ht="12" thickBot="1" x14ac:dyDescent="0.25"/>
    <row r="2" spans="2:17" s="295" customFormat="1" ht="13.5" customHeight="1" x14ac:dyDescent="0.2">
      <c r="B2" s="1098" t="s">
        <v>171</v>
      </c>
      <c r="C2" s="1099"/>
      <c r="D2" s="1099"/>
      <c r="E2" s="1099"/>
      <c r="F2" s="1099"/>
      <c r="G2" s="1099"/>
      <c r="H2" s="1099"/>
      <c r="I2" s="1100"/>
      <c r="O2" s="591"/>
      <c r="P2" s="591"/>
    </row>
    <row r="3" spans="2:17" s="252" customFormat="1" ht="13.5" customHeight="1" x14ac:dyDescent="0.2">
      <c r="B3" s="1101" t="s">
        <v>179</v>
      </c>
      <c r="C3" s="1102"/>
      <c r="D3" s="1102"/>
      <c r="E3" s="1102"/>
      <c r="F3" s="1102"/>
      <c r="G3" s="1102"/>
      <c r="H3" s="1102"/>
      <c r="I3" s="1103"/>
      <c r="O3" s="591"/>
      <c r="P3" s="591"/>
    </row>
    <row r="4" spans="2:17" s="252" customFormat="1" ht="13.5" customHeight="1" x14ac:dyDescent="0.2">
      <c r="B4" s="1107" t="s">
        <v>609</v>
      </c>
      <c r="C4" s="1108"/>
      <c r="D4" s="1108"/>
      <c r="E4" s="1108"/>
      <c r="F4" s="1108"/>
      <c r="G4" s="1108"/>
      <c r="H4" s="1108"/>
      <c r="I4" s="1109"/>
      <c r="O4" s="591"/>
      <c r="P4" s="591"/>
    </row>
    <row r="5" spans="2:17" s="252" customFormat="1" ht="13.5" customHeight="1" thickBot="1" x14ac:dyDescent="0.25">
      <c r="B5" s="1104" t="s">
        <v>607</v>
      </c>
      <c r="C5" s="1105"/>
      <c r="D5" s="1105"/>
      <c r="E5" s="1105"/>
      <c r="F5" s="1105"/>
      <c r="G5" s="1105"/>
      <c r="H5" s="1105"/>
      <c r="I5" s="1106"/>
      <c r="O5" s="591"/>
      <c r="P5" s="591"/>
    </row>
    <row r="6" spans="2:17" x14ac:dyDescent="0.2">
      <c r="B6" s="104"/>
      <c r="C6" s="104"/>
      <c r="D6" s="104"/>
      <c r="E6" s="105"/>
    </row>
    <row r="7" spans="2:17" x14ac:dyDescent="0.2">
      <c r="B7" s="109"/>
      <c r="C7" s="109"/>
      <c r="D7" s="109"/>
      <c r="E7" s="110"/>
      <c r="F7" s="106" t="s">
        <v>180</v>
      </c>
      <c r="G7" s="106" t="s">
        <v>180</v>
      </c>
      <c r="H7" s="106" t="s">
        <v>180</v>
      </c>
      <c r="I7" s="106" t="s">
        <v>180</v>
      </c>
      <c r="J7" s="106" t="s">
        <v>180</v>
      </c>
      <c r="K7" s="106" t="s">
        <v>180</v>
      </c>
      <c r="L7" s="106" t="s">
        <v>180</v>
      </c>
      <c r="M7" s="106" t="s">
        <v>180</v>
      </c>
      <c r="N7" s="106" t="s">
        <v>180</v>
      </c>
      <c r="O7" s="472" t="s">
        <v>180</v>
      </c>
      <c r="P7" s="472" t="s">
        <v>180</v>
      </c>
      <c r="Q7" s="512" t="s">
        <v>180</v>
      </c>
    </row>
    <row r="8" spans="2:17" x14ac:dyDescent="0.2">
      <c r="B8" s="109"/>
      <c r="C8" s="109"/>
      <c r="D8" s="109"/>
      <c r="E8" s="110"/>
      <c r="F8" s="106">
        <v>2005</v>
      </c>
      <c r="G8" s="106">
        <v>2006</v>
      </c>
      <c r="H8" s="106">
        <v>2007</v>
      </c>
      <c r="I8" s="106">
        <v>2008</v>
      </c>
      <c r="J8" s="106">
        <v>2009</v>
      </c>
      <c r="K8" s="106">
        <v>2010</v>
      </c>
      <c r="L8" s="106">
        <v>2011</v>
      </c>
      <c r="M8" s="106">
        <v>2012</v>
      </c>
      <c r="N8" s="106">
        <v>2013</v>
      </c>
      <c r="O8" s="472">
        <v>2014</v>
      </c>
      <c r="P8" s="472">
        <v>2015</v>
      </c>
      <c r="Q8" s="512">
        <v>2016</v>
      </c>
    </row>
    <row r="9" spans="2:17" x14ac:dyDescent="0.2">
      <c r="B9" s="111" t="s">
        <v>181</v>
      </c>
      <c r="C9" s="111" t="s">
        <v>182</v>
      </c>
      <c r="D9" s="111" t="s">
        <v>183</v>
      </c>
      <c r="E9" s="111" t="s">
        <v>184</v>
      </c>
      <c r="F9" s="106">
        <v>2006</v>
      </c>
      <c r="G9" s="106">
        <v>2007</v>
      </c>
      <c r="H9" s="106">
        <v>2008</v>
      </c>
      <c r="I9" s="106">
        <v>2009</v>
      </c>
      <c r="J9" s="106">
        <v>2010</v>
      </c>
      <c r="K9" s="106">
        <v>2011</v>
      </c>
      <c r="L9" s="106">
        <v>2012</v>
      </c>
      <c r="M9" s="106">
        <v>2013</v>
      </c>
      <c r="N9" s="106">
        <v>2014</v>
      </c>
      <c r="O9" s="472">
        <v>2015</v>
      </c>
      <c r="P9" s="472">
        <v>2016</v>
      </c>
      <c r="Q9" s="512">
        <v>2017</v>
      </c>
    </row>
    <row r="10" spans="2:17" x14ac:dyDescent="0.2">
      <c r="B10" s="207" t="s">
        <v>185</v>
      </c>
      <c r="C10" s="131" t="s">
        <v>186</v>
      </c>
      <c r="D10" s="131">
        <v>200</v>
      </c>
      <c r="E10" s="131">
        <v>1</v>
      </c>
      <c r="F10" s="306"/>
      <c r="G10" s="306"/>
      <c r="H10" s="306"/>
      <c r="I10" s="306"/>
      <c r="J10" s="306"/>
      <c r="K10" s="306"/>
      <c r="L10" s="306"/>
      <c r="M10" s="306"/>
      <c r="N10" s="306"/>
      <c r="O10" s="473"/>
      <c r="P10" s="473"/>
      <c r="Q10" s="512"/>
    </row>
    <row r="11" spans="2:17" x14ac:dyDescent="0.2">
      <c r="B11" s="131" t="s">
        <v>187</v>
      </c>
      <c r="C11" s="131" t="s">
        <v>186</v>
      </c>
      <c r="D11" s="131">
        <v>60</v>
      </c>
      <c r="E11" s="131">
        <v>1</v>
      </c>
      <c r="F11" s="306">
        <v>6</v>
      </c>
      <c r="G11" s="306"/>
      <c r="H11" s="306"/>
      <c r="I11" s="306"/>
      <c r="J11" s="306"/>
      <c r="K11" s="306"/>
      <c r="L11" s="306"/>
      <c r="M11" s="306"/>
      <c r="N11" s="306"/>
      <c r="O11" s="473"/>
      <c r="P11" s="473"/>
      <c r="Q11" s="512"/>
    </row>
    <row r="12" spans="2:17" x14ac:dyDescent="0.2">
      <c r="B12" s="131" t="s">
        <v>553</v>
      </c>
      <c r="C12" s="131" t="s">
        <v>186</v>
      </c>
      <c r="D12" s="131">
        <v>80</v>
      </c>
      <c r="E12" s="131"/>
      <c r="F12" s="306"/>
      <c r="G12" s="306"/>
      <c r="H12" s="306"/>
      <c r="I12" s="306"/>
      <c r="J12" s="306"/>
      <c r="K12" s="306"/>
      <c r="L12" s="306"/>
      <c r="M12" s="306"/>
      <c r="N12" s="306"/>
      <c r="O12" s="473">
        <v>10</v>
      </c>
      <c r="P12" s="473"/>
      <c r="Q12" s="512"/>
    </row>
    <row r="13" spans="2:17" x14ac:dyDescent="0.2">
      <c r="B13" s="131" t="s">
        <v>188</v>
      </c>
      <c r="C13" s="131" t="s">
        <v>186</v>
      </c>
      <c r="D13" s="131">
        <v>120</v>
      </c>
      <c r="E13" s="131">
        <v>1</v>
      </c>
      <c r="F13" s="306"/>
      <c r="G13" s="306"/>
      <c r="H13" s="306"/>
      <c r="I13" s="306"/>
      <c r="J13" s="306"/>
      <c r="K13" s="306"/>
      <c r="L13" s="306"/>
      <c r="M13" s="306"/>
      <c r="N13" s="306"/>
      <c r="O13" s="473"/>
      <c r="P13" s="473"/>
      <c r="Q13" s="512"/>
    </row>
    <row r="14" spans="2:17" x14ac:dyDescent="0.2">
      <c r="B14" s="131" t="s">
        <v>188</v>
      </c>
      <c r="C14" s="131" t="s">
        <v>186</v>
      </c>
      <c r="D14" s="131">
        <v>60</v>
      </c>
      <c r="E14" s="131">
        <v>1</v>
      </c>
      <c r="F14" s="306"/>
      <c r="G14" s="306"/>
      <c r="H14" s="306"/>
      <c r="I14" s="306"/>
      <c r="J14" s="306"/>
      <c r="K14" s="306"/>
      <c r="L14" s="306"/>
      <c r="M14" s="306"/>
      <c r="N14" s="306"/>
      <c r="O14" s="473"/>
      <c r="P14" s="473"/>
      <c r="Q14" s="512"/>
    </row>
    <row r="15" spans="2:17" x14ac:dyDescent="0.2">
      <c r="B15" s="131" t="s">
        <v>188</v>
      </c>
      <c r="C15" s="131" t="s">
        <v>186</v>
      </c>
      <c r="D15" s="131">
        <v>20</v>
      </c>
      <c r="E15" s="131"/>
      <c r="F15" s="306"/>
      <c r="G15" s="306"/>
      <c r="H15" s="306"/>
      <c r="I15" s="306"/>
      <c r="J15" s="306"/>
      <c r="K15" s="306"/>
      <c r="L15" s="306"/>
      <c r="M15" s="306"/>
      <c r="N15" s="306"/>
      <c r="O15" s="473"/>
      <c r="P15" s="473"/>
      <c r="Q15" s="512"/>
    </row>
    <row r="16" spans="2:17" x14ac:dyDescent="0.2">
      <c r="B16" s="131" t="s">
        <v>189</v>
      </c>
      <c r="C16" s="131" t="s">
        <v>186</v>
      </c>
      <c r="D16" s="131">
        <v>120</v>
      </c>
      <c r="E16" s="131">
        <v>1</v>
      </c>
      <c r="F16" s="306"/>
      <c r="G16" s="306"/>
      <c r="H16" s="306"/>
      <c r="I16" s="306"/>
      <c r="J16" s="306"/>
      <c r="K16" s="306"/>
      <c r="L16" s="306"/>
      <c r="M16" s="306"/>
      <c r="N16" s="306"/>
      <c r="O16" s="473"/>
      <c r="P16" s="473"/>
      <c r="Q16" s="512"/>
    </row>
    <row r="17" spans="2:17" x14ac:dyDescent="0.2">
      <c r="B17" s="131" t="s">
        <v>189</v>
      </c>
      <c r="C17" s="131" t="s">
        <v>186</v>
      </c>
      <c r="D17" s="131">
        <v>60</v>
      </c>
      <c r="E17" s="131"/>
      <c r="F17" s="306"/>
      <c r="G17" s="306"/>
      <c r="H17" s="306"/>
      <c r="I17" s="306"/>
      <c r="J17" s="306"/>
      <c r="K17" s="306"/>
      <c r="L17" s="306"/>
      <c r="M17" s="306"/>
      <c r="N17" s="306"/>
      <c r="O17" s="473"/>
      <c r="P17" s="473"/>
      <c r="Q17" s="512"/>
    </row>
    <row r="18" spans="2:17" x14ac:dyDescent="0.2">
      <c r="B18" s="131" t="s">
        <v>190</v>
      </c>
      <c r="C18" s="131" t="s">
        <v>186</v>
      </c>
      <c r="D18" s="131">
        <v>120</v>
      </c>
      <c r="E18" s="131">
        <v>1</v>
      </c>
      <c r="F18" s="306"/>
      <c r="G18" s="306"/>
      <c r="H18" s="306"/>
      <c r="I18" s="306"/>
      <c r="J18" s="306"/>
      <c r="K18" s="306"/>
      <c r="L18" s="306"/>
      <c r="M18" s="306"/>
      <c r="N18" s="306"/>
      <c r="O18" s="473"/>
      <c r="P18" s="473"/>
      <c r="Q18" s="512"/>
    </row>
    <row r="19" spans="2:17" x14ac:dyDescent="0.2">
      <c r="B19" s="131" t="s">
        <v>653</v>
      </c>
      <c r="C19" s="131"/>
      <c r="D19" s="131">
        <v>80</v>
      </c>
      <c r="E19" s="131">
        <v>1</v>
      </c>
      <c r="F19" s="306"/>
      <c r="G19" s="306"/>
      <c r="H19" s="306"/>
      <c r="I19" s="306"/>
      <c r="J19" s="306"/>
      <c r="K19" s="306"/>
      <c r="L19" s="306"/>
      <c r="M19" s="306"/>
      <c r="N19" s="306"/>
      <c r="O19" s="473"/>
      <c r="P19" s="473"/>
      <c r="Q19" s="512">
        <v>8</v>
      </c>
    </row>
    <row r="20" spans="2:17" x14ac:dyDescent="0.2">
      <c r="B20" s="131" t="s">
        <v>191</v>
      </c>
      <c r="C20" s="131" t="s">
        <v>186</v>
      </c>
      <c r="D20" s="131">
        <v>160</v>
      </c>
      <c r="E20" s="131">
        <v>1</v>
      </c>
      <c r="F20" s="306">
        <v>10</v>
      </c>
      <c r="G20" s="306">
        <v>8</v>
      </c>
      <c r="H20" s="306">
        <v>17</v>
      </c>
      <c r="I20" s="306">
        <v>17</v>
      </c>
      <c r="J20" s="306">
        <v>15</v>
      </c>
      <c r="K20" s="306">
        <v>10</v>
      </c>
      <c r="L20" s="306">
        <v>8</v>
      </c>
      <c r="M20" s="306">
        <v>10</v>
      </c>
      <c r="N20" s="306">
        <v>9</v>
      </c>
      <c r="O20" s="473"/>
      <c r="P20" s="473"/>
      <c r="Q20" s="512">
        <v>8</v>
      </c>
    </row>
    <row r="21" spans="2:17" x14ac:dyDescent="0.2">
      <c r="B21" s="131" t="s">
        <v>191</v>
      </c>
      <c r="C21" s="131" t="s">
        <v>186</v>
      </c>
      <c r="D21" s="131">
        <v>160</v>
      </c>
      <c r="E21" s="131">
        <v>2</v>
      </c>
      <c r="F21" s="306">
        <v>8</v>
      </c>
      <c r="G21" s="306">
        <v>5</v>
      </c>
      <c r="H21" s="306">
        <v>7</v>
      </c>
      <c r="I21" s="306">
        <v>8</v>
      </c>
      <c r="J21" s="306">
        <v>15</v>
      </c>
      <c r="K21" s="306">
        <v>9</v>
      </c>
      <c r="L21" s="306">
        <v>8</v>
      </c>
      <c r="M21" s="306">
        <v>8</v>
      </c>
      <c r="N21" s="306">
        <v>8</v>
      </c>
      <c r="O21" s="473">
        <v>9</v>
      </c>
      <c r="P21" s="1110">
        <v>8</v>
      </c>
      <c r="Q21" s="1096">
        <v>8</v>
      </c>
    </row>
    <row r="22" spans="2:17" x14ac:dyDescent="0.2">
      <c r="B22" s="131" t="s">
        <v>191</v>
      </c>
      <c r="C22" s="131" t="s">
        <v>186</v>
      </c>
      <c r="D22" s="131">
        <v>160</v>
      </c>
      <c r="E22" s="131">
        <v>3</v>
      </c>
      <c r="F22" s="306">
        <v>7</v>
      </c>
      <c r="G22" s="306">
        <v>4</v>
      </c>
      <c r="H22" s="306">
        <v>5</v>
      </c>
      <c r="I22" s="306">
        <v>7</v>
      </c>
      <c r="J22" s="306">
        <v>8</v>
      </c>
      <c r="K22" s="306">
        <v>7</v>
      </c>
      <c r="L22" s="306">
        <v>8</v>
      </c>
      <c r="M22" s="306">
        <v>8</v>
      </c>
      <c r="N22" s="306">
        <v>8</v>
      </c>
      <c r="O22" s="473"/>
      <c r="P22" s="1111"/>
      <c r="Q22" s="1097"/>
    </row>
    <row r="23" spans="2:17" x14ac:dyDescent="0.2">
      <c r="B23" s="131" t="s">
        <v>192</v>
      </c>
      <c r="C23" s="131" t="s">
        <v>186</v>
      </c>
      <c r="D23" s="131">
        <v>160</v>
      </c>
      <c r="E23" s="131">
        <v>1</v>
      </c>
      <c r="F23" s="306">
        <v>31</v>
      </c>
      <c r="G23" s="306">
        <v>32</v>
      </c>
      <c r="H23" s="306">
        <v>31</v>
      </c>
      <c r="I23" s="306">
        <v>10</v>
      </c>
      <c r="J23" s="306">
        <v>18</v>
      </c>
      <c r="K23" s="306">
        <v>18</v>
      </c>
      <c r="L23" s="306">
        <v>14</v>
      </c>
      <c r="M23" s="306">
        <v>14</v>
      </c>
      <c r="N23" s="306">
        <v>12</v>
      </c>
      <c r="O23" s="473">
        <v>8</v>
      </c>
      <c r="P23" s="473">
        <v>11</v>
      </c>
      <c r="Q23" s="512">
        <v>10</v>
      </c>
    </row>
    <row r="24" spans="2:17" x14ac:dyDescent="0.2">
      <c r="B24" s="131" t="s">
        <v>192</v>
      </c>
      <c r="C24" s="131" t="s">
        <v>186</v>
      </c>
      <c r="D24" s="131">
        <v>160</v>
      </c>
      <c r="E24" s="131">
        <v>2</v>
      </c>
      <c r="F24" s="306">
        <v>14</v>
      </c>
      <c r="G24" s="306">
        <v>15</v>
      </c>
      <c r="H24" s="306">
        <v>24</v>
      </c>
      <c r="I24" s="306">
        <v>13</v>
      </c>
      <c r="J24" s="306">
        <v>11</v>
      </c>
      <c r="K24" s="306">
        <v>10</v>
      </c>
      <c r="L24" s="306"/>
      <c r="M24" s="306">
        <v>16</v>
      </c>
      <c r="N24" s="306">
        <v>10</v>
      </c>
      <c r="O24" s="473"/>
      <c r="P24" s="473">
        <v>12</v>
      </c>
      <c r="Q24" s="512">
        <v>8</v>
      </c>
    </row>
    <row r="25" spans="2:17" x14ac:dyDescent="0.2">
      <c r="B25" s="131" t="s">
        <v>192</v>
      </c>
      <c r="C25" s="131" t="s">
        <v>186</v>
      </c>
      <c r="D25" s="131">
        <v>160</v>
      </c>
      <c r="E25" s="131">
        <v>3</v>
      </c>
      <c r="F25" s="306">
        <v>8</v>
      </c>
      <c r="G25" s="306">
        <v>13</v>
      </c>
      <c r="H25" s="306">
        <v>10</v>
      </c>
      <c r="I25" s="306">
        <v>12</v>
      </c>
      <c r="J25" s="306">
        <v>8</v>
      </c>
      <c r="K25" s="306">
        <v>8</v>
      </c>
      <c r="L25" s="306"/>
      <c r="M25" s="306"/>
      <c r="N25" s="306">
        <v>13</v>
      </c>
      <c r="O25" s="473">
        <v>12</v>
      </c>
      <c r="P25" s="473"/>
      <c r="Q25" s="512">
        <v>9</v>
      </c>
    </row>
    <row r="26" spans="2:17" x14ac:dyDescent="0.2">
      <c r="B26" s="131" t="s">
        <v>192</v>
      </c>
      <c r="C26" s="131" t="s">
        <v>186</v>
      </c>
      <c r="D26" s="131">
        <v>160</v>
      </c>
      <c r="E26" s="367" t="s">
        <v>405</v>
      </c>
      <c r="F26" s="306"/>
      <c r="G26" s="306"/>
      <c r="H26" s="306"/>
      <c r="I26" s="306"/>
      <c r="J26" s="306"/>
      <c r="K26" s="306"/>
      <c r="L26" s="306">
        <v>12</v>
      </c>
      <c r="M26" s="306"/>
      <c r="N26" s="306"/>
      <c r="O26" s="473"/>
      <c r="P26" s="473"/>
      <c r="Q26" s="512"/>
    </row>
    <row r="27" spans="2:17" x14ac:dyDescent="0.2">
      <c r="B27" s="131" t="s">
        <v>336</v>
      </c>
      <c r="C27" s="131"/>
      <c r="D27" s="131">
        <v>80</v>
      </c>
      <c r="E27" s="131"/>
      <c r="F27" s="306"/>
      <c r="G27" s="306"/>
      <c r="H27" s="306"/>
      <c r="I27" s="306">
        <v>13</v>
      </c>
      <c r="J27" s="306">
        <v>13</v>
      </c>
      <c r="K27" s="306">
        <v>13</v>
      </c>
      <c r="L27" s="306">
        <v>10</v>
      </c>
      <c r="M27" s="306">
        <v>9</v>
      </c>
      <c r="N27" s="306">
        <v>10</v>
      </c>
      <c r="O27" s="473">
        <v>11</v>
      </c>
      <c r="P27" s="473">
        <v>9</v>
      </c>
      <c r="Q27" s="512">
        <v>8</v>
      </c>
    </row>
    <row r="28" spans="2:17" x14ac:dyDescent="0.2">
      <c r="B28" s="131" t="s">
        <v>337</v>
      </c>
      <c r="C28" s="131"/>
      <c r="D28" s="131">
        <v>80</v>
      </c>
      <c r="E28" s="131">
        <v>1</v>
      </c>
      <c r="F28" s="306"/>
      <c r="G28" s="306"/>
      <c r="H28" s="306"/>
      <c r="I28" s="306">
        <v>20</v>
      </c>
      <c r="J28" s="306">
        <v>8</v>
      </c>
      <c r="K28" s="306">
        <v>12</v>
      </c>
      <c r="L28" s="306"/>
      <c r="M28" s="306"/>
      <c r="N28" s="306"/>
      <c r="O28" s="473"/>
      <c r="P28" s="473"/>
      <c r="Q28" s="512">
        <v>8</v>
      </c>
    </row>
    <row r="29" spans="2:17" x14ac:dyDescent="0.2">
      <c r="B29" s="131" t="s">
        <v>345</v>
      </c>
      <c r="C29" s="131" t="s">
        <v>186</v>
      </c>
      <c r="D29" s="131">
        <v>80</v>
      </c>
      <c r="E29" s="131">
        <v>1</v>
      </c>
      <c r="F29" s="306"/>
      <c r="G29" s="306"/>
      <c r="H29" s="306"/>
      <c r="I29" s="306"/>
      <c r="J29" s="306">
        <v>9</v>
      </c>
      <c r="K29" s="306">
        <v>10</v>
      </c>
      <c r="L29" s="306"/>
      <c r="M29" s="306">
        <v>9</v>
      </c>
      <c r="N29" s="306">
        <v>10</v>
      </c>
      <c r="O29" s="473"/>
      <c r="P29" s="473"/>
      <c r="Q29" s="512"/>
    </row>
    <row r="30" spans="2:17" x14ac:dyDescent="0.2">
      <c r="B30" s="131" t="s">
        <v>478</v>
      </c>
      <c r="C30" s="131"/>
      <c r="D30" s="131">
        <v>80</v>
      </c>
      <c r="E30" s="131">
        <v>1</v>
      </c>
      <c r="F30" s="306"/>
      <c r="G30" s="306"/>
      <c r="H30" s="306"/>
      <c r="I30" s="306"/>
      <c r="J30" s="306"/>
      <c r="K30" s="306"/>
      <c r="L30" s="306"/>
      <c r="M30" s="306"/>
      <c r="N30" s="306">
        <v>8</v>
      </c>
      <c r="O30" s="473">
        <v>8</v>
      </c>
      <c r="P30" s="473">
        <v>8</v>
      </c>
      <c r="Q30" s="512"/>
    </row>
    <row r="31" spans="2:17" x14ac:dyDescent="0.2">
      <c r="B31" s="131" t="s">
        <v>479</v>
      </c>
      <c r="C31" s="131"/>
      <c r="D31" s="131">
        <v>80</v>
      </c>
      <c r="E31" s="131">
        <v>1</v>
      </c>
      <c r="F31" s="306"/>
      <c r="G31" s="306"/>
      <c r="H31" s="306"/>
      <c r="I31" s="306"/>
      <c r="J31" s="306"/>
      <c r="K31" s="306"/>
      <c r="L31" s="306"/>
      <c r="M31" s="306"/>
      <c r="N31" s="306">
        <v>8</v>
      </c>
      <c r="O31" s="473">
        <v>8</v>
      </c>
      <c r="P31" s="473">
        <v>9</v>
      </c>
      <c r="Q31" s="512"/>
    </row>
    <row r="32" spans="2:17" x14ac:dyDescent="0.2">
      <c r="B32" s="131" t="s">
        <v>479</v>
      </c>
      <c r="C32" s="131"/>
      <c r="D32" s="131">
        <v>120</v>
      </c>
      <c r="E32" s="131">
        <v>1</v>
      </c>
      <c r="F32" s="306"/>
      <c r="G32" s="306"/>
      <c r="H32" s="306"/>
      <c r="I32" s="306"/>
      <c r="J32" s="306"/>
      <c r="K32" s="306"/>
      <c r="L32" s="306"/>
      <c r="M32" s="306"/>
      <c r="N32" s="306"/>
      <c r="O32" s="473"/>
      <c r="P32" s="473"/>
      <c r="Q32" s="512">
        <v>12</v>
      </c>
    </row>
    <row r="33" spans="2:17" x14ac:dyDescent="0.2">
      <c r="B33" s="131" t="s">
        <v>654</v>
      </c>
      <c r="C33" s="131"/>
      <c r="D33" s="131">
        <v>80</v>
      </c>
      <c r="E33" s="131">
        <v>1</v>
      </c>
      <c r="F33" s="306"/>
      <c r="G33" s="306"/>
      <c r="H33" s="306"/>
      <c r="I33" s="306"/>
      <c r="J33" s="306"/>
      <c r="K33" s="306"/>
      <c r="L33" s="306"/>
      <c r="M33" s="306"/>
      <c r="N33" s="306"/>
      <c r="O33" s="473"/>
      <c r="P33" s="473"/>
      <c r="Q33" s="512">
        <v>8</v>
      </c>
    </row>
    <row r="34" spans="2:17" x14ac:dyDescent="0.2">
      <c r="B34" s="131" t="s">
        <v>655</v>
      </c>
      <c r="C34" s="131"/>
      <c r="D34" s="131">
        <v>80</v>
      </c>
      <c r="E34" s="131">
        <v>1</v>
      </c>
      <c r="F34" s="306"/>
      <c r="G34" s="306"/>
      <c r="H34" s="306"/>
      <c r="I34" s="306"/>
      <c r="J34" s="306"/>
      <c r="K34" s="306"/>
      <c r="L34" s="306"/>
      <c r="M34" s="306"/>
      <c r="N34" s="306"/>
      <c r="O34" s="473"/>
      <c r="P34" s="473"/>
      <c r="Q34" s="512">
        <v>9</v>
      </c>
    </row>
    <row r="35" spans="2:17" x14ac:dyDescent="0.2">
      <c r="B35" s="131" t="s">
        <v>193</v>
      </c>
      <c r="C35" s="131" t="s">
        <v>186</v>
      </c>
      <c r="D35" s="131">
        <v>120</v>
      </c>
      <c r="E35" s="131">
        <v>1</v>
      </c>
      <c r="F35" s="306">
        <v>8</v>
      </c>
      <c r="G35" s="306">
        <v>12</v>
      </c>
      <c r="H35" s="306">
        <v>6</v>
      </c>
      <c r="I35" s="306">
        <v>8</v>
      </c>
      <c r="J35" s="306">
        <v>8</v>
      </c>
      <c r="K35" s="306">
        <v>8</v>
      </c>
      <c r="L35" s="306">
        <v>8</v>
      </c>
      <c r="M35" s="306">
        <v>8</v>
      </c>
      <c r="N35" s="306"/>
      <c r="O35" s="473">
        <v>8</v>
      </c>
      <c r="P35" s="473">
        <v>8</v>
      </c>
      <c r="Q35" s="512"/>
    </row>
    <row r="36" spans="2:17" x14ac:dyDescent="0.2">
      <c r="B36" s="131" t="s">
        <v>656</v>
      </c>
      <c r="C36" s="131"/>
      <c r="D36" s="131">
        <v>120</v>
      </c>
      <c r="E36" s="131">
        <v>1</v>
      </c>
      <c r="F36" s="306"/>
      <c r="G36" s="306"/>
      <c r="H36" s="306"/>
      <c r="I36" s="306"/>
      <c r="J36" s="306"/>
      <c r="K36" s="306"/>
      <c r="L36" s="306"/>
      <c r="M36" s="306"/>
      <c r="N36" s="306"/>
      <c r="O36" s="473"/>
      <c r="P36" s="473">
        <v>8</v>
      </c>
      <c r="Q36" s="512">
        <v>8</v>
      </c>
    </row>
    <row r="37" spans="2:17" x14ac:dyDescent="0.2">
      <c r="B37" s="131" t="s">
        <v>657</v>
      </c>
      <c r="C37" s="131"/>
      <c r="D37" s="131">
        <v>120</v>
      </c>
      <c r="E37" s="131">
        <v>1</v>
      </c>
      <c r="F37" s="306"/>
      <c r="G37" s="306"/>
      <c r="H37" s="306"/>
      <c r="I37" s="306"/>
      <c r="J37" s="306"/>
      <c r="K37" s="306"/>
      <c r="L37" s="306"/>
      <c r="M37" s="306"/>
      <c r="N37" s="306"/>
      <c r="O37" s="473"/>
      <c r="P37" s="473"/>
      <c r="Q37" s="512">
        <v>8</v>
      </c>
    </row>
    <row r="38" spans="2:17" x14ac:dyDescent="0.2">
      <c r="B38" s="131" t="s">
        <v>194</v>
      </c>
      <c r="C38" s="131" t="s">
        <v>186</v>
      </c>
      <c r="D38" s="131">
        <v>120</v>
      </c>
      <c r="E38" s="131">
        <v>1</v>
      </c>
      <c r="F38" s="306">
        <v>9</v>
      </c>
      <c r="G38" s="306">
        <v>8</v>
      </c>
      <c r="H38" s="306">
        <v>7</v>
      </c>
      <c r="I38" s="306">
        <v>8</v>
      </c>
      <c r="J38" s="306">
        <v>8</v>
      </c>
      <c r="K38" s="306">
        <v>8</v>
      </c>
      <c r="L38" s="306">
        <v>8</v>
      </c>
      <c r="M38" s="306">
        <v>9</v>
      </c>
      <c r="N38" s="306">
        <v>8</v>
      </c>
      <c r="O38" s="473">
        <v>9</v>
      </c>
      <c r="P38" s="473"/>
      <c r="Q38" s="512"/>
    </row>
    <row r="39" spans="2:17" x14ac:dyDescent="0.2">
      <c r="B39" s="131" t="s">
        <v>195</v>
      </c>
      <c r="C39" s="131" t="s">
        <v>186</v>
      </c>
      <c r="D39" s="131">
        <v>120</v>
      </c>
      <c r="E39" s="131">
        <v>1</v>
      </c>
      <c r="F39" s="306">
        <v>13</v>
      </c>
      <c r="G39" s="306">
        <v>15</v>
      </c>
      <c r="H39" s="306">
        <v>12</v>
      </c>
      <c r="I39" s="306">
        <v>8</v>
      </c>
      <c r="J39" s="306">
        <v>8</v>
      </c>
      <c r="K39" s="306">
        <v>8</v>
      </c>
      <c r="L39" s="306">
        <v>8</v>
      </c>
      <c r="M39" s="306">
        <v>9</v>
      </c>
      <c r="N39" s="306">
        <v>8</v>
      </c>
      <c r="O39" s="473">
        <v>8</v>
      </c>
      <c r="P39" s="473"/>
      <c r="Q39" s="512"/>
    </row>
    <row r="40" spans="2:17" x14ac:dyDescent="0.2">
      <c r="B40" s="131" t="s">
        <v>196</v>
      </c>
      <c r="C40" s="131" t="s">
        <v>186</v>
      </c>
      <c r="D40" s="131">
        <v>120</v>
      </c>
      <c r="E40" s="131">
        <v>1</v>
      </c>
      <c r="F40" s="306">
        <v>10</v>
      </c>
      <c r="G40" s="306">
        <v>8</v>
      </c>
      <c r="H40" s="306">
        <v>8</v>
      </c>
      <c r="I40" s="306">
        <v>8</v>
      </c>
      <c r="J40" s="306">
        <v>9</v>
      </c>
      <c r="K40" s="306">
        <v>8</v>
      </c>
      <c r="L40" s="306"/>
      <c r="M40" s="306"/>
      <c r="N40" s="306"/>
      <c r="O40" s="473"/>
      <c r="P40" s="473"/>
      <c r="Q40" s="512"/>
    </row>
    <row r="41" spans="2:17" x14ac:dyDescent="0.2">
      <c r="B41" s="131" t="s">
        <v>284</v>
      </c>
      <c r="C41" s="131" t="s">
        <v>186</v>
      </c>
      <c r="D41" s="131">
        <v>120</v>
      </c>
      <c r="E41" s="131"/>
      <c r="F41" s="306"/>
      <c r="G41" s="306"/>
      <c r="H41" s="306"/>
      <c r="I41" s="306"/>
      <c r="J41" s="306"/>
      <c r="K41" s="306"/>
      <c r="L41" s="306"/>
      <c r="M41" s="306"/>
      <c r="N41" s="306"/>
      <c r="O41" s="473"/>
      <c r="P41" s="473"/>
      <c r="Q41" s="512"/>
    </row>
    <row r="42" spans="2:17" x14ac:dyDescent="0.2">
      <c r="B42" s="131" t="s">
        <v>285</v>
      </c>
      <c r="C42" s="131" t="s">
        <v>186</v>
      </c>
      <c r="D42" s="131">
        <v>120</v>
      </c>
      <c r="E42" s="131"/>
      <c r="F42" s="306"/>
      <c r="G42" s="306"/>
      <c r="H42" s="306"/>
      <c r="I42" s="306"/>
      <c r="J42" s="306"/>
      <c r="K42" s="306">
        <v>9</v>
      </c>
      <c r="L42" s="306"/>
      <c r="M42" s="306"/>
      <c r="N42" s="306"/>
      <c r="O42" s="473"/>
      <c r="P42" s="473"/>
      <c r="Q42" s="512"/>
    </row>
    <row r="43" spans="2:17" x14ac:dyDescent="0.2">
      <c r="B43" s="131" t="s">
        <v>285</v>
      </c>
      <c r="C43" s="131" t="s">
        <v>186</v>
      </c>
      <c r="D43" s="131">
        <v>80</v>
      </c>
      <c r="E43" s="131"/>
      <c r="F43" s="306"/>
      <c r="G43" s="306"/>
      <c r="H43" s="306"/>
      <c r="I43" s="306"/>
      <c r="J43" s="306"/>
      <c r="K43" s="306"/>
      <c r="L43" s="306"/>
      <c r="M43" s="306"/>
      <c r="N43" s="306"/>
      <c r="O43" s="473"/>
      <c r="P43" s="473"/>
      <c r="Q43" s="512"/>
    </row>
    <row r="44" spans="2:17" x14ac:dyDescent="0.2">
      <c r="B44" s="131" t="s">
        <v>197</v>
      </c>
      <c r="C44" s="131" t="s">
        <v>186</v>
      </c>
      <c r="D44" s="131">
        <v>120</v>
      </c>
      <c r="E44" s="131">
        <v>1</v>
      </c>
      <c r="F44" s="306"/>
      <c r="G44" s="306"/>
      <c r="H44" s="306"/>
      <c r="I44" s="306"/>
      <c r="J44" s="306"/>
      <c r="K44" s="306"/>
      <c r="L44" s="306"/>
      <c r="M44" s="306"/>
      <c r="N44" s="306"/>
      <c r="O44" s="473"/>
      <c r="P44" s="473"/>
      <c r="Q44" s="512"/>
    </row>
    <row r="45" spans="2:17" x14ac:dyDescent="0.2">
      <c r="B45" s="131" t="s">
        <v>194</v>
      </c>
      <c r="C45" s="131" t="s">
        <v>186</v>
      </c>
      <c r="D45" s="131">
        <v>120</v>
      </c>
      <c r="E45" s="131">
        <v>2</v>
      </c>
      <c r="F45" s="306"/>
      <c r="G45" s="306"/>
      <c r="H45" s="306"/>
      <c r="I45" s="306"/>
      <c r="J45" s="306"/>
      <c r="K45" s="306"/>
      <c r="L45" s="306"/>
      <c r="M45" s="306"/>
      <c r="N45" s="306"/>
      <c r="O45" s="473"/>
      <c r="P45" s="473"/>
      <c r="Q45" s="512"/>
    </row>
    <row r="46" spans="2:17" x14ac:dyDescent="0.2">
      <c r="B46" s="131" t="s">
        <v>195</v>
      </c>
      <c r="C46" s="131" t="s">
        <v>186</v>
      </c>
      <c r="D46" s="131">
        <v>120</v>
      </c>
      <c r="E46" s="131">
        <v>2</v>
      </c>
      <c r="F46" s="306"/>
      <c r="G46" s="306"/>
      <c r="H46" s="306"/>
      <c r="I46" s="306"/>
      <c r="J46" s="306"/>
      <c r="K46" s="306"/>
      <c r="L46" s="306"/>
      <c r="M46" s="306"/>
      <c r="N46" s="306"/>
      <c r="O46" s="473"/>
      <c r="P46" s="473"/>
      <c r="Q46" s="512"/>
    </row>
    <row r="47" spans="2:17" x14ac:dyDescent="0.2">
      <c r="B47" s="131" t="s">
        <v>198</v>
      </c>
      <c r="C47" s="132" t="s">
        <v>186</v>
      </c>
      <c r="D47" s="132">
        <v>80</v>
      </c>
      <c r="E47" s="132">
        <v>1</v>
      </c>
      <c r="F47" s="306"/>
      <c r="G47" s="306"/>
      <c r="H47" s="306"/>
      <c r="I47" s="306"/>
      <c r="J47" s="306"/>
      <c r="K47" s="306"/>
      <c r="L47" s="306"/>
      <c r="M47" s="306"/>
      <c r="N47" s="306"/>
      <c r="O47" s="473"/>
      <c r="P47" s="473"/>
      <c r="Q47" s="512"/>
    </row>
    <row r="48" spans="2:17" x14ac:dyDescent="0.2">
      <c r="B48" s="131" t="s">
        <v>307</v>
      </c>
      <c r="C48" s="132" t="s">
        <v>201</v>
      </c>
      <c r="D48" s="132">
        <v>40</v>
      </c>
      <c r="E48" s="132"/>
      <c r="F48" s="306">
        <v>8</v>
      </c>
      <c r="G48" s="306">
        <v>9</v>
      </c>
      <c r="H48" s="306">
        <v>5</v>
      </c>
      <c r="I48" s="306">
        <v>9</v>
      </c>
      <c r="J48" s="306"/>
      <c r="K48" s="306"/>
      <c r="L48" s="306"/>
      <c r="M48" s="306"/>
      <c r="N48" s="306"/>
      <c r="O48" s="473"/>
      <c r="P48" s="473"/>
      <c r="Q48" s="512"/>
    </row>
    <row r="49" spans="2:17" x14ac:dyDescent="0.2">
      <c r="B49" s="131" t="s">
        <v>308</v>
      </c>
      <c r="C49" s="132" t="s">
        <v>201</v>
      </c>
      <c r="D49" s="132">
        <v>40</v>
      </c>
      <c r="E49" s="132"/>
      <c r="F49" s="306">
        <v>10</v>
      </c>
      <c r="G49" s="306"/>
      <c r="H49" s="306">
        <v>13</v>
      </c>
      <c r="I49" s="306"/>
      <c r="J49" s="306"/>
      <c r="K49" s="306"/>
      <c r="L49" s="306"/>
      <c r="M49" s="306"/>
      <c r="N49" s="306"/>
      <c r="O49" s="473"/>
      <c r="P49" s="473"/>
      <c r="Q49" s="512"/>
    </row>
    <row r="50" spans="2:17" x14ac:dyDescent="0.2">
      <c r="B50" s="131" t="s">
        <v>199</v>
      </c>
      <c r="C50" s="132"/>
      <c r="D50" s="132">
        <v>40</v>
      </c>
      <c r="E50" s="132"/>
      <c r="F50" s="306"/>
      <c r="G50" s="306"/>
      <c r="H50" s="306"/>
      <c r="I50" s="306"/>
      <c r="J50" s="306"/>
      <c r="K50" s="306"/>
      <c r="L50" s="306"/>
      <c r="M50" s="306"/>
      <c r="N50" s="306"/>
      <c r="O50" s="473"/>
      <c r="P50" s="473"/>
      <c r="Q50" s="512"/>
    </row>
    <row r="51" spans="2:17" x14ac:dyDescent="0.2">
      <c r="B51" s="131" t="s">
        <v>200</v>
      </c>
      <c r="C51" s="132" t="s">
        <v>201</v>
      </c>
      <c r="D51" s="132">
        <v>20</v>
      </c>
      <c r="E51" s="132"/>
      <c r="F51" s="306"/>
      <c r="G51" s="306"/>
      <c r="H51" s="306"/>
      <c r="I51" s="306"/>
      <c r="J51" s="306"/>
      <c r="K51" s="306"/>
      <c r="L51" s="306"/>
      <c r="M51" s="306"/>
      <c r="N51" s="306"/>
      <c r="O51" s="473"/>
      <c r="P51" s="473"/>
      <c r="Q51" s="512"/>
    </row>
    <row r="52" spans="2:17" x14ac:dyDescent="0.2">
      <c r="B52" s="131" t="s">
        <v>202</v>
      </c>
      <c r="C52" s="132" t="s">
        <v>201</v>
      </c>
      <c r="D52" s="132">
        <v>20</v>
      </c>
      <c r="E52" s="132"/>
      <c r="F52" s="306"/>
      <c r="G52" s="306"/>
      <c r="H52" s="306"/>
      <c r="I52" s="306"/>
      <c r="J52" s="306"/>
      <c r="K52" s="306"/>
      <c r="L52" s="306"/>
      <c r="M52" s="306"/>
      <c r="N52" s="306"/>
      <c r="O52" s="473"/>
      <c r="P52" s="473"/>
      <c r="Q52" s="512"/>
    </row>
    <row r="53" spans="2:17" x14ac:dyDescent="0.2">
      <c r="B53" s="136" t="s">
        <v>203</v>
      </c>
      <c r="C53" s="133" t="s">
        <v>201</v>
      </c>
      <c r="D53" s="133">
        <v>20</v>
      </c>
      <c r="E53" s="133"/>
      <c r="F53" s="306"/>
      <c r="G53" s="306"/>
      <c r="H53" s="306"/>
      <c r="I53" s="306"/>
      <c r="J53" s="306"/>
      <c r="K53" s="306"/>
      <c r="L53" s="306"/>
      <c r="M53" s="306"/>
      <c r="N53" s="306"/>
      <c r="O53" s="473"/>
      <c r="P53" s="473"/>
      <c r="Q53" s="512"/>
    </row>
    <row r="54" spans="2:17" x14ac:dyDescent="0.2">
      <c r="B54" s="112" t="s">
        <v>204</v>
      </c>
      <c r="C54" s="112"/>
      <c r="D54" s="112"/>
      <c r="E54" s="112"/>
      <c r="F54" s="107">
        <f t="shared" ref="F54:N54" si="0">SUM(F10:F53)</f>
        <v>142</v>
      </c>
      <c r="G54" s="107">
        <f t="shared" si="0"/>
        <v>129</v>
      </c>
      <c r="H54" s="107">
        <f t="shared" si="0"/>
        <v>145</v>
      </c>
      <c r="I54" s="107">
        <f t="shared" si="0"/>
        <v>141</v>
      </c>
      <c r="J54" s="107">
        <f t="shared" si="0"/>
        <v>138</v>
      </c>
      <c r="K54" s="107">
        <f t="shared" si="0"/>
        <v>138</v>
      </c>
      <c r="L54" s="107">
        <f t="shared" si="0"/>
        <v>84</v>
      </c>
      <c r="M54" s="107">
        <f t="shared" si="0"/>
        <v>100</v>
      </c>
      <c r="N54" s="472">
        <f t="shared" si="0"/>
        <v>112</v>
      </c>
      <c r="O54" s="472">
        <f t="shared" ref="O54:P54" si="1">SUM(O10:O53)</f>
        <v>91</v>
      </c>
      <c r="P54" s="472">
        <f t="shared" si="1"/>
        <v>73</v>
      </c>
      <c r="Q54" s="370">
        <f t="shared" ref="Q54" si="2">SUM(Q10:Q53)</f>
        <v>112</v>
      </c>
    </row>
  </sheetData>
  <mergeCells count="6">
    <mergeCell ref="Q21:Q22"/>
    <mergeCell ref="B2:I2"/>
    <mergeCell ref="B3:I3"/>
    <mergeCell ref="B5:I5"/>
    <mergeCell ref="B4:I4"/>
    <mergeCell ref="P21:P22"/>
  </mergeCells>
  <phoneticPr fontId="4" type="noConversion"/>
  <pageMargins left="0.78740157499999996" right="0.78740157499999996" top="0.6" bottom="0.984251969" header="0.4921259845" footer="0.4921259845"/>
  <pageSetup paperSize="9" scale="86" orientation="landscape" r:id="rId1"/>
  <headerFooter alignWithMargins="0">
    <oddFooter>&amp;L&amp;D&amp;CAllgemeine Übersicht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35" zoomScaleNormal="100" workbookViewId="0">
      <selection activeCell="A56" sqref="A56"/>
    </sheetView>
  </sheetViews>
  <sheetFormatPr baseColWidth="10" defaultColWidth="35.42578125" defaultRowHeight="11.25" x14ac:dyDescent="0.2"/>
  <cols>
    <col min="1" max="1" width="45" style="137" bestFit="1" customWidth="1"/>
    <col min="2" max="2" width="4.5703125" style="108" customWidth="1"/>
    <col min="3" max="3" width="4.7109375" style="108" customWidth="1"/>
    <col min="4" max="4" width="3.42578125" style="108" customWidth="1"/>
    <col min="5" max="6" width="4.42578125" style="108" bestFit="1" customWidth="1"/>
    <col min="7" max="8" width="4.42578125" style="214" bestFit="1" customWidth="1"/>
    <col min="9" max="10" width="4.85546875" style="108" customWidth="1"/>
    <col min="11" max="11" width="4.42578125" style="108" bestFit="1" customWidth="1"/>
    <col min="12" max="12" width="4.42578125" style="108" customWidth="1"/>
    <col min="13" max="13" width="4.42578125" style="108" bestFit="1" customWidth="1"/>
    <col min="14" max="14" width="4.42578125" style="519" bestFit="1" customWidth="1"/>
    <col min="15" max="15" width="4.42578125" style="590" bestFit="1" customWidth="1"/>
    <col min="16" max="16" width="4.42578125" style="108" bestFit="1" customWidth="1"/>
    <col min="17" max="16384" width="35.42578125" style="108"/>
  </cols>
  <sheetData>
    <row r="1" spans="1:16" s="252" customFormat="1" ht="17.25" customHeight="1" x14ac:dyDescent="0.2">
      <c r="A1" s="1112" t="s">
        <v>171</v>
      </c>
      <c r="B1" s="1113"/>
      <c r="C1" s="1113"/>
      <c r="D1" s="1113"/>
      <c r="E1" s="1113"/>
      <c r="F1" s="1113"/>
      <c r="G1" s="1113"/>
      <c r="H1" s="1114"/>
      <c r="N1" s="91"/>
      <c r="O1" s="591"/>
    </row>
    <row r="2" spans="1:16" s="252" customFormat="1" ht="13.5" customHeight="1" x14ac:dyDescent="0.2">
      <c r="A2" s="1115" t="s">
        <v>554</v>
      </c>
      <c r="B2" s="1116"/>
      <c r="C2" s="1116"/>
      <c r="D2" s="1116"/>
      <c r="E2" s="1116"/>
      <c r="F2" s="1116"/>
      <c r="G2" s="1116"/>
      <c r="H2" s="1117"/>
      <c r="N2" s="91"/>
      <c r="O2" s="591"/>
    </row>
    <row r="3" spans="1:16" s="252" customFormat="1" ht="13.5" customHeight="1" x14ac:dyDescent="0.2">
      <c r="A3" s="1121" t="s">
        <v>609</v>
      </c>
      <c r="B3" s="1122"/>
      <c r="C3" s="1122"/>
      <c r="D3" s="1122"/>
      <c r="E3" s="1122"/>
      <c r="F3" s="1122"/>
      <c r="G3" s="1122"/>
      <c r="H3" s="1123"/>
      <c r="N3" s="91"/>
      <c r="O3" s="591"/>
    </row>
    <row r="4" spans="1:16" s="252" customFormat="1" ht="13.5" customHeight="1" thickBot="1" x14ac:dyDescent="0.25">
      <c r="A4" s="1118" t="s">
        <v>607</v>
      </c>
      <c r="B4" s="1119"/>
      <c r="C4" s="1119"/>
      <c r="D4" s="1119"/>
      <c r="E4" s="1119"/>
      <c r="F4" s="1119"/>
      <c r="G4" s="1119"/>
      <c r="H4" s="1120"/>
      <c r="N4" s="91"/>
      <c r="O4" s="591"/>
    </row>
    <row r="5" spans="1:16" s="328" customFormat="1" ht="9" customHeight="1" x14ac:dyDescent="0.15">
      <c r="A5" s="325"/>
      <c r="B5" s="326"/>
      <c r="C5" s="326"/>
      <c r="D5" s="327"/>
      <c r="G5" s="329"/>
      <c r="H5" s="329"/>
      <c r="N5" s="517"/>
      <c r="O5" s="691"/>
    </row>
    <row r="6" spans="1:16" x14ac:dyDescent="0.2">
      <c r="A6" s="134"/>
      <c r="B6" s="109"/>
      <c r="C6" s="109"/>
      <c r="D6" s="110"/>
      <c r="E6" s="150" t="s">
        <v>180</v>
      </c>
      <c r="F6" s="150" t="s">
        <v>180</v>
      </c>
      <c r="G6" s="215" t="s">
        <v>180</v>
      </c>
      <c r="H6" s="215" t="s">
        <v>180</v>
      </c>
      <c r="I6" s="215" t="s">
        <v>180</v>
      </c>
      <c r="J6" s="215" t="s">
        <v>180</v>
      </c>
      <c r="K6" s="215" t="s">
        <v>180</v>
      </c>
      <c r="L6" s="215" t="s">
        <v>180</v>
      </c>
      <c r="M6" s="215" t="s">
        <v>180</v>
      </c>
      <c r="N6" s="472" t="s">
        <v>180</v>
      </c>
      <c r="O6" s="472" t="s">
        <v>180</v>
      </c>
      <c r="P6" s="512" t="s">
        <v>180</v>
      </c>
    </row>
    <row r="7" spans="1:16" x14ac:dyDescent="0.2">
      <c r="A7" s="134"/>
      <c r="B7" s="109"/>
      <c r="C7" s="109"/>
      <c r="D7" s="110"/>
      <c r="E7" s="150">
        <v>2005</v>
      </c>
      <c r="F7" s="150">
        <v>2006</v>
      </c>
      <c r="G7" s="215">
        <v>2007</v>
      </c>
      <c r="H7" s="215">
        <v>2008</v>
      </c>
      <c r="I7" s="215">
        <v>2009</v>
      </c>
      <c r="J7" s="215">
        <v>2010</v>
      </c>
      <c r="K7" s="215">
        <v>2011</v>
      </c>
      <c r="L7" s="215">
        <v>2012</v>
      </c>
      <c r="M7" s="215">
        <v>2013</v>
      </c>
      <c r="N7" s="472">
        <v>2014</v>
      </c>
      <c r="O7" s="472">
        <v>2015</v>
      </c>
      <c r="P7" s="512">
        <v>2016</v>
      </c>
    </row>
    <row r="8" spans="1:16" x14ac:dyDescent="0.2">
      <c r="A8" s="135" t="s">
        <v>181</v>
      </c>
      <c r="B8" s="111" t="s">
        <v>182</v>
      </c>
      <c r="C8" s="111" t="s">
        <v>183</v>
      </c>
      <c r="D8" s="111" t="s">
        <v>184</v>
      </c>
      <c r="E8" s="150">
        <v>2006</v>
      </c>
      <c r="F8" s="150">
        <v>2007</v>
      </c>
      <c r="G8" s="215">
        <v>2008</v>
      </c>
      <c r="H8" s="215">
        <v>2009</v>
      </c>
      <c r="I8" s="215">
        <v>2010</v>
      </c>
      <c r="J8" s="215">
        <v>2011</v>
      </c>
      <c r="K8" s="215">
        <v>2012</v>
      </c>
      <c r="L8" s="215">
        <v>2013</v>
      </c>
      <c r="M8" s="215">
        <v>2014</v>
      </c>
      <c r="N8" s="472">
        <v>2015</v>
      </c>
      <c r="O8" s="472">
        <v>2016</v>
      </c>
      <c r="P8" s="512">
        <v>2017</v>
      </c>
    </row>
    <row r="9" spans="1:16" ht="11.25" customHeight="1" x14ac:dyDescent="0.2">
      <c r="A9" s="373" t="s">
        <v>205</v>
      </c>
      <c r="B9" s="103" t="s">
        <v>206</v>
      </c>
      <c r="C9" s="103">
        <v>240</v>
      </c>
      <c r="D9" s="111">
        <v>1</v>
      </c>
      <c r="E9" s="305"/>
      <c r="F9" s="305"/>
      <c r="G9" s="306"/>
      <c r="H9" s="306"/>
      <c r="I9" s="306"/>
      <c r="J9" s="306"/>
      <c r="K9" s="306"/>
      <c r="L9" s="306"/>
      <c r="M9" s="473"/>
      <c r="N9" s="473"/>
      <c r="O9" s="473"/>
      <c r="P9" s="512"/>
    </row>
    <row r="10" spans="1:16" ht="11.25" customHeight="1" x14ac:dyDescent="0.2">
      <c r="A10" s="373" t="s">
        <v>205</v>
      </c>
      <c r="B10" s="103" t="s">
        <v>206</v>
      </c>
      <c r="C10" s="103">
        <v>240</v>
      </c>
      <c r="D10" s="111">
        <v>2</v>
      </c>
      <c r="E10" s="306">
        <v>6</v>
      </c>
      <c r="F10" s="306"/>
      <c r="G10" s="306"/>
      <c r="H10" s="306"/>
      <c r="I10" s="306"/>
      <c r="J10" s="306"/>
      <c r="K10" s="306"/>
      <c r="L10" s="306"/>
      <c r="M10" s="473"/>
      <c r="N10" s="473"/>
      <c r="O10" s="473"/>
      <c r="P10" s="512"/>
    </row>
    <row r="11" spans="1:16" ht="11.25" customHeight="1" x14ac:dyDescent="0.2">
      <c r="A11" s="373" t="s">
        <v>205</v>
      </c>
      <c r="B11" s="103" t="s">
        <v>206</v>
      </c>
      <c r="C11" s="103">
        <v>240</v>
      </c>
      <c r="D11" s="111">
        <v>3</v>
      </c>
      <c r="E11" s="306">
        <v>8</v>
      </c>
      <c r="F11" s="306">
        <v>7</v>
      </c>
      <c r="G11" s="306"/>
      <c r="H11" s="306"/>
      <c r="I11" s="306"/>
      <c r="J11" s="306"/>
      <c r="K11" s="306"/>
      <c r="L11" s="306"/>
      <c r="M11" s="473"/>
      <c r="N11" s="473"/>
      <c r="O11" s="473"/>
      <c r="P11" s="512"/>
    </row>
    <row r="12" spans="1:16" ht="11.25" customHeight="1" x14ac:dyDescent="0.2">
      <c r="A12" s="373" t="s">
        <v>205</v>
      </c>
      <c r="B12" s="103" t="s">
        <v>206</v>
      </c>
      <c r="C12" s="103">
        <v>180</v>
      </c>
      <c r="D12" s="111">
        <v>1</v>
      </c>
      <c r="E12" s="306"/>
      <c r="F12" s="305">
        <v>14</v>
      </c>
      <c r="G12" s="306">
        <v>18</v>
      </c>
      <c r="H12" s="306"/>
      <c r="I12" s="306"/>
      <c r="J12" s="306"/>
      <c r="K12" s="306"/>
      <c r="L12" s="306"/>
      <c r="M12" s="473"/>
      <c r="N12" s="473"/>
      <c r="O12" s="473"/>
      <c r="P12" s="512"/>
    </row>
    <row r="13" spans="1:16" ht="11.25" customHeight="1" x14ac:dyDescent="0.2">
      <c r="A13" s="373" t="s">
        <v>205</v>
      </c>
      <c r="B13" s="103" t="s">
        <v>206</v>
      </c>
      <c r="C13" s="103">
        <v>180</v>
      </c>
      <c r="D13" s="111">
        <v>2</v>
      </c>
      <c r="E13" s="306"/>
      <c r="F13" s="305"/>
      <c r="G13" s="306">
        <v>9</v>
      </c>
      <c r="H13" s="306"/>
      <c r="I13" s="306"/>
      <c r="J13" s="306"/>
      <c r="K13" s="306"/>
      <c r="L13" s="306"/>
      <c r="M13" s="473"/>
      <c r="N13" s="473"/>
      <c r="O13" s="473"/>
      <c r="P13" s="512"/>
    </row>
    <row r="14" spans="1:16" ht="11.25" customHeight="1" x14ac:dyDescent="0.2">
      <c r="A14" s="373" t="s">
        <v>335</v>
      </c>
      <c r="B14" s="103" t="s">
        <v>206</v>
      </c>
      <c r="C14" s="103">
        <v>180</v>
      </c>
      <c r="D14" s="111">
        <v>1</v>
      </c>
      <c r="E14" s="306"/>
      <c r="F14" s="305"/>
      <c r="G14" s="306"/>
      <c r="H14" s="306">
        <v>10</v>
      </c>
      <c r="I14" s="306">
        <v>16</v>
      </c>
      <c r="J14" s="306">
        <v>9</v>
      </c>
      <c r="K14" s="306">
        <v>12</v>
      </c>
      <c r="L14" s="306">
        <v>11</v>
      </c>
      <c r="M14" s="473">
        <v>14</v>
      </c>
      <c r="N14" s="473">
        <v>18</v>
      </c>
      <c r="O14" s="473">
        <v>12</v>
      </c>
      <c r="P14" s="512">
        <v>8</v>
      </c>
    </row>
    <row r="15" spans="1:16" ht="11.25" customHeight="1" x14ac:dyDescent="0.2">
      <c r="A15" s="373" t="s">
        <v>335</v>
      </c>
      <c r="B15" s="103" t="s">
        <v>206</v>
      </c>
      <c r="C15" s="103">
        <v>180</v>
      </c>
      <c r="D15" s="111">
        <v>2</v>
      </c>
      <c r="E15" s="306"/>
      <c r="F15" s="305"/>
      <c r="G15" s="306"/>
      <c r="H15" s="306">
        <v>14</v>
      </c>
      <c r="I15" s="306">
        <v>10</v>
      </c>
      <c r="J15" s="306">
        <v>15</v>
      </c>
      <c r="K15" s="306">
        <v>9</v>
      </c>
      <c r="L15" s="306">
        <v>9</v>
      </c>
      <c r="M15" s="473">
        <v>9</v>
      </c>
      <c r="N15" s="473">
        <v>12</v>
      </c>
      <c r="O15" s="473">
        <v>11</v>
      </c>
      <c r="P15" s="512">
        <v>12</v>
      </c>
    </row>
    <row r="16" spans="1:16" ht="11.25" customHeight="1" x14ac:dyDescent="0.2">
      <c r="A16" s="373" t="s">
        <v>335</v>
      </c>
      <c r="B16" s="103" t="s">
        <v>206</v>
      </c>
      <c r="C16" s="103">
        <v>180</v>
      </c>
      <c r="D16" s="111">
        <v>3</v>
      </c>
      <c r="E16" s="306"/>
      <c r="F16" s="305"/>
      <c r="G16" s="306"/>
      <c r="H16" s="306">
        <v>7</v>
      </c>
      <c r="I16" s="306">
        <v>12</v>
      </c>
      <c r="J16" s="306">
        <v>3</v>
      </c>
      <c r="K16" s="306">
        <v>11</v>
      </c>
      <c r="L16" s="306">
        <v>7</v>
      </c>
      <c r="M16" s="473">
        <v>6</v>
      </c>
      <c r="N16" s="473">
        <v>5</v>
      </c>
      <c r="O16" s="473">
        <v>10</v>
      </c>
      <c r="P16" s="512">
        <v>10</v>
      </c>
    </row>
    <row r="17" spans="1:16" ht="11.25" customHeight="1" x14ac:dyDescent="0.2">
      <c r="A17" s="373" t="s">
        <v>335</v>
      </c>
      <c r="B17" s="103" t="s">
        <v>206</v>
      </c>
      <c r="C17" s="103">
        <v>180</v>
      </c>
      <c r="D17" s="111">
        <v>4</v>
      </c>
      <c r="E17" s="306"/>
      <c r="F17" s="305"/>
      <c r="G17" s="306"/>
      <c r="H17" s="306"/>
      <c r="I17" s="306">
        <v>6</v>
      </c>
      <c r="J17" s="306">
        <v>12</v>
      </c>
      <c r="K17" s="306">
        <v>5</v>
      </c>
      <c r="L17" s="306">
        <v>9</v>
      </c>
      <c r="M17" s="473">
        <v>6</v>
      </c>
      <c r="N17" s="473">
        <v>7</v>
      </c>
      <c r="O17" s="473">
        <v>9</v>
      </c>
      <c r="P17" s="512">
        <v>7</v>
      </c>
    </row>
    <row r="18" spans="1:16" ht="11.25" customHeight="1" x14ac:dyDescent="0.2">
      <c r="A18" s="373" t="s">
        <v>207</v>
      </c>
      <c r="B18" s="103" t="s">
        <v>206</v>
      </c>
      <c r="C18" s="103">
        <v>160</v>
      </c>
      <c r="D18" s="111"/>
      <c r="E18" s="306"/>
      <c r="F18" s="306">
        <v>12</v>
      </c>
      <c r="G18" s="306">
        <v>8</v>
      </c>
      <c r="H18" s="306"/>
      <c r="I18" s="306"/>
      <c r="J18" s="306"/>
      <c r="K18" s="306"/>
      <c r="L18" s="306"/>
      <c r="M18" s="473"/>
      <c r="N18" s="473"/>
      <c r="O18" s="473"/>
      <c r="P18" s="512"/>
    </row>
    <row r="19" spans="1:16" ht="11.25" customHeight="1" x14ac:dyDescent="0.2">
      <c r="A19" s="373" t="s">
        <v>207</v>
      </c>
      <c r="B19" s="103" t="s">
        <v>206</v>
      </c>
      <c r="C19" s="103">
        <v>160</v>
      </c>
      <c r="D19" s="111" t="s">
        <v>214</v>
      </c>
      <c r="E19" s="306"/>
      <c r="F19" s="306"/>
      <c r="G19" s="306"/>
      <c r="H19" s="306"/>
      <c r="I19" s="306"/>
      <c r="J19" s="306"/>
      <c r="K19" s="306">
        <v>14</v>
      </c>
      <c r="L19" s="306"/>
      <c r="M19" s="473"/>
      <c r="N19" s="473"/>
      <c r="O19" s="473"/>
      <c r="P19" s="512"/>
    </row>
    <row r="20" spans="1:16" ht="11.25" customHeight="1" x14ac:dyDescent="0.2">
      <c r="A20" s="373" t="s">
        <v>590</v>
      </c>
      <c r="B20" s="103" t="s">
        <v>206</v>
      </c>
      <c r="C20" s="103">
        <v>160</v>
      </c>
      <c r="D20" s="111" t="s">
        <v>214</v>
      </c>
      <c r="E20" s="306"/>
      <c r="F20" s="306"/>
      <c r="G20" s="306"/>
      <c r="H20" s="306"/>
      <c r="I20" s="306"/>
      <c r="J20" s="306"/>
      <c r="K20" s="306"/>
      <c r="L20" s="306"/>
      <c r="M20" s="473"/>
      <c r="N20" s="473"/>
      <c r="O20" s="473">
        <v>28</v>
      </c>
      <c r="P20" s="512">
        <v>27</v>
      </c>
    </row>
    <row r="21" spans="1:16" ht="11.25" customHeight="1" x14ac:dyDescent="0.2">
      <c r="A21" s="373" t="s">
        <v>208</v>
      </c>
      <c r="B21" s="103" t="s">
        <v>209</v>
      </c>
      <c r="C21" s="103">
        <v>160</v>
      </c>
      <c r="D21" s="111" t="s">
        <v>214</v>
      </c>
      <c r="E21" s="306"/>
      <c r="F21" s="306"/>
      <c r="G21" s="306"/>
      <c r="H21" s="306"/>
      <c r="I21" s="306"/>
      <c r="J21" s="306"/>
      <c r="K21" s="306"/>
      <c r="L21" s="306"/>
      <c r="M21" s="473"/>
      <c r="N21" s="473"/>
      <c r="O21" s="473"/>
      <c r="P21" s="512"/>
    </row>
    <row r="22" spans="1:16" ht="11.25" customHeight="1" x14ac:dyDescent="0.2">
      <c r="A22" s="373" t="s">
        <v>210</v>
      </c>
      <c r="B22" s="103" t="s">
        <v>211</v>
      </c>
      <c r="C22" s="103">
        <v>40</v>
      </c>
      <c r="D22" s="111" t="s">
        <v>214</v>
      </c>
      <c r="E22" s="306"/>
      <c r="F22" s="306"/>
      <c r="G22" s="306"/>
      <c r="H22" s="306"/>
      <c r="I22" s="306"/>
      <c r="J22" s="306"/>
      <c r="K22" s="306"/>
      <c r="L22" s="306"/>
      <c r="M22" s="473"/>
      <c r="N22" s="473"/>
      <c r="O22" s="473"/>
      <c r="P22" s="512"/>
    </row>
    <row r="23" spans="1:16" ht="11.25" customHeight="1" x14ac:dyDescent="0.2">
      <c r="A23" s="373" t="s">
        <v>212</v>
      </c>
      <c r="B23" s="103" t="s">
        <v>209</v>
      </c>
      <c r="C23" s="103">
        <v>240</v>
      </c>
      <c r="D23" s="111">
        <v>1</v>
      </c>
      <c r="E23" s="306"/>
      <c r="F23" s="306"/>
      <c r="G23" s="306"/>
      <c r="H23" s="306"/>
      <c r="I23" s="306"/>
      <c r="J23" s="306"/>
      <c r="K23" s="306"/>
      <c r="L23" s="306"/>
      <c r="M23" s="473"/>
      <c r="N23" s="473"/>
      <c r="O23" s="473"/>
      <c r="P23" s="512"/>
    </row>
    <row r="24" spans="1:16" ht="11.25" customHeight="1" x14ac:dyDescent="0.2">
      <c r="A24" s="373" t="s">
        <v>212</v>
      </c>
      <c r="B24" s="103" t="s">
        <v>209</v>
      </c>
      <c r="C24" s="103">
        <v>240</v>
      </c>
      <c r="D24" s="111">
        <v>2</v>
      </c>
      <c r="E24" s="306"/>
      <c r="F24" s="306"/>
      <c r="G24" s="306"/>
      <c r="H24" s="306"/>
      <c r="I24" s="306"/>
      <c r="J24" s="306"/>
      <c r="K24" s="306"/>
      <c r="L24" s="306"/>
      <c r="M24" s="473"/>
      <c r="N24" s="473"/>
      <c r="O24" s="473"/>
      <c r="P24" s="512"/>
    </row>
    <row r="25" spans="1:16" ht="11.25" customHeight="1" x14ac:dyDescent="0.2">
      <c r="A25" s="373" t="s">
        <v>212</v>
      </c>
      <c r="B25" s="103" t="s">
        <v>209</v>
      </c>
      <c r="C25" s="103">
        <v>240</v>
      </c>
      <c r="D25" s="111">
        <v>3</v>
      </c>
      <c r="E25" s="306"/>
      <c r="F25" s="306"/>
      <c r="G25" s="306"/>
      <c r="H25" s="306"/>
      <c r="I25" s="306"/>
      <c r="J25" s="306"/>
      <c r="K25" s="306"/>
      <c r="L25" s="306"/>
      <c r="M25" s="473"/>
      <c r="N25" s="473"/>
      <c r="O25" s="473"/>
      <c r="P25" s="512"/>
    </row>
    <row r="26" spans="1:16" ht="11.25" customHeight="1" x14ac:dyDescent="0.2">
      <c r="A26" s="373" t="s">
        <v>213</v>
      </c>
      <c r="B26" s="103" t="s">
        <v>209</v>
      </c>
      <c r="C26" s="103">
        <v>50</v>
      </c>
      <c r="D26" s="111" t="s">
        <v>214</v>
      </c>
      <c r="E26" s="306"/>
      <c r="F26" s="306"/>
      <c r="G26" s="306"/>
      <c r="H26" s="306"/>
      <c r="I26" s="306"/>
      <c r="J26" s="306"/>
      <c r="K26" s="306"/>
      <c r="L26" s="306"/>
      <c r="M26" s="473"/>
      <c r="N26" s="473"/>
      <c r="O26" s="473"/>
      <c r="P26" s="512"/>
    </row>
    <row r="27" spans="1:16" ht="11.25" customHeight="1" x14ac:dyDescent="0.2">
      <c r="A27" s="373" t="s">
        <v>215</v>
      </c>
      <c r="B27" s="103" t="s">
        <v>209</v>
      </c>
      <c r="C27" s="103">
        <v>160</v>
      </c>
      <c r="D27" s="111">
        <v>1</v>
      </c>
      <c r="E27" s="306">
        <v>57</v>
      </c>
      <c r="F27" s="306">
        <v>81</v>
      </c>
      <c r="G27" s="306">
        <v>70</v>
      </c>
      <c r="H27" s="306">
        <v>78</v>
      </c>
      <c r="I27" s="306">
        <v>92</v>
      </c>
      <c r="J27" s="306">
        <v>64</v>
      </c>
      <c r="K27" s="306">
        <v>57</v>
      </c>
      <c r="L27" s="306">
        <v>62</v>
      </c>
      <c r="M27" s="473">
        <v>40</v>
      </c>
      <c r="N27" s="473">
        <v>54</v>
      </c>
      <c r="O27" s="473">
        <v>55</v>
      </c>
      <c r="P27" s="512">
        <v>44</v>
      </c>
    </row>
    <row r="28" spans="1:16" ht="11.25" customHeight="1" x14ac:dyDescent="0.2">
      <c r="A28" s="373" t="s">
        <v>215</v>
      </c>
      <c r="B28" s="103" t="s">
        <v>209</v>
      </c>
      <c r="C28" s="103">
        <v>160</v>
      </c>
      <c r="D28" s="111">
        <v>2</v>
      </c>
      <c r="E28" s="306">
        <v>33</v>
      </c>
      <c r="F28" s="306">
        <v>27</v>
      </c>
      <c r="G28" s="306">
        <v>46</v>
      </c>
      <c r="H28" s="306">
        <v>27</v>
      </c>
      <c r="I28" s="306">
        <v>32</v>
      </c>
      <c r="J28" s="306">
        <v>54</v>
      </c>
      <c r="K28" s="306">
        <v>42</v>
      </c>
      <c r="L28" s="306">
        <v>33</v>
      </c>
      <c r="M28" s="473">
        <v>37</v>
      </c>
      <c r="N28" s="473">
        <v>25</v>
      </c>
      <c r="O28" s="473">
        <v>37</v>
      </c>
      <c r="P28" s="512">
        <v>30</v>
      </c>
    </row>
    <row r="29" spans="1:16" ht="11.25" customHeight="1" x14ac:dyDescent="0.2">
      <c r="A29" s="373" t="s">
        <v>215</v>
      </c>
      <c r="B29" s="103" t="s">
        <v>209</v>
      </c>
      <c r="C29" s="103">
        <v>160</v>
      </c>
      <c r="D29" s="111">
        <v>3</v>
      </c>
      <c r="E29" s="306">
        <v>24</v>
      </c>
      <c r="F29" s="306">
        <v>16</v>
      </c>
      <c r="G29" s="306">
        <v>25</v>
      </c>
      <c r="H29" s="306">
        <v>27</v>
      </c>
      <c r="I29" s="306">
        <v>14</v>
      </c>
      <c r="J29" s="306">
        <v>22</v>
      </c>
      <c r="K29" s="306">
        <v>34</v>
      </c>
      <c r="L29" s="306">
        <v>24</v>
      </c>
      <c r="M29" s="473">
        <v>21</v>
      </c>
      <c r="N29" s="473">
        <v>28</v>
      </c>
      <c r="O29" s="473">
        <v>14</v>
      </c>
      <c r="P29" s="512">
        <v>33</v>
      </c>
    </row>
    <row r="30" spans="1:16" ht="11.25" customHeight="1" x14ac:dyDescent="0.2">
      <c r="A30" s="373" t="s">
        <v>215</v>
      </c>
      <c r="B30" s="103" t="s">
        <v>209</v>
      </c>
      <c r="C30" s="103">
        <v>160</v>
      </c>
      <c r="D30" s="111">
        <v>4</v>
      </c>
      <c r="E30" s="306">
        <v>15</v>
      </c>
      <c r="F30" s="306">
        <v>10</v>
      </c>
      <c r="G30" s="306">
        <v>7</v>
      </c>
      <c r="H30" s="306">
        <v>19</v>
      </c>
      <c r="I30" s="306">
        <v>21</v>
      </c>
      <c r="J30" s="306">
        <v>13</v>
      </c>
      <c r="K30" s="306">
        <v>13</v>
      </c>
      <c r="L30" s="306">
        <v>25</v>
      </c>
      <c r="M30" s="473">
        <v>13</v>
      </c>
      <c r="N30" s="473">
        <v>13</v>
      </c>
      <c r="O30" s="473">
        <v>21</v>
      </c>
      <c r="P30" s="512">
        <v>17</v>
      </c>
    </row>
    <row r="31" spans="1:16" ht="11.25" customHeight="1" x14ac:dyDescent="0.2">
      <c r="A31" s="373" t="s">
        <v>216</v>
      </c>
      <c r="B31" s="103" t="s">
        <v>206</v>
      </c>
      <c r="C31" s="103">
        <v>240</v>
      </c>
      <c r="D31" s="111">
        <v>1</v>
      </c>
      <c r="E31" s="306">
        <v>8</v>
      </c>
      <c r="F31" s="306"/>
      <c r="G31" s="306">
        <v>10</v>
      </c>
      <c r="H31" s="306">
        <v>8</v>
      </c>
      <c r="I31" s="306">
        <v>12</v>
      </c>
      <c r="J31" s="306">
        <v>10</v>
      </c>
      <c r="K31" s="306">
        <v>11</v>
      </c>
      <c r="L31" s="306">
        <v>10</v>
      </c>
      <c r="M31" s="473">
        <v>27</v>
      </c>
      <c r="N31" s="473">
        <v>9</v>
      </c>
      <c r="O31" s="473">
        <v>9</v>
      </c>
      <c r="P31" s="512">
        <v>17</v>
      </c>
    </row>
    <row r="32" spans="1:16" ht="11.25" customHeight="1" x14ac:dyDescent="0.2">
      <c r="A32" s="373" t="s">
        <v>216</v>
      </c>
      <c r="B32" s="103" t="s">
        <v>206</v>
      </c>
      <c r="C32" s="103">
        <v>240</v>
      </c>
      <c r="D32" s="111">
        <v>2</v>
      </c>
      <c r="E32" s="306">
        <v>2</v>
      </c>
      <c r="F32" s="306">
        <v>3</v>
      </c>
      <c r="G32" s="306"/>
      <c r="H32" s="306">
        <v>8</v>
      </c>
      <c r="I32" s="306"/>
      <c r="J32" s="306">
        <v>7</v>
      </c>
      <c r="K32" s="306">
        <v>12</v>
      </c>
      <c r="L32" s="306">
        <v>10</v>
      </c>
      <c r="M32" s="473">
        <v>10</v>
      </c>
      <c r="N32" s="473">
        <v>21</v>
      </c>
      <c r="O32" s="473">
        <v>11</v>
      </c>
      <c r="P32" s="512">
        <v>7</v>
      </c>
    </row>
    <row r="33" spans="1:16" ht="11.25" customHeight="1" x14ac:dyDescent="0.2">
      <c r="A33" s="373" t="s">
        <v>217</v>
      </c>
      <c r="B33" s="103" t="s">
        <v>209</v>
      </c>
      <c r="C33" s="103">
        <v>160</v>
      </c>
      <c r="D33" s="111">
        <v>1</v>
      </c>
      <c r="E33" s="306">
        <v>27</v>
      </c>
      <c r="F33" s="306">
        <v>25</v>
      </c>
      <c r="G33" s="306">
        <v>34</v>
      </c>
      <c r="H33" s="306">
        <v>30</v>
      </c>
      <c r="I33" s="306">
        <v>28</v>
      </c>
      <c r="J33" s="306">
        <v>29</v>
      </c>
      <c r="K33" s="306">
        <v>29</v>
      </c>
      <c r="L33" s="306">
        <v>37</v>
      </c>
      <c r="M33" s="473">
        <v>32</v>
      </c>
      <c r="N33" s="473">
        <v>37</v>
      </c>
      <c r="O33" s="473">
        <v>35</v>
      </c>
      <c r="P33" s="512">
        <v>37</v>
      </c>
    </row>
    <row r="34" spans="1:16" ht="11.25" customHeight="1" x14ac:dyDescent="0.2">
      <c r="A34" s="373" t="s">
        <v>217</v>
      </c>
      <c r="B34" s="103" t="s">
        <v>209</v>
      </c>
      <c r="C34" s="103">
        <v>160</v>
      </c>
      <c r="D34" s="111">
        <v>2</v>
      </c>
      <c r="E34" s="306">
        <v>15</v>
      </c>
      <c r="F34" s="306">
        <v>15</v>
      </c>
      <c r="G34" s="306">
        <v>20</v>
      </c>
      <c r="H34" s="306">
        <v>21</v>
      </c>
      <c r="I34" s="306">
        <v>21</v>
      </c>
      <c r="J34" s="306">
        <v>18</v>
      </c>
      <c r="K34" s="306">
        <v>11</v>
      </c>
      <c r="L34" s="306">
        <v>29</v>
      </c>
      <c r="M34" s="473">
        <v>31</v>
      </c>
      <c r="N34" s="473">
        <v>21</v>
      </c>
      <c r="O34" s="473">
        <v>26</v>
      </c>
      <c r="P34" s="512">
        <v>30</v>
      </c>
    </row>
    <row r="35" spans="1:16" ht="11.25" customHeight="1" x14ac:dyDescent="0.2">
      <c r="A35" s="373" t="s">
        <v>217</v>
      </c>
      <c r="B35" s="103" t="s">
        <v>209</v>
      </c>
      <c r="C35" s="103">
        <v>160</v>
      </c>
      <c r="D35" s="111">
        <v>3</v>
      </c>
      <c r="E35" s="306">
        <v>19</v>
      </c>
      <c r="F35" s="306">
        <v>13</v>
      </c>
      <c r="G35" s="306">
        <v>12</v>
      </c>
      <c r="H35" s="306">
        <v>17</v>
      </c>
      <c r="I35" s="306">
        <v>11</v>
      </c>
      <c r="J35" s="306">
        <v>18</v>
      </c>
      <c r="K35" s="306">
        <v>17</v>
      </c>
      <c r="L35" s="306">
        <v>8</v>
      </c>
      <c r="M35" s="473">
        <v>26</v>
      </c>
      <c r="N35" s="473">
        <v>17</v>
      </c>
      <c r="O35" s="473">
        <v>15</v>
      </c>
      <c r="P35" s="512">
        <v>16</v>
      </c>
    </row>
    <row r="36" spans="1:16" ht="11.25" customHeight="1" x14ac:dyDescent="0.2">
      <c r="A36" s="373" t="s">
        <v>281</v>
      </c>
      <c r="B36" s="103" t="s">
        <v>209</v>
      </c>
      <c r="C36" s="103">
        <v>120</v>
      </c>
      <c r="D36" s="111" t="s">
        <v>214</v>
      </c>
      <c r="E36" s="306"/>
      <c r="F36" s="306">
        <v>20</v>
      </c>
      <c r="G36" s="306">
        <v>11</v>
      </c>
      <c r="H36" s="306"/>
      <c r="I36" s="306">
        <v>12</v>
      </c>
      <c r="J36" s="306"/>
      <c r="K36" s="306"/>
      <c r="L36" s="306"/>
      <c r="M36" s="473"/>
      <c r="N36" s="473"/>
      <c r="O36" s="473"/>
      <c r="P36" s="512"/>
    </row>
    <row r="37" spans="1:16" ht="11.25" customHeight="1" x14ac:dyDescent="0.2">
      <c r="A37" s="373" t="s">
        <v>301</v>
      </c>
      <c r="B37" s="103" t="s">
        <v>209</v>
      </c>
      <c r="C37" s="103">
        <v>160</v>
      </c>
      <c r="D37" s="111" t="s">
        <v>214</v>
      </c>
      <c r="E37" s="306">
        <v>8</v>
      </c>
      <c r="F37" s="306"/>
      <c r="G37" s="306">
        <v>15</v>
      </c>
      <c r="H37" s="306">
        <v>9</v>
      </c>
      <c r="I37" s="306"/>
      <c r="J37" s="306"/>
      <c r="K37" s="306"/>
      <c r="L37" s="306"/>
      <c r="M37" s="473"/>
      <c r="N37" s="473"/>
      <c r="O37" s="473"/>
      <c r="P37" s="512"/>
    </row>
    <row r="38" spans="1:16" ht="11.25" customHeight="1" x14ac:dyDescent="0.2">
      <c r="A38" s="373" t="s">
        <v>309</v>
      </c>
      <c r="B38" s="103" t="s">
        <v>209</v>
      </c>
      <c r="C38" s="103">
        <v>160</v>
      </c>
      <c r="D38" s="111" t="s">
        <v>214</v>
      </c>
      <c r="E38" s="306">
        <v>8</v>
      </c>
      <c r="F38" s="306"/>
      <c r="G38" s="306"/>
      <c r="H38" s="306">
        <v>10</v>
      </c>
      <c r="I38" s="306"/>
      <c r="J38" s="306"/>
      <c r="K38" s="306"/>
      <c r="L38" s="306"/>
      <c r="M38" s="473"/>
      <c r="N38" s="473"/>
      <c r="O38" s="473"/>
      <c r="P38" s="512"/>
    </row>
    <row r="39" spans="1:16" ht="11.25" customHeight="1" x14ac:dyDescent="0.2">
      <c r="A39" s="373" t="s">
        <v>445</v>
      </c>
      <c r="B39" s="103" t="s">
        <v>209</v>
      </c>
      <c r="C39" s="103">
        <v>160</v>
      </c>
      <c r="D39" s="111">
        <v>1</v>
      </c>
      <c r="E39" s="306"/>
      <c r="F39" s="306"/>
      <c r="G39" s="306"/>
      <c r="H39" s="306"/>
      <c r="I39" s="306"/>
      <c r="J39" s="306">
        <v>20</v>
      </c>
      <c r="K39" s="306">
        <v>13</v>
      </c>
      <c r="L39" s="306"/>
      <c r="M39" s="473">
        <v>9</v>
      </c>
      <c r="N39" s="473">
        <v>15</v>
      </c>
      <c r="O39" s="473"/>
      <c r="P39" s="512">
        <v>8</v>
      </c>
    </row>
    <row r="40" spans="1:16" ht="11.25" customHeight="1" x14ac:dyDescent="0.2">
      <c r="A40" s="373" t="s">
        <v>445</v>
      </c>
      <c r="B40" s="103" t="s">
        <v>209</v>
      </c>
      <c r="C40" s="103">
        <v>160</v>
      </c>
      <c r="D40" s="111">
        <v>2</v>
      </c>
      <c r="E40" s="306"/>
      <c r="F40" s="306"/>
      <c r="G40" s="306"/>
      <c r="H40" s="306"/>
      <c r="I40" s="306"/>
      <c r="J40" s="306"/>
      <c r="K40" s="306">
        <v>9</v>
      </c>
      <c r="L40" s="306">
        <v>11</v>
      </c>
      <c r="M40" s="473"/>
      <c r="N40" s="473"/>
      <c r="O40" s="473">
        <v>11</v>
      </c>
      <c r="P40" s="512"/>
    </row>
    <row r="41" spans="1:16" ht="11.25" customHeight="1" x14ac:dyDescent="0.2">
      <c r="A41" s="373" t="s">
        <v>445</v>
      </c>
      <c r="B41" s="103" t="s">
        <v>209</v>
      </c>
      <c r="C41" s="103">
        <v>160</v>
      </c>
      <c r="D41" s="111">
        <v>3</v>
      </c>
      <c r="E41" s="306"/>
      <c r="F41" s="306"/>
      <c r="G41" s="306"/>
      <c r="H41" s="306"/>
      <c r="I41" s="306"/>
      <c r="J41" s="306"/>
      <c r="K41" s="306"/>
      <c r="L41" s="306">
        <v>7</v>
      </c>
      <c r="M41" s="473">
        <v>18</v>
      </c>
      <c r="N41" s="473"/>
      <c r="O41" s="473"/>
      <c r="P41" s="512">
        <v>14</v>
      </c>
    </row>
    <row r="42" spans="1:16" ht="11.25" customHeight="1" x14ac:dyDescent="0.2">
      <c r="A42" s="373" t="s">
        <v>282</v>
      </c>
      <c r="B42" s="103" t="s">
        <v>209</v>
      </c>
      <c r="C42" s="103">
        <v>160</v>
      </c>
      <c r="D42" s="111" t="s">
        <v>214</v>
      </c>
      <c r="E42" s="306"/>
      <c r="F42" s="306"/>
      <c r="G42" s="306"/>
      <c r="H42" s="306"/>
      <c r="I42" s="306"/>
      <c r="J42" s="306"/>
      <c r="K42" s="306"/>
      <c r="L42" s="306"/>
      <c r="M42" s="473"/>
      <c r="N42" s="473"/>
      <c r="O42" s="473"/>
      <c r="P42" s="512"/>
    </row>
    <row r="43" spans="1:16" ht="11.25" customHeight="1" x14ac:dyDescent="0.2">
      <c r="A43" s="373" t="s">
        <v>556</v>
      </c>
      <c r="B43" s="103" t="s">
        <v>209</v>
      </c>
      <c r="C43" s="103">
        <v>160</v>
      </c>
      <c r="D43" s="111" t="s">
        <v>214</v>
      </c>
      <c r="E43" s="306"/>
      <c r="F43" s="306">
        <v>14</v>
      </c>
      <c r="G43" s="306"/>
      <c r="H43" s="306"/>
      <c r="I43" s="306">
        <v>10</v>
      </c>
      <c r="J43" s="306"/>
      <c r="K43" s="306"/>
      <c r="L43" s="306"/>
      <c r="M43" s="473"/>
      <c r="N43" s="473">
        <v>11</v>
      </c>
      <c r="O43" s="473"/>
      <c r="P43" s="512"/>
    </row>
    <row r="44" spans="1:16" ht="11.25" customHeight="1" x14ac:dyDescent="0.2">
      <c r="A44" s="373" t="s">
        <v>589</v>
      </c>
      <c r="B44" s="103" t="s">
        <v>209</v>
      </c>
      <c r="C44" s="103">
        <v>160</v>
      </c>
      <c r="D44" s="111" t="s">
        <v>214</v>
      </c>
      <c r="E44" s="306"/>
      <c r="F44" s="306"/>
      <c r="G44" s="306"/>
      <c r="H44" s="306"/>
      <c r="I44" s="306"/>
      <c r="J44" s="306"/>
      <c r="K44" s="306"/>
      <c r="L44" s="306"/>
      <c r="M44" s="473"/>
      <c r="N44" s="473"/>
      <c r="O44" s="473">
        <v>11</v>
      </c>
      <c r="P44" s="512"/>
    </row>
    <row r="45" spans="1:16" ht="11.25" customHeight="1" x14ac:dyDescent="0.2">
      <c r="A45" s="373" t="s">
        <v>353</v>
      </c>
      <c r="B45" s="103" t="s">
        <v>209</v>
      </c>
      <c r="C45" s="103">
        <v>160</v>
      </c>
      <c r="D45" s="111" t="s">
        <v>214</v>
      </c>
      <c r="E45" s="306">
        <v>26</v>
      </c>
      <c r="F45" s="306">
        <v>8</v>
      </c>
      <c r="G45" s="306">
        <v>15</v>
      </c>
      <c r="H45" s="306"/>
      <c r="I45" s="306"/>
      <c r="J45" s="306"/>
      <c r="K45" s="306">
        <v>11</v>
      </c>
      <c r="L45" s="306"/>
      <c r="M45" s="473"/>
      <c r="N45" s="473">
        <v>11</v>
      </c>
      <c r="O45" s="473"/>
      <c r="P45" s="512"/>
    </row>
    <row r="46" spans="1:16" ht="11.25" customHeight="1" x14ac:dyDescent="0.2">
      <c r="A46" s="373" t="s">
        <v>354</v>
      </c>
      <c r="B46" s="103" t="s">
        <v>209</v>
      </c>
      <c r="C46" s="103">
        <v>160</v>
      </c>
      <c r="D46" s="111" t="s">
        <v>214</v>
      </c>
      <c r="E46" s="306"/>
      <c r="F46" s="306"/>
      <c r="G46" s="306">
        <v>8</v>
      </c>
      <c r="H46" s="306">
        <v>21</v>
      </c>
      <c r="I46" s="306"/>
      <c r="J46" s="306"/>
      <c r="K46" s="306"/>
      <c r="L46" s="306">
        <v>10</v>
      </c>
      <c r="M46" s="473"/>
      <c r="N46" s="473"/>
      <c r="O46" s="473">
        <v>10</v>
      </c>
      <c r="P46" s="512"/>
    </row>
    <row r="47" spans="1:16" ht="11.25" customHeight="1" x14ac:dyDescent="0.2">
      <c r="A47" s="373" t="s">
        <v>403</v>
      </c>
      <c r="B47" s="103" t="s">
        <v>209</v>
      </c>
      <c r="C47" s="103">
        <v>160</v>
      </c>
      <c r="D47" s="111" t="s">
        <v>214</v>
      </c>
      <c r="E47" s="306"/>
      <c r="F47" s="306"/>
      <c r="G47" s="306"/>
      <c r="H47" s="306"/>
      <c r="I47" s="306"/>
      <c r="J47" s="306"/>
      <c r="K47" s="306">
        <v>12</v>
      </c>
      <c r="L47" s="306">
        <v>12</v>
      </c>
      <c r="M47" s="473"/>
      <c r="N47" s="473"/>
      <c r="O47" s="473"/>
      <c r="P47" s="512"/>
    </row>
    <row r="48" spans="1:16" ht="11.25" customHeight="1" x14ac:dyDescent="0.2">
      <c r="A48" s="373" t="s">
        <v>444</v>
      </c>
      <c r="B48" s="103" t="s">
        <v>206</v>
      </c>
      <c r="C48" s="103">
        <v>160</v>
      </c>
      <c r="D48" s="111" t="s">
        <v>214</v>
      </c>
      <c r="E48" s="306"/>
      <c r="F48" s="306"/>
      <c r="G48" s="306"/>
      <c r="H48" s="306"/>
      <c r="I48" s="306"/>
      <c r="J48" s="306"/>
      <c r="K48" s="306"/>
      <c r="L48" s="306">
        <v>16</v>
      </c>
      <c r="M48" s="473">
        <v>16</v>
      </c>
      <c r="N48" s="473"/>
      <c r="O48" s="473"/>
      <c r="P48" s="512"/>
    </row>
    <row r="49" spans="1:16" ht="11.25" customHeight="1" x14ac:dyDescent="0.2">
      <c r="A49" s="373" t="s">
        <v>288</v>
      </c>
      <c r="B49" s="103" t="s">
        <v>206</v>
      </c>
      <c r="C49" s="103">
        <v>160</v>
      </c>
      <c r="D49" s="111" t="s">
        <v>214</v>
      </c>
      <c r="E49" s="306">
        <v>14</v>
      </c>
      <c r="F49" s="306"/>
      <c r="G49" s="306">
        <v>9</v>
      </c>
      <c r="H49" s="306"/>
      <c r="I49" s="306"/>
      <c r="J49" s="306"/>
      <c r="K49" s="306"/>
      <c r="L49" s="306"/>
      <c r="M49" s="473"/>
      <c r="N49" s="473"/>
      <c r="O49" s="473"/>
      <c r="P49" s="512"/>
    </row>
    <row r="50" spans="1:16" ht="11.25" customHeight="1" x14ac:dyDescent="0.2">
      <c r="A50" s="373" t="s">
        <v>357</v>
      </c>
      <c r="B50" s="103" t="s">
        <v>206</v>
      </c>
      <c r="C50" s="103">
        <v>160</v>
      </c>
      <c r="D50" s="111" t="s">
        <v>214</v>
      </c>
      <c r="E50" s="306"/>
      <c r="F50" s="306"/>
      <c r="G50" s="306"/>
      <c r="H50" s="306"/>
      <c r="I50" s="306">
        <v>37</v>
      </c>
      <c r="J50" s="306">
        <v>33</v>
      </c>
      <c r="K50" s="306"/>
      <c r="L50" s="306"/>
      <c r="M50" s="473"/>
      <c r="N50" s="473"/>
      <c r="O50" s="473"/>
      <c r="P50" s="512"/>
    </row>
    <row r="51" spans="1:16" ht="11.25" customHeight="1" x14ac:dyDescent="0.2">
      <c r="A51" s="373" t="s">
        <v>651</v>
      </c>
      <c r="B51" s="103" t="s">
        <v>206</v>
      </c>
      <c r="C51" s="103">
        <v>160</v>
      </c>
      <c r="D51" s="111">
        <v>1</v>
      </c>
      <c r="E51" s="306"/>
      <c r="F51" s="306"/>
      <c r="G51" s="306"/>
      <c r="H51" s="306"/>
      <c r="I51" s="306"/>
      <c r="J51" s="306"/>
      <c r="K51" s="306"/>
      <c r="L51" s="306"/>
      <c r="M51" s="473"/>
      <c r="N51" s="473"/>
      <c r="O51" s="473"/>
      <c r="P51" s="512">
        <v>17</v>
      </c>
    </row>
    <row r="52" spans="1:16" ht="11.25" customHeight="1" x14ac:dyDescent="0.2">
      <c r="A52" s="373" t="s">
        <v>218</v>
      </c>
      <c r="B52" s="103" t="s">
        <v>209</v>
      </c>
      <c r="C52" s="103">
        <v>160</v>
      </c>
      <c r="D52" s="111">
        <v>2</v>
      </c>
      <c r="E52" s="306"/>
      <c r="F52" s="306"/>
      <c r="G52" s="306"/>
      <c r="H52" s="306"/>
      <c r="I52" s="306"/>
      <c r="J52" s="306"/>
      <c r="K52" s="306"/>
      <c r="L52" s="306"/>
      <c r="M52" s="473"/>
      <c r="N52" s="473"/>
      <c r="O52" s="473"/>
      <c r="P52" s="512"/>
    </row>
    <row r="53" spans="1:16" ht="11.25" customHeight="1" x14ac:dyDescent="0.2">
      <c r="A53" s="373" t="s">
        <v>557</v>
      </c>
      <c r="B53" s="103" t="s">
        <v>209</v>
      </c>
      <c r="C53" s="103">
        <v>160</v>
      </c>
      <c r="D53" s="111">
        <v>3</v>
      </c>
      <c r="E53" s="306"/>
      <c r="F53" s="306"/>
      <c r="G53" s="306">
        <v>11</v>
      </c>
      <c r="H53" s="306">
        <v>11</v>
      </c>
      <c r="I53" s="306"/>
      <c r="J53" s="306"/>
      <c r="K53" s="306"/>
      <c r="L53" s="306"/>
      <c r="M53" s="473"/>
      <c r="N53" s="473"/>
      <c r="O53" s="473"/>
      <c r="P53" s="512"/>
    </row>
    <row r="54" spans="1:16" ht="11.25" customHeight="1" x14ac:dyDescent="0.2">
      <c r="A54" s="373" t="s">
        <v>219</v>
      </c>
      <c r="B54" s="103" t="s">
        <v>206</v>
      </c>
      <c r="C54" s="103">
        <v>160</v>
      </c>
      <c r="D54" s="111" t="s">
        <v>214</v>
      </c>
      <c r="E54" s="306">
        <v>8</v>
      </c>
      <c r="F54" s="306">
        <v>11</v>
      </c>
      <c r="G54" s="306"/>
      <c r="H54" s="306">
        <v>8</v>
      </c>
      <c r="I54" s="306"/>
      <c r="J54" s="306"/>
      <c r="K54" s="306"/>
      <c r="L54" s="306"/>
      <c r="M54" s="473"/>
      <c r="N54" s="473"/>
      <c r="O54" s="473"/>
      <c r="P54" s="512"/>
    </row>
    <row r="55" spans="1:16" ht="11.25" customHeight="1" x14ac:dyDescent="0.2">
      <c r="A55" s="373" t="s">
        <v>591</v>
      </c>
      <c r="B55" s="103" t="s">
        <v>209</v>
      </c>
      <c r="C55" s="103">
        <v>160</v>
      </c>
      <c r="D55" s="111" t="s">
        <v>214</v>
      </c>
      <c r="E55" s="306"/>
      <c r="F55" s="306"/>
      <c r="G55" s="306"/>
      <c r="H55" s="306"/>
      <c r="I55" s="306"/>
      <c r="J55" s="306"/>
      <c r="K55" s="306"/>
      <c r="L55" s="306"/>
      <c r="M55" s="473"/>
      <c r="N55" s="473"/>
      <c r="O55" s="473">
        <v>18</v>
      </c>
      <c r="P55" s="512"/>
    </row>
    <row r="56" spans="1:16" ht="11.25" customHeight="1" x14ac:dyDescent="0.2">
      <c r="A56" s="373" t="s">
        <v>652</v>
      </c>
      <c r="B56" s="103" t="s">
        <v>209</v>
      </c>
      <c r="C56" s="103">
        <v>160</v>
      </c>
      <c r="D56" s="111" t="s">
        <v>214</v>
      </c>
      <c r="E56" s="306"/>
      <c r="F56" s="306"/>
      <c r="G56" s="306"/>
      <c r="H56" s="306"/>
      <c r="I56" s="306"/>
      <c r="J56" s="306"/>
      <c r="K56" s="306"/>
      <c r="L56" s="306"/>
      <c r="M56" s="473"/>
      <c r="N56" s="473"/>
      <c r="O56" s="473"/>
      <c r="P56" s="512">
        <v>18</v>
      </c>
    </row>
    <row r="57" spans="1:16" ht="11.25" customHeight="1" x14ac:dyDescent="0.2">
      <c r="A57" s="373" t="s">
        <v>334</v>
      </c>
      <c r="B57" s="103" t="s">
        <v>206</v>
      </c>
      <c r="C57" s="103">
        <v>160</v>
      </c>
      <c r="D57" s="111" t="s">
        <v>214</v>
      </c>
      <c r="E57" s="306"/>
      <c r="F57" s="306"/>
      <c r="G57" s="306"/>
      <c r="H57" s="306">
        <v>8</v>
      </c>
      <c r="I57" s="306"/>
      <c r="J57" s="306"/>
      <c r="K57" s="306"/>
      <c r="L57" s="306"/>
      <c r="M57" s="473"/>
      <c r="N57" s="473"/>
      <c r="O57" s="473"/>
      <c r="P57" s="512"/>
    </row>
    <row r="58" spans="1:16" ht="11.25" customHeight="1" x14ac:dyDescent="0.2">
      <c r="A58" s="373" t="s">
        <v>558</v>
      </c>
      <c r="B58" s="103" t="s">
        <v>209</v>
      </c>
      <c r="C58" s="103">
        <v>160</v>
      </c>
      <c r="D58" s="111" t="s">
        <v>214</v>
      </c>
      <c r="E58" s="306"/>
      <c r="F58" s="306"/>
      <c r="G58" s="306"/>
      <c r="H58" s="306"/>
      <c r="I58" s="306"/>
      <c r="J58" s="306"/>
      <c r="K58" s="306"/>
      <c r="L58" s="306"/>
      <c r="M58" s="473"/>
      <c r="N58" s="473">
        <v>13</v>
      </c>
      <c r="O58" s="473"/>
      <c r="P58" s="512"/>
    </row>
    <row r="59" spans="1:16" ht="11.25" customHeight="1" x14ac:dyDescent="0.2">
      <c r="A59" s="373" t="s">
        <v>220</v>
      </c>
      <c r="B59" s="103" t="s">
        <v>209</v>
      </c>
      <c r="C59" s="103">
        <v>160</v>
      </c>
      <c r="D59" s="111">
        <v>1</v>
      </c>
      <c r="E59" s="306">
        <v>20</v>
      </c>
      <c r="F59" s="306">
        <v>20</v>
      </c>
      <c r="G59" s="306">
        <v>18</v>
      </c>
      <c r="H59" s="306"/>
      <c r="I59" s="306"/>
      <c r="J59" s="306"/>
      <c r="K59" s="306"/>
      <c r="L59" s="306"/>
      <c r="M59" s="473"/>
      <c r="N59" s="473"/>
      <c r="O59" s="473"/>
      <c r="P59" s="512"/>
    </row>
    <row r="60" spans="1:16" ht="21.75" customHeight="1" x14ac:dyDescent="0.2">
      <c r="A60" s="373" t="s">
        <v>396</v>
      </c>
      <c r="B60" s="103" t="s">
        <v>209</v>
      </c>
      <c r="C60" s="103">
        <v>160</v>
      </c>
      <c r="D60" s="111">
        <v>3</v>
      </c>
      <c r="E60" s="306"/>
      <c r="F60" s="306"/>
      <c r="G60" s="306"/>
      <c r="H60" s="306"/>
      <c r="I60" s="306"/>
      <c r="J60" s="306">
        <v>1</v>
      </c>
      <c r="K60" s="306"/>
      <c r="L60" s="306"/>
      <c r="M60" s="473"/>
      <c r="N60" s="473"/>
      <c r="O60" s="473"/>
      <c r="P60" s="512"/>
    </row>
    <row r="61" spans="1:16" ht="11.25" customHeight="1" x14ac:dyDescent="0.2">
      <c r="A61" s="373" t="s">
        <v>333</v>
      </c>
      <c r="B61" s="103" t="s">
        <v>209</v>
      </c>
      <c r="C61" s="103">
        <v>160</v>
      </c>
      <c r="D61" s="111">
        <v>1</v>
      </c>
      <c r="E61" s="306"/>
      <c r="F61" s="306"/>
      <c r="G61" s="306"/>
      <c r="H61" s="306">
        <v>16</v>
      </c>
      <c r="I61" s="306">
        <v>27</v>
      </c>
      <c r="J61" s="306">
        <v>16</v>
      </c>
      <c r="K61" s="306">
        <v>12</v>
      </c>
      <c r="L61" s="306">
        <v>18</v>
      </c>
      <c r="M61" s="473">
        <v>9</v>
      </c>
      <c r="N61" s="473">
        <v>13</v>
      </c>
      <c r="O61" s="473">
        <v>9</v>
      </c>
      <c r="P61" s="512">
        <v>10</v>
      </c>
    </row>
    <row r="62" spans="1:16" ht="11.25" customHeight="1" x14ac:dyDescent="0.2">
      <c r="A62" s="373" t="s">
        <v>333</v>
      </c>
      <c r="B62" s="103" t="s">
        <v>209</v>
      </c>
      <c r="C62" s="103">
        <v>160</v>
      </c>
      <c r="D62" s="111">
        <v>2</v>
      </c>
      <c r="E62" s="306"/>
      <c r="F62" s="306"/>
      <c r="G62" s="306"/>
      <c r="H62" s="306"/>
      <c r="I62" s="306">
        <v>9</v>
      </c>
      <c r="J62" s="306">
        <v>13</v>
      </c>
      <c r="K62" s="306">
        <v>9</v>
      </c>
      <c r="L62" s="306">
        <v>9</v>
      </c>
      <c r="M62" s="473">
        <v>11</v>
      </c>
      <c r="N62" s="473">
        <v>4</v>
      </c>
      <c r="O62" s="473">
        <v>7</v>
      </c>
      <c r="P62" s="512">
        <v>6</v>
      </c>
    </row>
    <row r="63" spans="1:16" ht="11.25" customHeight="1" x14ac:dyDescent="0.2">
      <c r="A63" s="373" t="s">
        <v>333</v>
      </c>
      <c r="B63" s="103" t="s">
        <v>209</v>
      </c>
      <c r="C63" s="103">
        <v>160</v>
      </c>
      <c r="D63" s="111">
        <v>3</v>
      </c>
      <c r="E63" s="306"/>
      <c r="F63" s="306"/>
      <c r="G63" s="306"/>
      <c r="H63" s="306"/>
      <c r="I63" s="306"/>
      <c r="J63" s="306">
        <v>6</v>
      </c>
      <c r="K63" s="306">
        <v>17</v>
      </c>
      <c r="L63" s="306">
        <v>15</v>
      </c>
      <c r="M63" s="473">
        <v>7</v>
      </c>
      <c r="N63" s="473">
        <v>6</v>
      </c>
      <c r="O63" s="473">
        <v>3</v>
      </c>
      <c r="P63" s="512">
        <v>9</v>
      </c>
    </row>
    <row r="64" spans="1:16" ht="11.25" customHeight="1" x14ac:dyDescent="0.2">
      <c r="A64" s="373" t="s">
        <v>220</v>
      </c>
      <c r="B64" s="103" t="s">
        <v>209</v>
      </c>
      <c r="C64" s="103">
        <v>160</v>
      </c>
      <c r="D64" s="111">
        <v>2</v>
      </c>
      <c r="E64" s="306">
        <v>10</v>
      </c>
      <c r="F64" s="306">
        <v>9</v>
      </c>
      <c r="G64" s="306">
        <v>10</v>
      </c>
      <c r="H64" s="306">
        <v>2</v>
      </c>
      <c r="I64" s="306"/>
      <c r="J64" s="306"/>
      <c r="K64" s="306"/>
      <c r="L64" s="306"/>
      <c r="M64" s="473"/>
      <c r="N64" s="473"/>
      <c r="O64" s="473"/>
      <c r="P64" s="512"/>
    </row>
    <row r="65" spans="1:16" ht="11.25" customHeight="1" x14ac:dyDescent="0.2">
      <c r="A65" s="324" t="s">
        <v>220</v>
      </c>
      <c r="B65" s="114" t="s">
        <v>209</v>
      </c>
      <c r="C65" s="114">
        <v>160</v>
      </c>
      <c r="D65" s="207">
        <v>3</v>
      </c>
      <c r="E65" s="514">
        <v>13</v>
      </c>
      <c r="F65" s="514">
        <v>7</v>
      </c>
      <c r="G65" s="514">
        <v>5</v>
      </c>
      <c r="H65" s="514">
        <v>5</v>
      </c>
      <c r="I65" s="514">
        <v>1</v>
      </c>
      <c r="J65" s="514"/>
      <c r="K65" s="514"/>
      <c r="L65" s="514"/>
      <c r="M65" s="516"/>
      <c r="N65" s="516"/>
      <c r="O65" s="516"/>
      <c r="P65" s="518"/>
    </row>
    <row r="66" spans="1:16" ht="11.25" customHeight="1" x14ac:dyDescent="0.2">
      <c r="A66" s="373" t="s">
        <v>476</v>
      </c>
      <c r="B66" s="103" t="s">
        <v>206</v>
      </c>
      <c r="C66" s="103">
        <v>160</v>
      </c>
      <c r="D66" s="111" t="s">
        <v>214</v>
      </c>
      <c r="E66" s="306"/>
      <c r="F66" s="306"/>
      <c r="G66" s="306"/>
      <c r="H66" s="306"/>
      <c r="I66" s="306"/>
      <c r="J66" s="306"/>
      <c r="K66" s="306"/>
      <c r="L66" s="306"/>
      <c r="M66" s="473">
        <v>30</v>
      </c>
      <c r="N66" s="473"/>
      <c r="O66" s="473"/>
      <c r="P66" s="512"/>
    </row>
    <row r="67" spans="1:16" ht="11.25" customHeight="1" x14ac:dyDescent="0.2">
      <c r="A67" s="373" t="s">
        <v>559</v>
      </c>
      <c r="B67" s="103" t="s">
        <v>206</v>
      </c>
      <c r="C67" s="114">
        <v>160</v>
      </c>
      <c r="D67" s="207" t="s">
        <v>214</v>
      </c>
      <c r="E67" s="514"/>
      <c r="F67" s="514"/>
      <c r="G67" s="514"/>
      <c r="H67" s="514"/>
      <c r="I67" s="514"/>
      <c r="J67" s="514"/>
      <c r="K67" s="514"/>
      <c r="L67" s="514"/>
      <c r="M67" s="516"/>
      <c r="N67" s="516">
        <v>25</v>
      </c>
      <c r="O67" s="516"/>
      <c r="P67" s="518"/>
    </row>
    <row r="68" spans="1:16" ht="11.25" customHeight="1" thickBot="1" x14ac:dyDescent="0.25">
      <c r="A68" s="324" t="s">
        <v>477</v>
      </c>
      <c r="B68" s="114" t="s">
        <v>209</v>
      </c>
      <c r="C68" s="114">
        <v>160</v>
      </c>
      <c r="D68" s="207" t="s">
        <v>214</v>
      </c>
      <c r="E68" s="514"/>
      <c r="F68" s="514"/>
      <c r="G68" s="514"/>
      <c r="H68" s="514"/>
      <c r="I68" s="514"/>
      <c r="J68" s="514"/>
      <c r="K68" s="514"/>
      <c r="L68" s="514"/>
      <c r="M68" s="516">
        <v>11</v>
      </c>
      <c r="N68" s="516"/>
      <c r="O68" s="516"/>
      <c r="P68" s="518"/>
    </row>
    <row r="69" spans="1:16" ht="12" thickBot="1" x14ac:dyDescent="0.25">
      <c r="A69" s="374" t="s">
        <v>204</v>
      </c>
      <c r="B69" s="371"/>
      <c r="C69" s="371"/>
      <c r="D69" s="371"/>
      <c r="E69" s="371">
        <f t="shared" ref="E69" si="0">SUM(E9:E65)</f>
        <v>321</v>
      </c>
      <c r="F69" s="371">
        <f>SUM(F10:F65)</f>
        <v>312</v>
      </c>
      <c r="G69" s="371">
        <f>SUM(G10:G65)</f>
        <v>361</v>
      </c>
      <c r="H69" s="371">
        <f>SUM(H10:H65)</f>
        <v>356</v>
      </c>
      <c r="I69" s="371">
        <f>SUM(I9:I65)</f>
        <v>371</v>
      </c>
      <c r="J69" s="371">
        <f>SUM(J9:J65)</f>
        <v>363</v>
      </c>
      <c r="K69" s="386">
        <f>SUM(K9:K65)</f>
        <v>360</v>
      </c>
      <c r="L69" s="386">
        <f>SUM(L9:L65)</f>
        <v>372</v>
      </c>
      <c r="M69" s="474">
        <f>SUM(M9:M68)</f>
        <v>383</v>
      </c>
      <c r="N69" s="474">
        <f>SUM(N9:N68)</f>
        <v>365</v>
      </c>
      <c r="O69" s="474">
        <f>SUM(O9:O68)</f>
        <v>362</v>
      </c>
      <c r="P69" s="375">
        <f>SUM(P9:P68)</f>
        <v>377</v>
      </c>
    </row>
  </sheetData>
  <mergeCells count="4">
    <mergeCell ref="A1:H1"/>
    <mergeCell ref="A2:H2"/>
    <mergeCell ref="A4:H4"/>
    <mergeCell ref="A3:H3"/>
  </mergeCells>
  <phoneticPr fontId="4" type="noConversion"/>
  <pageMargins left="0.78740157499999996" right="0.78740157499999996" top="0.62" bottom="0.984251969" header="0.4921259845" footer="0.4921259845"/>
  <pageSetup paperSize="9" scale="90" orientation="landscape" r:id="rId1"/>
  <headerFooter alignWithMargins="0">
    <oddFooter>&amp;L&amp;D&amp;CAllgemeine Übersicht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0"/>
  <sheetViews>
    <sheetView topLeftCell="A7" zoomScaleNormal="100" workbookViewId="0">
      <pane xSplit="2" ySplit="3" topLeftCell="C99" activePane="bottomRight" state="frozen"/>
      <selection activeCell="A7" sqref="A7"/>
      <selection pane="topRight" activeCell="C7" sqref="C7"/>
      <selection pane="bottomLeft" activeCell="A10" sqref="A10"/>
      <selection pane="bottomRight" activeCell="A105" sqref="A105:XFD105"/>
    </sheetView>
  </sheetViews>
  <sheetFormatPr baseColWidth="10" defaultColWidth="27.5703125" defaultRowHeight="11.25" x14ac:dyDescent="0.2"/>
  <cols>
    <col min="1" max="1" width="2.140625" style="108" customWidth="1"/>
    <col min="2" max="2" width="28.85546875" style="108" customWidth="1"/>
    <col min="3" max="3" width="4.85546875" style="108" customWidth="1"/>
    <col min="4" max="4" width="5.5703125" style="108" customWidth="1"/>
    <col min="5" max="5" width="4" style="108" customWidth="1"/>
    <col min="6" max="12" width="4.42578125" style="108" bestFit="1" customWidth="1"/>
    <col min="13" max="13" width="4.42578125" style="108" customWidth="1"/>
    <col min="14" max="15" width="4.42578125" style="108" bestFit="1" customWidth="1"/>
    <col min="16" max="16" width="4.42578125" style="590" bestFit="1" customWidth="1"/>
    <col min="17" max="17" width="4.42578125" style="108" bestFit="1" customWidth="1"/>
    <col min="18" max="16384" width="27.5703125" style="108"/>
  </cols>
  <sheetData>
    <row r="1" spans="2:17" ht="12" thickBot="1" x14ac:dyDescent="0.25"/>
    <row r="2" spans="2:17" s="252" customFormat="1" ht="12.75" customHeight="1" x14ac:dyDescent="0.2">
      <c r="B2" s="1098" t="s">
        <v>171</v>
      </c>
      <c r="C2" s="1099"/>
      <c r="D2" s="1099"/>
      <c r="E2" s="1099"/>
      <c r="F2" s="1099"/>
      <c r="G2" s="1099"/>
      <c r="H2" s="1099"/>
      <c r="I2" s="1100"/>
      <c r="P2" s="591"/>
    </row>
    <row r="3" spans="2:17" s="252" customFormat="1" ht="12.75" x14ac:dyDescent="0.2">
      <c r="B3" s="1101" t="s">
        <v>448</v>
      </c>
      <c r="C3" s="1124"/>
      <c r="D3" s="1124"/>
      <c r="E3" s="1124"/>
      <c r="F3" s="1124"/>
      <c r="G3" s="1124"/>
      <c r="H3" s="1124"/>
      <c r="I3" s="1125"/>
      <c r="P3" s="591"/>
    </row>
    <row r="4" spans="2:17" s="252" customFormat="1" ht="12.75" x14ac:dyDescent="0.2">
      <c r="B4" s="1107" t="s">
        <v>609</v>
      </c>
      <c r="C4" s="1108"/>
      <c r="D4" s="1108"/>
      <c r="E4" s="1108"/>
      <c r="F4" s="1108"/>
      <c r="G4" s="1108"/>
      <c r="H4" s="1108"/>
      <c r="I4" s="1109"/>
      <c r="P4" s="591"/>
    </row>
    <row r="5" spans="2:17" s="252" customFormat="1" ht="13.5" thickBot="1" x14ac:dyDescent="0.25">
      <c r="B5" s="1104" t="s">
        <v>607</v>
      </c>
      <c r="C5" s="1105"/>
      <c r="D5" s="1105"/>
      <c r="E5" s="1105"/>
      <c r="F5" s="1105"/>
      <c r="G5" s="1105"/>
      <c r="H5" s="1105"/>
      <c r="I5" s="1106"/>
      <c r="P5" s="591"/>
    </row>
    <row r="6" spans="2:17" x14ac:dyDescent="0.2">
      <c r="B6" s="104"/>
      <c r="C6" s="104"/>
      <c r="D6" s="104"/>
      <c r="E6" s="105"/>
    </row>
    <row r="7" spans="2:17" x14ac:dyDescent="0.2">
      <c r="B7" s="104"/>
      <c r="C7" s="104"/>
      <c r="D7" s="104"/>
      <c r="E7" s="105"/>
      <c r="F7" s="106" t="s">
        <v>180</v>
      </c>
      <c r="G7" s="106" t="s">
        <v>180</v>
      </c>
      <c r="H7" s="106" t="s">
        <v>180</v>
      </c>
      <c r="I7" s="106" t="s">
        <v>180</v>
      </c>
      <c r="J7" s="106" t="s">
        <v>180</v>
      </c>
      <c r="K7" s="106" t="s">
        <v>180</v>
      </c>
      <c r="L7" s="106" t="s">
        <v>180</v>
      </c>
      <c r="M7" s="106" t="s">
        <v>180</v>
      </c>
      <c r="N7" s="106" t="s">
        <v>180</v>
      </c>
      <c r="O7" s="472" t="s">
        <v>180</v>
      </c>
      <c r="P7" s="472" t="s">
        <v>180</v>
      </c>
      <c r="Q7" s="512" t="s">
        <v>180</v>
      </c>
    </row>
    <row r="8" spans="2:17" x14ac:dyDescent="0.2">
      <c r="B8" s="104"/>
      <c r="C8" s="104"/>
      <c r="D8" s="104"/>
      <c r="E8" s="105"/>
      <c r="F8" s="106">
        <v>2005</v>
      </c>
      <c r="G8" s="106">
        <v>2006</v>
      </c>
      <c r="H8" s="106">
        <v>2007</v>
      </c>
      <c r="I8" s="106">
        <v>2008</v>
      </c>
      <c r="J8" s="106">
        <v>2009</v>
      </c>
      <c r="K8" s="106">
        <v>2010</v>
      </c>
      <c r="L8" s="106">
        <v>2011</v>
      </c>
      <c r="M8" s="106">
        <v>2012</v>
      </c>
      <c r="N8" s="106">
        <v>2013</v>
      </c>
      <c r="O8" s="472">
        <v>2014</v>
      </c>
      <c r="P8" s="472">
        <v>2015</v>
      </c>
      <c r="Q8" s="512">
        <v>2016</v>
      </c>
    </row>
    <row r="9" spans="2:17" x14ac:dyDescent="0.2">
      <c r="B9" s="111" t="s">
        <v>181</v>
      </c>
      <c r="C9" s="111" t="s">
        <v>182</v>
      </c>
      <c r="D9" s="111" t="s">
        <v>183</v>
      </c>
      <c r="E9" s="111" t="s">
        <v>184</v>
      </c>
      <c r="F9" s="106">
        <v>2006</v>
      </c>
      <c r="G9" s="106">
        <v>2007</v>
      </c>
      <c r="H9" s="106">
        <v>2008</v>
      </c>
      <c r="I9" s="106">
        <v>2009</v>
      </c>
      <c r="J9" s="106">
        <v>2010</v>
      </c>
      <c r="K9" s="106">
        <v>2011</v>
      </c>
      <c r="L9" s="106">
        <v>2012</v>
      </c>
      <c r="M9" s="106">
        <v>2013</v>
      </c>
      <c r="N9" s="106">
        <v>2014</v>
      </c>
      <c r="O9" s="472">
        <v>2015</v>
      </c>
      <c r="P9" s="472">
        <v>2016</v>
      </c>
      <c r="Q9" s="512">
        <v>2017</v>
      </c>
    </row>
    <row r="10" spans="2:17" x14ac:dyDescent="0.2">
      <c r="B10" s="111" t="s">
        <v>221</v>
      </c>
      <c r="C10" s="111" t="s">
        <v>211</v>
      </c>
      <c r="D10" s="111">
        <v>240</v>
      </c>
      <c r="E10" s="111">
        <v>1</v>
      </c>
      <c r="F10" s="305">
        <v>24</v>
      </c>
      <c r="G10" s="306">
        <v>39</v>
      </c>
      <c r="H10" s="306">
        <v>26</v>
      </c>
      <c r="I10" s="306">
        <v>35</v>
      </c>
      <c r="J10" s="306">
        <v>54</v>
      </c>
      <c r="K10" s="306"/>
      <c r="L10" s="306"/>
      <c r="M10" s="306"/>
      <c r="N10" s="306"/>
      <c r="O10" s="472">
        <v>45</v>
      </c>
      <c r="P10" s="472">
        <v>66</v>
      </c>
      <c r="Q10" s="512">
        <v>39</v>
      </c>
    </row>
    <row r="11" spans="2:17" x14ac:dyDescent="0.2">
      <c r="B11" s="111" t="s">
        <v>221</v>
      </c>
      <c r="C11" s="111" t="s">
        <v>211</v>
      </c>
      <c r="D11" s="111">
        <v>240</v>
      </c>
      <c r="E11" s="111">
        <v>2</v>
      </c>
      <c r="F11" s="305"/>
      <c r="G11" s="306"/>
      <c r="H11" s="306"/>
      <c r="I11" s="306"/>
      <c r="J11" s="306"/>
      <c r="K11" s="306"/>
      <c r="L11" s="306">
        <v>42</v>
      </c>
      <c r="M11" s="306"/>
      <c r="N11" s="306"/>
      <c r="O11" s="472"/>
      <c r="P11" s="472"/>
      <c r="Q11" s="512">
        <v>34</v>
      </c>
    </row>
    <row r="12" spans="2:17" x14ac:dyDescent="0.2">
      <c r="B12" s="111" t="s">
        <v>221</v>
      </c>
      <c r="C12" s="111" t="s">
        <v>211</v>
      </c>
      <c r="D12" s="111">
        <v>120</v>
      </c>
      <c r="E12" s="111">
        <v>1</v>
      </c>
      <c r="F12" s="305"/>
      <c r="G12" s="306"/>
      <c r="H12" s="306"/>
      <c r="I12" s="306"/>
      <c r="J12" s="306"/>
      <c r="K12" s="306"/>
      <c r="L12" s="306"/>
      <c r="M12" s="306"/>
      <c r="N12" s="306"/>
      <c r="O12" s="472"/>
      <c r="P12" s="472"/>
      <c r="Q12" s="512">
        <v>11</v>
      </c>
    </row>
    <row r="13" spans="2:17" x14ac:dyDescent="0.2">
      <c r="B13" s="111" t="s">
        <v>221</v>
      </c>
      <c r="C13" s="111" t="s">
        <v>211</v>
      </c>
      <c r="D13" s="111">
        <v>480</v>
      </c>
      <c r="E13" s="111">
        <v>1</v>
      </c>
      <c r="F13" s="305"/>
      <c r="G13" s="306"/>
      <c r="H13" s="306"/>
      <c r="I13" s="306"/>
      <c r="J13" s="306"/>
      <c r="K13" s="306">
        <v>47</v>
      </c>
      <c r="L13" s="306"/>
      <c r="M13" s="306">
        <v>29</v>
      </c>
      <c r="N13" s="306">
        <v>53</v>
      </c>
      <c r="O13" s="472"/>
      <c r="P13" s="472"/>
      <c r="Q13" s="512"/>
    </row>
    <row r="14" spans="2:17" x14ac:dyDescent="0.2">
      <c r="B14" s="111" t="s">
        <v>222</v>
      </c>
      <c r="C14" s="111" t="s">
        <v>186</v>
      </c>
      <c r="D14" s="111">
        <v>240</v>
      </c>
      <c r="E14" s="111">
        <v>1</v>
      </c>
      <c r="F14" s="305">
        <v>5</v>
      </c>
      <c r="G14" s="306"/>
      <c r="H14" s="306"/>
      <c r="I14" s="306"/>
      <c r="J14" s="306"/>
      <c r="K14" s="306"/>
      <c r="L14" s="306"/>
      <c r="M14" s="306"/>
      <c r="N14" s="306"/>
      <c r="O14" s="472"/>
      <c r="P14" s="472"/>
      <c r="Q14" s="512"/>
    </row>
    <row r="15" spans="2:17" x14ac:dyDescent="0.2">
      <c r="B15" s="111" t="s">
        <v>222</v>
      </c>
      <c r="C15" s="111" t="s">
        <v>186</v>
      </c>
      <c r="D15" s="111">
        <v>240</v>
      </c>
      <c r="E15" s="111">
        <v>2</v>
      </c>
      <c r="F15" s="305">
        <v>5</v>
      </c>
      <c r="G15" s="306">
        <v>24</v>
      </c>
      <c r="H15" s="306">
        <v>14</v>
      </c>
      <c r="I15" s="306">
        <v>16</v>
      </c>
      <c r="J15" s="306">
        <v>14</v>
      </c>
      <c r="K15" s="306"/>
      <c r="L15" s="306"/>
      <c r="M15" s="306"/>
      <c r="N15" s="306"/>
      <c r="O15" s="472"/>
      <c r="P15" s="472"/>
      <c r="Q15" s="512"/>
    </row>
    <row r="16" spans="2:17" x14ac:dyDescent="0.2">
      <c r="B16" s="111" t="s">
        <v>423</v>
      </c>
      <c r="C16" s="111" t="s">
        <v>186</v>
      </c>
      <c r="D16" s="111">
        <v>240</v>
      </c>
      <c r="E16" s="111">
        <v>4</v>
      </c>
      <c r="F16" s="305"/>
      <c r="G16" s="306"/>
      <c r="H16" s="306"/>
      <c r="I16" s="306"/>
      <c r="J16" s="306"/>
      <c r="K16" s="306">
        <v>9</v>
      </c>
      <c r="L16" s="306">
        <v>9</v>
      </c>
      <c r="M16" s="306">
        <v>9</v>
      </c>
      <c r="N16" s="306">
        <v>8</v>
      </c>
      <c r="O16" s="472">
        <v>6</v>
      </c>
      <c r="P16" s="472">
        <v>6</v>
      </c>
      <c r="Q16" s="512"/>
    </row>
    <row r="17" spans="2:17" x14ac:dyDescent="0.2">
      <c r="B17" s="111" t="s">
        <v>424</v>
      </c>
      <c r="C17" s="111" t="s">
        <v>186</v>
      </c>
      <c r="D17" s="365">
        <v>0</v>
      </c>
      <c r="E17" s="111">
        <v>5</v>
      </c>
      <c r="F17" s="305"/>
      <c r="G17" s="306"/>
      <c r="H17" s="306"/>
      <c r="I17" s="306"/>
      <c r="J17" s="306"/>
      <c r="K17" s="306">
        <v>1</v>
      </c>
      <c r="L17" s="306">
        <v>0</v>
      </c>
      <c r="M17" s="306">
        <v>2</v>
      </c>
      <c r="N17" s="306">
        <v>4</v>
      </c>
      <c r="O17" s="472">
        <v>4</v>
      </c>
      <c r="P17" s="472">
        <v>3</v>
      </c>
      <c r="Q17" s="512">
        <v>9</v>
      </c>
    </row>
    <row r="18" spans="2:17" x14ac:dyDescent="0.2">
      <c r="B18" s="111" t="s">
        <v>223</v>
      </c>
      <c r="C18" s="111" t="s">
        <v>186</v>
      </c>
      <c r="D18" s="111">
        <v>240</v>
      </c>
      <c r="E18" s="111">
        <v>1</v>
      </c>
      <c r="F18" s="305">
        <v>15</v>
      </c>
      <c r="G18" s="306">
        <v>15</v>
      </c>
      <c r="H18" s="306"/>
      <c r="I18" s="306"/>
      <c r="J18" s="306"/>
      <c r="K18" s="306"/>
      <c r="L18" s="306"/>
      <c r="M18" s="306"/>
      <c r="N18" s="306"/>
      <c r="O18" s="472"/>
      <c r="P18" s="472"/>
      <c r="Q18" s="512"/>
    </row>
    <row r="19" spans="2:17" x14ac:dyDescent="0.2">
      <c r="B19" s="111" t="s">
        <v>421</v>
      </c>
      <c r="C19" s="111" t="s">
        <v>186</v>
      </c>
      <c r="D19" s="111">
        <v>240</v>
      </c>
      <c r="E19" s="111">
        <v>2</v>
      </c>
      <c r="F19" s="305">
        <v>10</v>
      </c>
      <c r="G19" s="306">
        <v>8</v>
      </c>
      <c r="H19" s="306"/>
      <c r="I19" s="306"/>
      <c r="J19" s="306"/>
      <c r="K19" s="306">
        <v>17</v>
      </c>
      <c r="L19" s="306">
        <v>23</v>
      </c>
      <c r="M19" s="306">
        <v>23</v>
      </c>
      <c r="N19" s="306">
        <v>20</v>
      </c>
      <c r="O19" s="472">
        <v>25</v>
      </c>
      <c r="P19" s="472">
        <v>26</v>
      </c>
      <c r="Q19" s="512"/>
    </row>
    <row r="20" spans="2:17" x14ac:dyDescent="0.2">
      <c r="B20" s="111" t="s">
        <v>422</v>
      </c>
      <c r="C20" s="111" t="s">
        <v>186</v>
      </c>
      <c r="D20" s="111">
        <v>240</v>
      </c>
      <c r="E20" s="111">
        <v>3</v>
      </c>
      <c r="F20" s="305"/>
      <c r="G20" s="306"/>
      <c r="H20" s="306">
        <v>13</v>
      </c>
      <c r="I20" s="306">
        <v>11</v>
      </c>
      <c r="J20" s="306">
        <v>11</v>
      </c>
      <c r="K20" s="306">
        <v>10</v>
      </c>
      <c r="L20" s="306">
        <v>9</v>
      </c>
      <c r="M20" s="306">
        <v>10</v>
      </c>
      <c r="N20" s="306">
        <v>19</v>
      </c>
      <c r="O20" s="472">
        <v>19</v>
      </c>
      <c r="P20" s="472">
        <v>14</v>
      </c>
      <c r="Q20" s="512">
        <v>12</v>
      </c>
    </row>
    <row r="21" spans="2:17" x14ac:dyDescent="0.2">
      <c r="B21" s="111" t="s">
        <v>223</v>
      </c>
      <c r="C21" s="111" t="s">
        <v>186</v>
      </c>
      <c r="D21" s="111">
        <v>240</v>
      </c>
      <c r="E21" s="111">
        <v>4</v>
      </c>
      <c r="F21" s="305"/>
      <c r="G21" s="306"/>
      <c r="H21" s="306">
        <v>8</v>
      </c>
      <c r="I21" s="306">
        <v>5</v>
      </c>
      <c r="J21" s="306">
        <v>8</v>
      </c>
      <c r="K21" s="306"/>
      <c r="L21" s="306"/>
      <c r="M21" s="306"/>
      <c r="N21" s="306"/>
      <c r="O21" s="472"/>
      <c r="P21" s="472"/>
      <c r="Q21" s="512">
        <v>7</v>
      </c>
    </row>
    <row r="22" spans="2:17" x14ac:dyDescent="0.2">
      <c r="B22" s="111" t="s">
        <v>223</v>
      </c>
      <c r="C22" s="111" t="s">
        <v>186</v>
      </c>
      <c r="D22" s="111">
        <v>240</v>
      </c>
      <c r="E22" s="111">
        <v>5</v>
      </c>
      <c r="F22" s="305"/>
      <c r="G22" s="306"/>
      <c r="H22" s="306">
        <v>2</v>
      </c>
      <c r="I22" s="306">
        <v>5</v>
      </c>
      <c r="J22" s="306">
        <v>3</v>
      </c>
      <c r="K22" s="306"/>
      <c r="L22" s="306"/>
      <c r="M22" s="306"/>
      <c r="N22" s="306"/>
      <c r="O22" s="472"/>
      <c r="P22" s="472"/>
      <c r="Q22" s="512"/>
    </row>
    <row r="23" spans="2:17" x14ac:dyDescent="0.2">
      <c r="B23" s="111" t="s">
        <v>224</v>
      </c>
      <c r="C23" s="111" t="s">
        <v>186</v>
      </c>
      <c r="D23" s="111">
        <v>120</v>
      </c>
      <c r="E23" s="111">
        <v>1</v>
      </c>
      <c r="F23" s="305"/>
      <c r="G23" s="306">
        <v>2</v>
      </c>
      <c r="H23" s="306"/>
      <c r="I23" s="306"/>
      <c r="J23" s="306"/>
      <c r="K23" s="306"/>
      <c r="L23" s="306"/>
      <c r="M23" s="306"/>
      <c r="N23" s="306"/>
      <c r="O23" s="472"/>
      <c r="P23" s="472"/>
      <c r="Q23" s="512"/>
    </row>
    <row r="24" spans="2:17" x14ac:dyDescent="0.2">
      <c r="B24" s="111" t="s">
        <v>659</v>
      </c>
      <c r="C24" s="111" t="s">
        <v>660</v>
      </c>
      <c r="D24" s="111">
        <v>120</v>
      </c>
      <c r="E24" s="111"/>
      <c r="F24" s="305"/>
      <c r="G24" s="306"/>
      <c r="H24" s="306"/>
      <c r="I24" s="306"/>
      <c r="J24" s="306"/>
      <c r="K24" s="306"/>
      <c r="L24" s="306"/>
      <c r="M24" s="306"/>
      <c r="N24" s="306"/>
      <c r="O24" s="472"/>
      <c r="P24" s="472"/>
      <c r="Q24" s="512">
        <v>10</v>
      </c>
    </row>
    <row r="25" spans="2:17" x14ac:dyDescent="0.2">
      <c r="B25" s="111" t="s">
        <v>225</v>
      </c>
      <c r="C25" s="111" t="s">
        <v>211</v>
      </c>
      <c r="D25" s="111">
        <v>240</v>
      </c>
      <c r="E25" s="111">
        <v>1</v>
      </c>
      <c r="F25" s="305">
        <v>16</v>
      </c>
      <c r="G25" s="306">
        <v>19</v>
      </c>
      <c r="H25" s="306">
        <v>14</v>
      </c>
      <c r="I25" s="306">
        <v>16</v>
      </c>
      <c r="J25" s="306">
        <v>23</v>
      </c>
      <c r="K25" s="306">
        <v>13</v>
      </c>
      <c r="L25" s="306">
        <v>14</v>
      </c>
      <c r="M25" s="306">
        <v>12</v>
      </c>
      <c r="N25" s="306">
        <v>17</v>
      </c>
      <c r="O25" s="472">
        <v>18</v>
      </c>
      <c r="P25" s="472">
        <v>10</v>
      </c>
      <c r="Q25" s="512"/>
    </row>
    <row r="26" spans="2:17" x14ac:dyDescent="0.2">
      <c r="B26" s="111" t="s">
        <v>225</v>
      </c>
      <c r="C26" s="111" t="s">
        <v>211</v>
      </c>
      <c r="D26" s="111">
        <v>120</v>
      </c>
      <c r="E26" s="111">
        <v>1</v>
      </c>
      <c r="F26" s="305"/>
      <c r="G26" s="306"/>
      <c r="H26" s="306"/>
      <c r="I26" s="306"/>
      <c r="J26" s="306"/>
      <c r="K26" s="306"/>
      <c r="L26" s="306"/>
      <c r="M26" s="306"/>
      <c r="N26" s="306"/>
      <c r="O26" s="472"/>
      <c r="P26" s="472"/>
      <c r="Q26" s="512">
        <v>34</v>
      </c>
    </row>
    <row r="27" spans="2:17" x14ac:dyDescent="0.2">
      <c r="B27" s="111" t="s">
        <v>225</v>
      </c>
      <c r="C27" s="111" t="s">
        <v>211</v>
      </c>
      <c r="D27" s="111">
        <v>240</v>
      </c>
      <c r="E27" s="111">
        <v>2</v>
      </c>
      <c r="F27" s="305"/>
      <c r="G27" s="306"/>
      <c r="H27" s="306"/>
      <c r="I27" s="306"/>
      <c r="J27" s="306"/>
      <c r="K27" s="306"/>
      <c r="L27" s="306"/>
      <c r="M27" s="306"/>
      <c r="N27" s="306"/>
      <c r="O27" s="472"/>
      <c r="P27" s="472"/>
      <c r="Q27" s="512"/>
    </row>
    <row r="28" spans="2:17" x14ac:dyDescent="0.2">
      <c r="B28" s="111" t="s">
        <v>225</v>
      </c>
      <c r="C28" s="111" t="s">
        <v>186</v>
      </c>
      <c r="D28" s="111">
        <v>120</v>
      </c>
      <c r="E28" s="111">
        <v>2</v>
      </c>
      <c r="F28" s="305"/>
      <c r="G28" s="306"/>
      <c r="H28" s="306"/>
      <c r="I28" s="306"/>
      <c r="J28" s="306"/>
      <c r="K28" s="306"/>
      <c r="L28" s="306"/>
      <c r="M28" s="306"/>
      <c r="N28" s="306"/>
      <c r="O28" s="472"/>
      <c r="P28" s="472"/>
      <c r="Q28" s="512">
        <v>10</v>
      </c>
    </row>
    <row r="29" spans="2:17" x14ac:dyDescent="0.2">
      <c r="B29" s="111" t="s">
        <v>225</v>
      </c>
      <c r="C29" s="111" t="s">
        <v>211</v>
      </c>
      <c r="D29" s="111">
        <v>240</v>
      </c>
      <c r="E29" s="111">
        <v>3</v>
      </c>
      <c r="F29" s="305"/>
      <c r="G29" s="306"/>
      <c r="H29" s="306"/>
      <c r="I29" s="306"/>
      <c r="J29" s="306"/>
      <c r="K29" s="306"/>
      <c r="L29" s="306"/>
      <c r="M29" s="306"/>
      <c r="N29" s="306"/>
      <c r="O29" s="472"/>
      <c r="P29" s="472"/>
      <c r="Q29" s="512"/>
    </row>
    <row r="30" spans="2:17" x14ac:dyDescent="0.2">
      <c r="B30" s="111" t="s">
        <v>226</v>
      </c>
      <c r="C30" s="111" t="s">
        <v>186</v>
      </c>
      <c r="D30" s="111">
        <v>240</v>
      </c>
      <c r="E30" s="111">
        <v>1</v>
      </c>
      <c r="F30" s="305">
        <v>5</v>
      </c>
      <c r="G30" s="306">
        <v>11</v>
      </c>
      <c r="H30" s="306"/>
      <c r="I30" s="306"/>
      <c r="J30" s="306"/>
      <c r="K30" s="306"/>
      <c r="L30" s="306"/>
      <c r="M30" s="306"/>
      <c r="N30" s="306"/>
      <c r="O30" s="472"/>
      <c r="P30" s="472"/>
      <c r="Q30" s="512"/>
    </row>
    <row r="31" spans="2:17" x14ac:dyDescent="0.2">
      <c r="B31" s="111" t="s">
        <v>425</v>
      </c>
      <c r="C31" s="111" t="s">
        <v>186</v>
      </c>
      <c r="D31" s="111">
        <v>240</v>
      </c>
      <c r="E31" s="111">
        <v>2</v>
      </c>
      <c r="F31" s="305">
        <v>7</v>
      </c>
      <c r="G31" s="306">
        <v>8</v>
      </c>
      <c r="H31" s="306">
        <v>9</v>
      </c>
      <c r="I31" s="306">
        <v>23</v>
      </c>
      <c r="J31" s="306">
        <v>18</v>
      </c>
      <c r="K31" s="306">
        <v>16</v>
      </c>
      <c r="L31" s="306">
        <v>11</v>
      </c>
      <c r="M31" s="306">
        <v>10</v>
      </c>
      <c r="N31" s="306">
        <v>10</v>
      </c>
      <c r="O31" s="472">
        <v>13</v>
      </c>
      <c r="P31" s="472">
        <v>9</v>
      </c>
      <c r="Q31" s="512"/>
    </row>
    <row r="32" spans="2:17" x14ac:dyDescent="0.2">
      <c r="B32" s="111" t="s">
        <v>426</v>
      </c>
      <c r="C32" s="111" t="s">
        <v>186</v>
      </c>
      <c r="D32" s="111">
        <v>240</v>
      </c>
      <c r="E32" s="111">
        <v>3</v>
      </c>
      <c r="F32" s="305"/>
      <c r="G32" s="306"/>
      <c r="H32" s="306">
        <v>8</v>
      </c>
      <c r="I32" s="306">
        <v>8</v>
      </c>
      <c r="J32" s="306">
        <v>12</v>
      </c>
      <c r="K32" s="306">
        <v>14</v>
      </c>
      <c r="L32" s="306">
        <v>10</v>
      </c>
      <c r="M32" s="306">
        <v>8</v>
      </c>
      <c r="N32" s="306">
        <v>11</v>
      </c>
      <c r="O32" s="472">
        <v>2</v>
      </c>
      <c r="P32" s="472">
        <v>8</v>
      </c>
      <c r="Q32" s="512">
        <v>9</v>
      </c>
    </row>
    <row r="33" spans="2:17" x14ac:dyDescent="0.2">
      <c r="B33" s="111" t="s">
        <v>253</v>
      </c>
      <c r="C33" s="111" t="s">
        <v>186</v>
      </c>
      <c r="D33" s="111">
        <v>120</v>
      </c>
      <c r="E33" s="111">
        <v>1</v>
      </c>
      <c r="F33" s="305">
        <v>14</v>
      </c>
      <c r="G33" s="306">
        <v>15</v>
      </c>
      <c r="H33" s="306">
        <v>11</v>
      </c>
      <c r="I33" s="306">
        <v>17</v>
      </c>
      <c r="J33" s="306">
        <v>28</v>
      </c>
      <c r="K33" s="306">
        <v>19</v>
      </c>
      <c r="L33" s="306">
        <v>11</v>
      </c>
      <c r="M33" s="306">
        <v>17</v>
      </c>
      <c r="N33" s="306">
        <v>20</v>
      </c>
      <c r="O33" s="472">
        <v>24</v>
      </c>
      <c r="P33" s="472">
        <v>12</v>
      </c>
      <c r="Q33" s="512">
        <v>19</v>
      </c>
    </row>
    <row r="34" spans="2:17" x14ac:dyDescent="0.2">
      <c r="B34" s="111" t="s">
        <v>227</v>
      </c>
      <c r="C34" s="111" t="s">
        <v>211</v>
      </c>
      <c r="D34" s="111">
        <v>240</v>
      </c>
      <c r="E34" s="111">
        <v>1</v>
      </c>
      <c r="F34" s="305">
        <v>39</v>
      </c>
      <c r="G34" s="306">
        <v>37</v>
      </c>
      <c r="H34" s="306">
        <v>28</v>
      </c>
      <c r="I34" s="306">
        <v>27</v>
      </c>
      <c r="J34" s="306">
        <v>55</v>
      </c>
      <c r="K34" s="306"/>
      <c r="L34" s="306">
        <v>55</v>
      </c>
      <c r="M34" s="306"/>
      <c r="N34" s="306"/>
      <c r="O34" s="472"/>
      <c r="P34" s="472"/>
      <c r="Q34" s="512"/>
    </row>
    <row r="35" spans="2:17" x14ac:dyDescent="0.2">
      <c r="B35" s="111" t="s">
        <v>227</v>
      </c>
      <c r="C35" s="111" t="s">
        <v>211</v>
      </c>
      <c r="D35" s="366">
        <v>480</v>
      </c>
      <c r="E35" s="111">
        <v>1</v>
      </c>
      <c r="F35" s="305"/>
      <c r="G35" s="306"/>
      <c r="H35" s="306"/>
      <c r="I35" s="306"/>
      <c r="J35" s="306"/>
      <c r="K35" s="306">
        <v>70</v>
      </c>
      <c r="L35" s="306"/>
      <c r="M35" s="306">
        <v>47</v>
      </c>
      <c r="N35" s="306">
        <v>41</v>
      </c>
      <c r="O35" s="472">
        <v>43</v>
      </c>
      <c r="P35" s="472">
        <v>47</v>
      </c>
      <c r="Q35" s="512">
        <v>51</v>
      </c>
    </row>
    <row r="36" spans="2:17" x14ac:dyDescent="0.2">
      <c r="B36" s="111" t="s">
        <v>227</v>
      </c>
      <c r="C36" s="111" t="s">
        <v>186</v>
      </c>
      <c r="D36" s="366">
        <v>240</v>
      </c>
      <c r="E36" s="111">
        <v>2</v>
      </c>
      <c r="F36" s="305"/>
      <c r="G36" s="306"/>
      <c r="H36" s="306"/>
      <c r="I36" s="306"/>
      <c r="J36" s="306"/>
      <c r="K36" s="306"/>
      <c r="L36" s="306"/>
      <c r="M36" s="306"/>
      <c r="N36" s="306"/>
      <c r="O36" s="472"/>
      <c r="P36" s="472"/>
      <c r="Q36" s="512">
        <v>18</v>
      </c>
    </row>
    <row r="37" spans="2:17" x14ac:dyDescent="0.2">
      <c r="B37" s="111" t="s">
        <v>227</v>
      </c>
      <c r="C37" s="111" t="s">
        <v>211</v>
      </c>
      <c r="D37" s="111">
        <v>240</v>
      </c>
      <c r="E37" s="111">
        <v>3</v>
      </c>
      <c r="F37" s="305"/>
      <c r="G37" s="306"/>
      <c r="H37" s="306"/>
      <c r="I37" s="306"/>
      <c r="J37" s="306"/>
      <c r="K37" s="306"/>
      <c r="L37" s="306"/>
      <c r="M37" s="306"/>
      <c r="N37" s="306"/>
      <c r="O37" s="472"/>
      <c r="P37" s="472"/>
      <c r="Q37" s="512"/>
    </row>
    <row r="38" spans="2:17" x14ac:dyDescent="0.2">
      <c r="B38" s="111" t="s">
        <v>228</v>
      </c>
      <c r="C38" s="111" t="s">
        <v>186</v>
      </c>
      <c r="D38" s="111">
        <v>240</v>
      </c>
      <c r="E38" s="111">
        <v>1</v>
      </c>
      <c r="F38" s="305">
        <v>27</v>
      </c>
      <c r="G38" s="306">
        <v>31</v>
      </c>
      <c r="H38" s="306"/>
      <c r="I38" s="306"/>
      <c r="J38" s="306"/>
      <c r="K38" s="306"/>
      <c r="L38" s="306"/>
      <c r="M38" s="306"/>
      <c r="N38" s="306"/>
      <c r="O38" s="472"/>
      <c r="P38" s="472"/>
      <c r="Q38" s="512"/>
    </row>
    <row r="39" spans="2:17" x14ac:dyDescent="0.2">
      <c r="B39" s="111" t="s">
        <v>427</v>
      </c>
      <c r="C39" s="111" t="s">
        <v>186</v>
      </c>
      <c r="D39" s="111">
        <v>240</v>
      </c>
      <c r="E39" s="111">
        <v>2</v>
      </c>
      <c r="F39" s="305">
        <v>15</v>
      </c>
      <c r="G39" s="306">
        <v>11</v>
      </c>
      <c r="H39" s="306">
        <v>17</v>
      </c>
      <c r="I39" s="306">
        <v>18</v>
      </c>
      <c r="J39" s="306">
        <v>38</v>
      </c>
      <c r="K39" s="306">
        <v>33</v>
      </c>
      <c r="L39" s="306">
        <v>26</v>
      </c>
      <c r="M39" s="306">
        <v>22</v>
      </c>
      <c r="N39" s="306">
        <v>25</v>
      </c>
      <c r="O39" s="472">
        <v>26</v>
      </c>
      <c r="P39" s="472">
        <v>20</v>
      </c>
      <c r="Q39" s="512"/>
    </row>
    <row r="40" spans="2:17" x14ac:dyDescent="0.2">
      <c r="B40" s="111" t="s">
        <v>428</v>
      </c>
      <c r="C40" s="111" t="s">
        <v>186</v>
      </c>
      <c r="D40" s="111">
        <v>240</v>
      </c>
      <c r="E40" s="111">
        <v>3</v>
      </c>
      <c r="F40" s="305"/>
      <c r="G40" s="306"/>
      <c r="H40" s="306">
        <v>14</v>
      </c>
      <c r="I40" s="306">
        <v>15</v>
      </c>
      <c r="J40" s="306">
        <v>16</v>
      </c>
      <c r="K40" s="306">
        <v>30</v>
      </c>
      <c r="L40" s="306">
        <v>18</v>
      </c>
      <c r="M40" s="306">
        <v>16</v>
      </c>
      <c r="N40" s="306">
        <v>18</v>
      </c>
      <c r="O40" s="472">
        <v>14</v>
      </c>
      <c r="P40" s="472">
        <v>16</v>
      </c>
      <c r="Q40" s="512">
        <v>35</v>
      </c>
    </row>
    <row r="41" spans="2:17" x14ac:dyDescent="0.2">
      <c r="B41" s="111" t="s">
        <v>325</v>
      </c>
      <c r="C41" s="111" t="s">
        <v>186</v>
      </c>
      <c r="D41" s="111">
        <v>120</v>
      </c>
      <c r="E41" s="111">
        <v>1</v>
      </c>
      <c r="F41" s="305">
        <v>27</v>
      </c>
      <c r="G41" s="306">
        <v>24</v>
      </c>
      <c r="H41" s="306">
        <v>8</v>
      </c>
      <c r="I41" s="306">
        <v>12</v>
      </c>
      <c r="J41" s="306">
        <v>25</v>
      </c>
      <c r="K41" s="306">
        <v>15</v>
      </c>
      <c r="L41" s="306">
        <v>12</v>
      </c>
      <c r="M41" s="306">
        <v>15</v>
      </c>
      <c r="N41" s="306">
        <v>12</v>
      </c>
      <c r="O41" s="472">
        <v>9</v>
      </c>
      <c r="P41" s="472">
        <v>8</v>
      </c>
      <c r="Q41" s="512">
        <v>10</v>
      </c>
    </row>
    <row r="42" spans="2:17" x14ac:dyDescent="0.2">
      <c r="B42" s="111" t="s">
        <v>229</v>
      </c>
      <c r="C42" s="111" t="s">
        <v>186</v>
      </c>
      <c r="D42" s="111">
        <v>120</v>
      </c>
      <c r="E42" s="111">
        <v>1</v>
      </c>
      <c r="F42" s="305">
        <v>28</v>
      </c>
      <c r="G42" s="306">
        <v>37</v>
      </c>
      <c r="H42" s="306">
        <v>13</v>
      </c>
      <c r="I42" s="306">
        <v>11</v>
      </c>
      <c r="J42" s="306">
        <v>13</v>
      </c>
      <c r="K42" s="306">
        <v>12</v>
      </c>
      <c r="L42" s="306">
        <v>0</v>
      </c>
      <c r="M42" s="306"/>
      <c r="N42" s="306">
        <v>9</v>
      </c>
      <c r="O42" s="472"/>
      <c r="P42" s="472"/>
      <c r="Q42" s="512"/>
    </row>
    <row r="43" spans="2:17" x14ac:dyDescent="0.2">
      <c r="B43" s="111" t="s">
        <v>229</v>
      </c>
      <c r="C43" s="111" t="s">
        <v>186</v>
      </c>
      <c r="D43" s="111">
        <v>120</v>
      </c>
      <c r="E43" s="111">
        <v>2</v>
      </c>
      <c r="F43" s="305">
        <v>30</v>
      </c>
      <c r="G43" s="306">
        <v>23</v>
      </c>
      <c r="H43" s="306">
        <v>14</v>
      </c>
      <c r="I43" s="306">
        <v>10</v>
      </c>
      <c r="J43" s="306">
        <v>9</v>
      </c>
      <c r="K43" s="306">
        <v>6</v>
      </c>
      <c r="L43" s="306">
        <v>13</v>
      </c>
      <c r="M43" s="306"/>
      <c r="N43" s="306"/>
      <c r="O43" s="472"/>
      <c r="P43" s="472"/>
      <c r="Q43" s="512"/>
    </row>
    <row r="44" spans="2:17" x14ac:dyDescent="0.2">
      <c r="B44" s="111" t="s">
        <v>229</v>
      </c>
      <c r="C44" s="111" t="s">
        <v>186</v>
      </c>
      <c r="D44" s="111">
        <v>120</v>
      </c>
      <c r="E44" s="111">
        <v>3</v>
      </c>
      <c r="F44" s="305">
        <v>13</v>
      </c>
      <c r="G44" s="306">
        <v>14</v>
      </c>
      <c r="H44" s="306">
        <v>10</v>
      </c>
      <c r="I44" s="306">
        <v>6</v>
      </c>
      <c r="J44" s="306">
        <v>9</v>
      </c>
      <c r="K44" s="306">
        <v>4</v>
      </c>
      <c r="L44" s="306">
        <v>0</v>
      </c>
      <c r="M44" s="306"/>
      <c r="N44" s="306"/>
      <c r="O44" s="472"/>
      <c r="P44" s="472"/>
      <c r="Q44" s="512"/>
    </row>
    <row r="45" spans="2:17" x14ac:dyDescent="0.2">
      <c r="B45" s="111" t="s">
        <v>229</v>
      </c>
      <c r="C45" s="111" t="s">
        <v>186</v>
      </c>
      <c r="D45" s="111" t="s">
        <v>562</v>
      </c>
      <c r="E45" s="111"/>
      <c r="F45" s="305"/>
      <c r="G45" s="306"/>
      <c r="H45" s="306"/>
      <c r="I45" s="306"/>
      <c r="J45" s="306"/>
      <c r="K45" s="306"/>
      <c r="L45" s="306"/>
      <c r="M45" s="306"/>
      <c r="N45" s="306"/>
      <c r="O45" s="472">
        <v>14</v>
      </c>
      <c r="P45" s="472"/>
      <c r="Q45" s="512"/>
    </row>
    <row r="46" spans="2:17" x14ac:dyDescent="0.2">
      <c r="B46" s="111" t="s">
        <v>603</v>
      </c>
      <c r="C46" s="111" t="s">
        <v>186</v>
      </c>
      <c r="D46" s="111">
        <v>120</v>
      </c>
      <c r="E46" s="111"/>
      <c r="F46" s="305"/>
      <c r="G46" s="306"/>
      <c r="H46" s="306"/>
      <c r="I46" s="306"/>
      <c r="J46" s="306"/>
      <c r="K46" s="306"/>
      <c r="L46" s="306"/>
      <c r="M46" s="306"/>
      <c r="N46" s="306"/>
      <c r="O46" s="472"/>
      <c r="P46" s="472">
        <v>10</v>
      </c>
      <c r="Q46" s="512">
        <v>8</v>
      </c>
    </row>
    <row r="47" spans="2:17" x14ac:dyDescent="0.2">
      <c r="B47" s="111" t="s">
        <v>230</v>
      </c>
      <c r="C47" s="111" t="s">
        <v>186</v>
      </c>
      <c r="D47" s="111">
        <v>120</v>
      </c>
      <c r="E47" s="111">
        <v>1</v>
      </c>
      <c r="F47" s="305"/>
      <c r="G47" s="306"/>
      <c r="H47" s="306"/>
      <c r="I47" s="306"/>
      <c r="J47" s="306"/>
      <c r="K47" s="306"/>
      <c r="L47" s="306"/>
      <c r="M47" s="306"/>
      <c r="N47" s="306"/>
      <c r="O47" s="472"/>
      <c r="P47" s="472"/>
      <c r="Q47" s="512"/>
    </row>
    <row r="48" spans="2:17" x14ac:dyDescent="0.2">
      <c r="B48" s="111" t="s">
        <v>230</v>
      </c>
      <c r="C48" s="111" t="s">
        <v>186</v>
      </c>
      <c r="D48" s="111">
        <v>120</v>
      </c>
      <c r="E48" s="111">
        <v>2</v>
      </c>
      <c r="F48" s="305"/>
      <c r="G48" s="306"/>
      <c r="H48" s="306"/>
      <c r="I48" s="306"/>
      <c r="J48" s="306"/>
      <c r="K48" s="306"/>
      <c r="L48" s="306"/>
      <c r="M48" s="306"/>
      <c r="N48" s="306"/>
      <c r="O48" s="472"/>
      <c r="P48" s="472"/>
      <c r="Q48" s="512"/>
    </row>
    <row r="49" spans="2:17" x14ac:dyDescent="0.2">
      <c r="B49" s="111" t="s">
        <v>230</v>
      </c>
      <c r="C49" s="111" t="s">
        <v>186</v>
      </c>
      <c r="D49" s="111">
        <v>80</v>
      </c>
      <c r="E49" s="111">
        <v>2</v>
      </c>
      <c r="F49" s="305"/>
      <c r="G49" s="306"/>
      <c r="H49" s="306"/>
      <c r="I49" s="306"/>
      <c r="J49" s="306"/>
      <c r="K49" s="306"/>
      <c r="L49" s="306"/>
      <c r="M49" s="306"/>
      <c r="N49" s="306"/>
      <c r="O49" s="472"/>
      <c r="P49" s="472"/>
      <c r="Q49" s="512"/>
    </row>
    <row r="50" spans="2:17" x14ac:dyDescent="0.2">
      <c r="B50" s="111" t="s">
        <v>231</v>
      </c>
      <c r="C50" s="111" t="s">
        <v>315</v>
      </c>
      <c r="D50" s="111">
        <v>80</v>
      </c>
      <c r="E50" s="111">
        <v>1</v>
      </c>
      <c r="F50" s="305">
        <v>9</v>
      </c>
      <c r="G50" s="306"/>
      <c r="H50" s="306"/>
      <c r="I50" s="306"/>
      <c r="J50" s="306"/>
      <c r="K50" s="306"/>
      <c r="L50" s="306"/>
      <c r="M50" s="306"/>
      <c r="N50" s="306"/>
      <c r="O50" s="472"/>
      <c r="P50" s="472"/>
      <c r="Q50" s="512"/>
    </row>
    <row r="51" spans="2:17" x14ac:dyDescent="0.2">
      <c r="B51" s="111" t="s">
        <v>231</v>
      </c>
      <c r="C51" s="111" t="s">
        <v>186</v>
      </c>
      <c r="D51" s="111">
        <v>100</v>
      </c>
      <c r="E51" s="111"/>
      <c r="F51" s="305"/>
      <c r="G51" s="306"/>
      <c r="H51" s="306"/>
      <c r="I51" s="306"/>
      <c r="J51" s="306"/>
      <c r="K51" s="306"/>
      <c r="L51" s="306"/>
      <c r="M51" s="306"/>
      <c r="N51" s="306"/>
      <c r="O51" s="472"/>
      <c r="P51" s="472"/>
      <c r="Q51" s="512"/>
    </row>
    <row r="52" spans="2:17" x14ac:dyDescent="0.2">
      <c r="B52" s="111" t="s">
        <v>232</v>
      </c>
      <c r="C52" s="111" t="s">
        <v>186</v>
      </c>
      <c r="D52" s="111">
        <v>140</v>
      </c>
      <c r="E52" s="111"/>
      <c r="F52" s="305"/>
      <c r="G52" s="306"/>
      <c r="H52" s="306"/>
      <c r="I52" s="306"/>
      <c r="J52" s="306"/>
      <c r="K52" s="306"/>
      <c r="L52" s="306"/>
      <c r="M52" s="306"/>
      <c r="N52" s="306"/>
      <c r="O52" s="472"/>
      <c r="P52" s="472"/>
      <c r="Q52" s="512"/>
    </row>
    <row r="53" spans="2:17" x14ac:dyDescent="0.2">
      <c r="B53" s="111" t="s">
        <v>233</v>
      </c>
      <c r="C53" s="111" t="s">
        <v>186</v>
      </c>
      <c r="D53" s="111">
        <v>20</v>
      </c>
      <c r="E53" s="111"/>
      <c r="F53" s="305"/>
      <c r="G53" s="306"/>
      <c r="H53" s="306"/>
      <c r="I53" s="306"/>
      <c r="J53" s="306"/>
      <c r="K53" s="306"/>
      <c r="L53" s="306"/>
      <c r="M53" s="306"/>
      <c r="N53" s="306"/>
      <c r="O53" s="472"/>
      <c r="P53" s="472"/>
      <c r="Q53" s="512"/>
    </row>
    <row r="54" spans="2:17" x14ac:dyDescent="0.2">
      <c r="B54" s="111" t="s">
        <v>234</v>
      </c>
      <c r="C54" s="111" t="s">
        <v>186</v>
      </c>
      <c r="D54" s="111">
        <v>60</v>
      </c>
      <c r="E54" s="111"/>
      <c r="F54" s="305"/>
      <c r="G54" s="306"/>
      <c r="H54" s="306"/>
      <c r="I54" s="306"/>
      <c r="J54" s="306"/>
      <c r="K54" s="306"/>
      <c r="L54" s="306"/>
      <c r="M54" s="306"/>
      <c r="N54" s="306"/>
      <c r="O54" s="472"/>
      <c r="P54" s="472"/>
      <c r="Q54" s="512"/>
    </row>
    <row r="55" spans="2:17" x14ac:dyDescent="0.2">
      <c r="B55" s="111" t="s">
        <v>185</v>
      </c>
      <c r="C55" s="111" t="s">
        <v>186</v>
      </c>
      <c r="D55" s="111">
        <v>80</v>
      </c>
      <c r="E55" s="111"/>
      <c r="F55" s="305"/>
      <c r="G55" s="306"/>
      <c r="H55" s="306"/>
      <c r="I55" s="306"/>
      <c r="J55" s="306"/>
      <c r="K55" s="306"/>
      <c r="L55" s="306"/>
      <c r="M55" s="306"/>
      <c r="N55" s="306"/>
      <c r="O55" s="472"/>
      <c r="P55" s="472"/>
      <c r="Q55" s="512"/>
    </row>
    <row r="56" spans="2:17" x14ac:dyDescent="0.2">
      <c r="B56" s="111" t="s">
        <v>235</v>
      </c>
      <c r="C56" s="111" t="s">
        <v>211</v>
      </c>
      <c r="D56" s="111">
        <v>240</v>
      </c>
      <c r="E56" s="111">
        <v>1</v>
      </c>
      <c r="F56" s="305">
        <v>12</v>
      </c>
      <c r="G56" s="306">
        <v>8</v>
      </c>
      <c r="H56" s="306">
        <v>8</v>
      </c>
      <c r="I56" s="306">
        <v>8</v>
      </c>
      <c r="J56" s="306">
        <v>11</v>
      </c>
      <c r="K56" s="306">
        <v>8</v>
      </c>
      <c r="L56" s="306">
        <v>0</v>
      </c>
      <c r="M56" s="306"/>
      <c r="N56" s="306"/>
      <c r="O56" s="472"/>
      <c r="P56" s="472"/>
      <c r="Q56" s="512"/>
    </row>
    <row r="57" spans="2:17" x14ac:dyDescent="0.2">
      <c r="B57" s="111" t="s">
        <v>661</v>
      </c>
      <c r="C57" s="111" t="s">
        <v>186</v>
      </c>
      <c r="D57" s="111">
        <v>120</v>
      </c>
      <c r="E57" s="111"/>
      <c r="F57" s="305">
        <v>16</v>
      </c>
      <c r="G57" s="306">
        <v>16</v>
      </c>
      <c r="H57" s="306">
        <v>18</v>
      </c>
      <c r="I57" s="306">
        <v>15</v>
      </c>
      <c r="J57" s="306">
        <v>16</v>
      </c>
      <c r="K57" s="306">
        <v>13</v>
      </c>
      <c r="L57" s="306">
        <v>10</v>
      </c>
      <c r="M57" s="306"/>
      <c r="N57" s="306">
        <v>14</v>
      </c>
      <c r="O57" s="472">
        <v>9</v>
      </c>
      <c r="P57" s="472">
        <v>8</v>
      </c>
      <c r="Q57" s="512">
        <v>9</v>
      </c>
    </row>
    <row r="58" spans="2:17" x14ac:dyDescent="0.2">
      <c r="B58" s="111" t="s">
        <v>661</v>
      </c>
      <c r="C58" s="111" t="s">
        <v>186</v>
      </c>
      <c r="D58" s="111">
        <v>120</v>
      </c>
      <c r="E58" s="111">
        <v>1</v>
      </c>
      <c r="F58" s="305"/>
      <c r="G58" s="306"/>
      <c r="H58" s="306"/>
      <c r="I58" s="306"/>
      <c r="J58" s="306"/>
      <c r="K58" s="306"/>
      <c r="L58" s="306"/>
      <c r="M58" s="306"/>
      <c r="N58" s="306"/>
      <c r="O58" s="472"/>
      <c r="P58" s="472"/>
      <c r="Q58" s="512"/>
    </row>
    <row r="59" spans="2:17" x14ac:dyDescent="0.2">
      <c r="B59" s="111" t="s">
        <v>661</v>
      </c>
      <c r="C59" s="111" t="s">
        <v>186</v>
      </c>
      <c r="D59" s="111">
        <v>240</v>
      </c>
      <c r="E59" s="111"/>
      <c r="F59" s="305"/>
      <c r="G59" s="306"/>
      <c r="H59" s="306"/>
      <c r="I59" s="306"/>
      <c r="J59" s="306"/>
      <c r="K59" s="306"/>
      <c r="L59" s="306"/>
      <c r="M59" s="306">
        <v>21</v>
      </c>
      <c r="N59" s="306"/>
      <c r="O59" s="472"/>
      <c r="P59" s="472"/>
      <c r="Q59" s="512"/>
    </row>
    <row r="60" spans="2:17" x14ac:dyDescent="0.2">
      <c r="B60" s="111" t="s">
        <v>236</v>
      </c>
      <c r="C60" s="111" t="s">
        <v>186</v>
      </c>
      <c r="D60" s="111">
        <v>240</v>
      </c>
      <c r="E60" s="111">
        <v>1</v>
      </c>
      <c r="F60" s="305">
        <v>7</v>
      </c>
      <c r="G60" s="306">
        <v>4</v>
      </c>
      <c r="H60" s="306"/>
      <c r="I60" s="306"/>
      <c r="J60" s="306"/>
      <c r="K60" s="306"/>
      <c r="L60" s="306"/>
      <c r="M60" s="306"/>
      <c r="N60" s="306"/>
      <c r="O60" s="472"/>
      <c r="P60" s="472"/>
      <c r="Q60" s="512"/>
    </row>
    <row r="61" spans="2:17" x14ac:dyDescent="0.2">
      <c r="B61" s="111" t="s">
        <v>429</v>
      </c>
      <c r="C61" s="111" t="s">
        <v>186</v>
      </c>
      <c r="D61" s="111">
        <v>240</v>
      </c>
      <c r="E61" s="111">
        <v>2</v>
      </c>
      <c r="F61" s="305">
        <v>6</v>
      </c>
      <c r="G61" s="306">
        <v>11</v>
      </c>
      <c r="H61" s="306">
        <v>9</v>
      </c>
      <c r="I61" s="306">
        <v>4</v>
      </c>
      <c r="J61" s="306">
        <v>5</v>
      </c>
      <c r="K61" s="306">
        <v>7</v>
      </c>
      <c r="L61" s="306">
        <v>4</v>
      </c>
      <c r="M61" s="306"/>
      <c r="N61" s="306"/>
      <c r="O61" s="472"/>
      <c r="P61" s="472"/>
      <c r="Q61" s="512"/>
    </row>
    <row r="62" spans="2:17" x14ac:dyDescent="0.2">
      <c r="B62" s="111" t="s">
        <v>430</v>
      </c>
      <c r="C62" s="111" t="s">
        <v>186</v>
      </c>
      <c r="D62" s="365">
        <v>0</v>
      </c>
      <c r="E62" s="111">
        <v>3</v>
      </c>
      <c r="F62" s="305"/>
      <c r="G62" s="306"/>
      <c r="H62" s="306"/>
      <c r="I62" s="306"/>
      <c r="J62" s="306"/>
      <c r="K62" s="306">
        <v>4</v>
      </c>
      <c r="L62" s="306">
        <v>4</v>
      </c>
      <c r="M62" s="306"/>
      <c r="N62" s="306"/>
      <c r="O62" s="472"/>
      <c r="P62" s="472"/>
      <c r="Q62" s="512"/>
    </row>
    <row r="63" spans="2:17" x14ac:dyDescent="0.2">
      <c r="B63" s="111" t="s">
        <v>236</v>
      </c>
      <c r="C63" s="111" t="s">
        <v>186</v>
      </c>
      <c r="D63" s="111">
        <v>240</v>
      </c>
      <c r="E63" s="111">
        <v>3</v>
      </c>
      <c r="F63" s="305"/>
      <c r="G63" s="306"/>
      <c r="H63" s="306"/>
      <c r="I63" s="306">
        <v>5</v>
      </c>
      <c r="J63" s="306">
        <v>5</v>
      </c>
      <c r="K63" s="306"/>
      <c r="L63" s="306"/>
      <c r="M63" s="306"/>
      <c r="N63" s="306"/>
      <c r="O63" s="472"/>
      <c r="P63" s="472"/>
      <c r="Q63" s="512"/>
    </row>
    <row r="64" spans="2:17" x14ac:dyDescent="0.2">
      <c r="B64" s="111" t="s">
        <v>237</v>
      </c>
      <c r="C64" s="111" t="s">
        <v>10</v>
      </c>
      <c r="D64" s="111">
        <v>320</v>
      </c>
      <c r="E64" s="111">
        <v>1</v>
      </c>
      <c r="F64" s="305"/>
      <c r="G64" s="306"/>
      <c r="H64" s="306"/>
      <c r="I64" s="306"/>
      <c r="J64" s="306"/>
      <c r="K64" s="306"/>
      <c r="L64" s="306"/>
      <c r="M64" s="306"/>
      <c r="N64" s="306"/>
      <c r="O64" s="472"/>
      <c r="P64" s="472"/>
      <c r="Q64" s="512"/>
    </row>
    <row r="65" spans="2:17" x14ac:dyDescent="0.2">
      <c r="B65" s="111" t="s">
        <v>238</v>
      </c>
      <c r="C65" s="111" t="s">
        <v>209</v>
      </c>
      <c r="D65" s="111">
        <v>280</v>
      </c>
      <c r="E65" s="111">
        <v>1</v>
      </c>
      <c r="F65" s="305"/>
      <c r="G65" s="306"/>
      <c r="H65" s="306"/>
      <c r="I65" s="306"/>
      <c r="J65" s="306"/>
      <c r="K65" s="306"/>
      <c r="L65" s="306"/>
      <c r="M65" s="306"/>
      <c r="N65" s="306"/>
      <c r="O65" s="472"/>
      <c r="P65" s="472"/>
      <c r="Q65" s="512"/>
    </row>
    <row r="66" spans="2:17" x14ac:dyDescent="0.2">
      <c r="B66" s="111" t="s">
        <v>238</v>
      </c>
      <c r="C66" s="111" t="s">
        <v>209</v>
      </c>
      <c r="D66" s="111">
        <v>280</v>
      </c>
      <c r="E66" s="111">
        <v>2</v>
      </c>
      <c r="F66" s="305"/>
      <c r="G66" s="306"/>
      <c r="H66" s="306"/>
      <c r="I66" s="306"/>
      <c r="J66" s="306"/>
      <c r="K66" s="306"/>
      <c r="L66" s="306"/>
      <c r="M66" s="306"/>
      <c r="N66" s="306"/>
      <c r="O66" s="472"/>
      <c r="P66" s="472"/>
      <c r="Q66" s="512"/>
    </row>
    <row r="67" spans="2:17" x14ac:dyDescent="0.2">
      <c r="B67" s="111" t="s">
        <v>239</v>
      </c>
      <c r="C67" s="111" t="s">
        <v>209</v>
      </c>
      <c r="D67" s="111">
        <v>240</v>
      </c>
      <c r="E67" s="111">
        <v>1</v>
      </c>
      <c r="F67" s="305"/>
      <c r="G67" s="306"/>
      <c r="H67" s="306"/>
      <c r="I67" s="306"/>
      <c r="J67" s="306"/>
      <c r="K67" s="306"/>
      <c r="L67" s="306"/>
      <c r="M67" s="306"/>
      <c r="N67" s="306"/>
      <c r="O67" s="472"/>
      <c r="P67" s="472"/>
      <c r="Q67" s="512"/>
    </row>
    <row r="68" spans="2:17" x14ac:dyDescent="0.2">
      <c r="B68" s="111" t="s">
        <v>239</v>
      </c>
      <c r="C68" s="111" t="s">
        <v>209</v>
      </c>
      <c r="D68" s="111">
        <v>240</v>
      </c>
      <c r="E68" s="111">
        <v>2</v>
      </c>
      <c r="F68" s="305"/>
      <c r="G68" s="306"/>
      <c r="H68" s="306"/>
      <c r="I68" s="306"/>
      <c r="J68" s="306"/>
      <c r="K68" s="306"/>
      <c r="L68" s="306"/>
      <c r="M68" s="306"/>
      <c r="N68" s="306"/>
      <c r="O68" s="472"/>
      <c r="P68" s="472"/>
      <c r="Q68" s="512"/>
    </row>
    <row r="69" spans="2:17" x14ac:dyDescent="0.2">
      <c r="B69" s="111" t="s">
        <v>239</v>
      </c>
      <c r="C69" s="111" t="s">
        <v>209</v>
      </c>
      <c r="D69" s="111">
        <v>240</v>
      </c>
      <c r="E69" s="111">
        <v>3</v>
      </c>
      <c r="F69" s="305"/>
      <c r="G69" s="306"/>
      <c r="H69" s="306"/>
      <c r="I69" s="306"/>
      <c r="J69" s="306"/>
      <c r="K69" s="306"/>
      <c r="L69" s="306"/>
      <c r="M69" s="306"/>
      <c r="N69" s="306"/>
      <c r="O69" s="472"/>
      <c r="P69" s="472"/>
      <c r="Q69" s="512"/>
    </row>
    <row r="70" spans="2:17" x14ac:dyDescent="0.2">
      <c r="B70" s="111" t="s">
        <v>239</v>
      </c>
      <c r="C70" s="111" t="s">
        <v>209</v>
      </c>
      <c r="D70" s="111">
        <v>240</v>
      </c>
      <c r="E70" s="111">
        <v>4</v>
      </c>
      <c r="F70" s="305"/>
      <c r="G70" s="306"/>
      <c r="H70" s="306"/>
      <c r="I70" s="306"/>
      <c r="J70" s="306"/>
      <c r="K70" s="306"/>
      <c r="L70" s="306"/>
      <c r="M70" s="306"/>
      <c r="N70" s="306"/>
      <c r="O70" s="472"/>
      <c r="P70" s="472"/>
      <c r="Q70" s="512"/>
    </row>
    <row r="71" spans="2:17" x14ac:dyDescent="0.2">
      <c r="B71" s="111" t="s">
        <v>240</v>
      </c>
      <c r="C71" s="111" t="s">
        <v>211</v>
      </c>
      <c r="D71" s="111">
        <v>120</v>
      </c>
      <c r="E71" s="111">
        <v>1</v>
      </c>
      <c r="F71" s="305"/>
      <c r="G71" s="306"/>
      <c r="H71" s="306"/>
      <c r="I71" s="306"/>
      <c r="J71" s="306"/>
      <c r="K71" s="306"/>
      <c r="L71" s="306"/>
      <c r="M71" s="306"/>
      <c r="N71" s="306"/>
      <c r="O71" s="472"/>
      <c r="P71" s="472"/>
      <c r="Q71" s="512">
        <v>17</v>
      </c>
    </row>
    <row r="72" spans="2:17" x14ac:dyDescent="0.2">
      <c r="B72" s="111" t="s">
        <v>240</v>
      </c>
      <c r="C72" s="111" t="s">
        <v>211</v>
      </c>
      <c r="D72" s="111">
        <v>240</v>
      </c>
      <c r="E72" s="111">
        <v>1</v>
      </c>
      <c r="F72" s="305">
        <v>19</v>
      </c>
      <c r="G72" s="306">
        <v>18</v>
      </c>
      <c r="H72" s="306">
        <v>15</v>
      </c>
      <c r="I72" s="306">
        <v>13</v>
      </c>
      <c r="J72" s="306">
        <v>22</v>
      </c>
      <c r="K72" s="306"/>
      <c r="L72" s="306">
        <v>22</v>
      </c>
      <c r="M72" s="306">
        <v>26</v>
      </c>
      <c r="N72" s="306">
        <v>13</v>
      </c>
      <c r="O72" s="472">
        <v>12</v>
      </c>
      <c r="P72" s="472">
        <v>9</v>
      </c>
      <c r="Q72" s="512"/>
    </row>
    <row r="73" spans="2:17" x14ac:dyDescent="0.2">
      <c r="B73" s="111" t="s">
        <v>240</v>
      </c>
      <c r="C73" s="111" t="s">
        <v>186</v>
      </c>
      <c r="D73" s="111">
        <v>240</v>
      </c>
      <c r="E73" s="111">
        <v>2</v>
      </c>
      <c r="F73" s="305"/>
      <c r="G73" s="306"/>
      <c r="H73" s="306"/>
      <c r="I73" s="306"/>
      <c r="J73" s="306"/>
      <c r="K73" s="306"/>
      <c r="L73" s="306"/>
      <c r="M73" s="306"/>
      <c r="N73" s="306"/>
      <c r="O73" s="472"/>
      <c r="P73" s="472"/>
      <c r="Q73" s="512">
        <v>4</v>
      </c>
    </row>
    <row r="74" spans="2:17" x14ac:dyDescent="0.2">
      <c r="B74" s="111" t="s">
        <v>240</v>
      </c>
      <c r="C74" s="111" t="s">
        <v>211</v>
      </c>
      <c r="D74" s="111">
        <v>480</v>
      </c>
      <c r="E74" s="111">
        <v>1</v>
      </c>
      <c r="F74" s="305"/>
      <c r="G74" s="306"/>
      <c r="H74" s="306"/>
      <c r="I74" s="306"/>
      <c r="J74" s="306"/>
      <c r="K74" s="306">
        <v>27</v>
      </c>
      <c r="L74" s="306"/>
      <c r="M74" s="306"/>
      <c r="N74" s="306"/>
      <c r="O74" s="472"/>
      <c r="P74" s="472"/>
      <c r="Q74" s="512"/>
    </row>
    <row r="75" spans="2:17" x14ac:dyDescent="0.2">
      <c r="B75" s="111" t="s">
        <v>240</v>
      </c>
      <c r="C75" s="111" t="s">
        <v>211</v>
      </c>
      <c r="D75" s="111">
        <v>240</v>
      </c>
      <c r="E75" s="111">
        <v>2</v>
      </c>
      <c r="F75" s="305"/>
      <c r="G75" s="306"/>
      <c r="H75" s="306"/>
      <c r="I75" s="306"/>
      <c r="J75" s="306"/>
      <c r="K75" s="306"/>
      <c r="L75" s="306"/>
      <c r="M75" s="306"/>
      <c r="N75" s="306"/>
      <c r="O75" s="472"/>
      <c r="P75" s="472"/>
      <c r="Q75" s="512"/>
    </row>
    <row r="76" spans="2:17" x14ac:dyDescent="0.2">
      <c r="B76" s="111" t="s">
        <v>241</v>
      </c>
      <c r="C76" s="111" t="s">
        <v>186</v>
      </c>
      <c r="D76" s="111">
        <v>240</v>
      </c>
      <c r="E76" s="111">
        <v>1</v>
      </c>
      <c r="F76" s="305">
        <v>10</v>
      </c>
      <c r="G76" s="306">
        <v>7</v>
      </c>
      <c r="H76" s="306"/>
      <c r="I76" s="306"/>
      <c r="J76" s="306"/>
      <c r="K76" s="306"/>
      <c r="L76" s="306"/>
      <c r="M76" s="306"/>
      <c r="N76" s="306"/>
      <c r="O76" s="472"/>
      <c r="P76" s="472"/>
      <c r="Q76" s="512"/>
    </row>
    <row r="77" spans="2:17" x14ac:dyDescent="0.2">
      <c r="B77" s="111" t="s">
        <v>431</v>
      </c>
      <c r="C77" s="111" t="s">
        <v>186</v>
      </c>
      <c r="D77" s="111">
        <v>240</v>
      </c>
      <c r="E77" s="111">
        <v>2</v>
      </c>
      <c r="F77" s="305">
        <v>5</v>
      </c>
      <c r="G77" s="306">
        <v>5</v>
      </c>
      <c r="H77" s="306">
        <v>11</v>
      </c>
      <c r="I77" s="306">
        <v>9</v>
      </c>
      <c r="J77" s="306">
        <v>10</v>
      </c>
      <c r="K77" s="306">
        <v>9</v>
      </c>
      <c r="L77" s="306">
        <v>12</v>
      </c>
      <c r="M77" s="306">
        <v>9</v>
      </c>
      <c r="N77" s="306">
        <v>8</v>
      </c>
      <c r="O77" s="472">
        <v>6</v>
      </c>
      <c r="P77" s="472">
        <v>5</v>
      </c>
      <c r="Q77" s="512"/>
    </row>
    <row r="78" spans="2:17" x14ac:dyDescent="0.2">
      <c r="B78" s="111" t="s">
        <v>432</v>
      </c>
      <c r="C78" s="111" t="s">
        <v>186</v>
      </c>
      <c r="D78" s="365">
        <v>0</v>
      </c>
      <c r="E78" s="111">
        <v>3</v>
      </c>
      <c r="F78" s="305"/>
      <c r="G78" s="306"/>
      <c r="H78" s="306"/>
      <c r="I78" s="306"/>
      <c r="J78" s="306"/>
      <c r="K78" s="306">
        <v>4</v>
      </c>
      <c r="L78" s="306">
        <v>5</v>
      </c>
      <c r="M78" s="306">
        <v>9</v>
      </c>
      <c r="N78" s="306">
        <v>8</v>
      </c>
      <c r="O78" s="472">
        <v>6</v>
      </c>
      <c r="P78" s="472">
        <v>4</v>
      </c>
      <c r="Q78" s="512">
        <v>4</v>
      </c>
    </row>
    <row r="79" spans="2:17" x14ac:dyDescent="0.2">
      <c r="B79" s="111" t="s">
        <v>241</v>
      </c>
      <c r="C79" s="111" t="s">
        <v>186</v>
      </c>
      <c r="D79" s="111">
        <v>240</v>
      </c>
      <c r="E79" s="111">
        <v>3</v>
      </c>
      <c r="F79" s="305"/>
      <c r="G79" s="306"/>
      <c r="H79" s="306">
        <v>2</v>
      </c>
      <c r="I79" s="306">
        <v>5</v>
      </c>
      <c r="J79" s="306">
        <v>2</v>
      </c>
      <c r="K79" s="306"/>
      <c r="L79" s="306"/>
      <c r="M79" s="306"/>
      <c r="N79" s="306"/>
      <c r="O79" s="472"/>
      <c r="P79" s="472"/>
      <c r="Q79" s="512"/>
    </row>
    <row r="80" spans="2:17" x14ac:dyDescent="0.2">
      <c r="B80" s="111" t="s">
        <v>324</v>
      </c>
      <c r="C80" s="111" t="s">
        <v>186</v>
      </c>
      <c r="D80" s="111">
        <v>120</v>
      </c>
      <c r="E80" s="111"/>
      <c r="F80" s="305"/>
      <c r="G80" s="306"/>
      <c r="H80" s="306">
        <v>10</v>
      </c>
      <c r="I80" s="306">
        <v>9</v>
      </c>
      <c r="J80" s="306">
        <v>12</v>
      </c>
      <c r="K80" s="306">
        <v>9</v>
      </c>
      <c r="L80" s="306">
        <v>0</v>
      </c>
      <c r="M80" s="306"/>
      <c r="N80" s="306">
        <v>0</v>
      </c>
      <c r="O80" s="472">
        <v>10</v>
      </c>
      <c r="P80" s="472">
        <v>9</v>
      </c>
      <c r="Q80" s="512"/>
    </row>
    <row r="81" spans="2:17" x14ac:dyDescent="0.2">
      <c r="B81" s="111" t="s">
        <v>242</v>
      </c>
      <c r="C81" s="111" t="s">
        <v>186</v>
      </c>
      <c r="D81" s="111">
        <v>240</v>
      </c>
      <c r="E81" s="111">
        <v>1</v>
      </c>
      <c r="F81" s="305"/>
      <c r="G81" s="306"/>
      <c r="H81" s="306"/>
      <c r="I81" s="306"/>
      <c r="J81" s="306"/>
      <c r="K81" s="306"/>
      <c r="L81" s="306"/>
      <c r="M81" s="306"/>
      <c r="N81" s="306"/>
      <c r="O81" s="472"/>
      <c r="P81" s="472"/>
      <c r="Q81" s="512"/>
    </row>
    <row r="82" spans="2:17" x14ac:dyDescent="0.2">
      <c r="B82" s="111" t="s">
        <v>242</v>
      </c>
      <c r="C82" s="111" t="s">
        <v>186</v>
      </c>
      <c r="D82" s="111">
        <v>240</v>
      </c>
      <c r="E82" s="111">
        <v>2</v>
      </c>
      <c r="F82" s="305"/>
      <c r="G82" s="306"/>
      <c r="H82" s="306"/>
      <c r="I82" s="306"/>
      <c r="J82" s="306"/>
      <c r="K82" s="306"/>
      <c r="L82" s="306"/>
      <c r="M82" s="306"/>
      <c r="N82" s="306"/>
      <c r="O82" s="472"/>
      <c r="P82" s="472"/>
      <c r="Q82" s="512"/>
    </row>
    <row r="83" spans="2:17" x14ac:dyDescent="0.2">
      <c r="B83" s="111" t="s">
        <v>242</v>
      </c>
      <c r="C83" s="111" t="s">
        <v>186</v>
      </c>
      <c r="D83" s="111">
        <v>240</v>
      </c>
      <c r="E83" s="111">
        <v>3</v>
      </c>
      <c r="F83" s="305"/>
      <c r="G83" s="306"/>
      <c r="H83" s="306"/>
      <c r="I83" s="306"/>
      <c r="J83" s="306"/>
      <c r="K83" s="306"/>
      <c r="L83" s="306"/>
      <c r="M83" s="306"/>
      <c r="N83" s="306"/>
      <c r="O83" s="472"/>
      <c r="P83" s="472"/>
      <c r="Q83" s="512"/>
    </row>
    <row r="84" spans="2:17" x14ac:dyDescent="0.2">
      <c r="B84" s="111" t="s">
        <v>243</v>
      </c>
      <c r="C84" s="111" t="s">
        <v>186</v>
      </c>
      <c r="D84" s="111">
        <v>120</v>
      </c>
      <c r="E84" s="111"/>
      <c r="F84" s="305">
        <v>20</v>
      </c>
      <c r="G84" s="306">
        <v>15</v>
      </c>
      <c r="H84" s="306">
        <v>12</v>
      </c>
      <c r="I84" s="306">
        <v>16</v>
      </c>
      <c r="J84" s="306">
        <v>14</v>
      </c>
      <c r="K84" s="306">
        <v>18</v>
      </c>
      <c r="L84" s="306">
        <v>12</v>
      </c>
      <c r="M84" s="306">
        <v>13</v>
      </c>
      <c r="N84" s="306">
        <v>18</v>
      </c>
      <c r="O84" s="472">
        <v>13</v>
      </c>
      <c r="P84" s="472">
        <v>15</v>
      </c>
      <c r="Q84" s="512">
        <v>13</v>
      </c>
    </row>
    <row r="85" spans="2:17" x14ac:dyDescent="0.2">
      <c r="B85" s="111" t="s">
        <v>244</v>
      </c>
      <c r="C85" s="111" t="s">
        <v>211</v>
      </c>
      <c r="D85" s="111">
        <v>240</v>
      </c>
      <c r="E85" s="111">
        <v>1</v>
      </c>
      <c r="F85" s="305">
        <v>27</v>
      </c>
      <c r="G85" s="306">
        <v>15</v>
      </c>
      <c r="H85" s="306">
        <v>17</v>
      </c>
      <c r="I85" s="306">
        <v>19</v>
      </c>
      <c r="J85" s="306">
        <v>31</v>
      </c>
      <c r="K85" s="306">
        <v>20</v>
      </c>
      <c r="L85" s="306">
        <v>11</v>
      </c>
      <c r="M85" s="306">
        <v>12</v>
      </c>
      <c r="N85" s="306">
        <v>9</v>
      </c>
      <c r="O85" s="472">
        <v>21</v>
      </c>
      <c r="P85" s="472">
        <v>13</v>
      </c>
      <c r="Q85" s="512">
        <v>31</v>
      </c>
    </row>
    <row r="86" spans="2:17" x14ac:dyDescent="0.2">
      <c r="B86" s="111" t="s">
        <v>244</v>
      </c>
      <c r="C86" s="111" t="s">
        <v>211</v>
      </c>
      <c r="D86" s="111">
        <v>240</v>
      </c>
      <c r="E86" s="111">
        <v>2</v>
      </c>
      <c r="F86" s="305"/>
      <c r="G86" s="306"/>
      <c r="H86" s="306"/>
      <c r="I86" s="306"/>
      <c r="J86" s="306"/>
      <c r="K86" s="306"/>
      <c r="L86" s="306"/>
      <c r="M86" s="306"/>
      <c r="N86" s="306"/>
      <c r="O86" s="472"/>
      <c r="P86" s="472"/>
      <c r="Q86" s="512">
        <v>13</v>
      </c>
    </row>
    <row r="87" spans="2:17" x14ac:dyDescent="0.2">
      <c r="B87" s="111" t="s">
        <v>245</v>
      </c>
      <c r="C87" s="111" t="s">
        <v>186</v>
      </c>
      <c r="D87" s="111">
        <v>240</v>
      </c>
      <c r="E87" s="111">
        <v>1</v>
      </c>
      <c r="F87" s="305">
        <v>8</v>
      </c>
      <c r="G87" s="306">
        <v>10</v>
      </c>
      <c r="H87" s="306"/>
      <c r="I87" s="306"/>
      <c r="J87" s="306"/>
      <c r="K87" s="306"/>
      <c r="L87" s="306"/>
      <c r="M87" s="306"/>
      <c r="N87" s="306"/>
      <c r="O87" s="472"/>
      <c r="P87" s="472"/>
      <c r="Q87" s="512"/>
    </row>
    <row r="88" spans="2:17" x14ac:dyDescent="0.2">
      <c r="B88" s="111" t="s">
        <v>433</v>
      </c>
      <c r="C88" s="111" t="s">
        <v>186</v>
      </c>
      <c r="D88" s="111">
        <v>240</v>
      </c>
      <c r="E88" s="111">
        <v>2</v>
      </c>
      <c r="F88" s="305">
        <v>5</v>
      </c>
      <c r="G88" s="306">
        <v>4</v>
      </c>
      <c r="H88" s="306">
        <v>7</v>
      </c>
      <c r="I88" s="306">
        <v>11</v>
      </c>
      <c r="J88" s="306">
        <v>10</v>
      </c>
      <c r="K88" s="306">
        <v>7</v>
      </c>
      <c r="L88" s="306">
        <v>8</v>
      </c>
      <c r="M88" s="306">
        <v>7</v>
      </c>
      <c r="N88" s="306">
        <v>8</v>
      </c>
      <c r="O88" s="472">
        <v>7</v>
      </c>
      <c r="P88" s="472">
        <v>0</v>
      </c>
      <c r="Q88" s="512"/>
    </row>
    <row r="89" spans="2:17" x14ac:dyDescent="0.2">
      <c r="B89" s="111" t="s">
        <v>434</v>
      </c>
      <c r="C89" s="111" t="s">
        <v>186</v>
      </c>
      <c r="D89" s="365">
        <v>0</v>
      </c>
      <c r="E89" s="111">
        <v>3</v>
      </c>
      <c r="F89" s="305"/>
      <c r="G89" s="306"/>
      <c r="H89" s="306"/>
      <c r="I89" s="306"/>
      <c r="J89" s="306"/>
      <c r="K89" s="306">
        <v>4</v>
      </c>
      <c r="L89" s="306">
        <v>6</v>
      </c>
      <c r="M89" s="306">
        <v>6</v>
      </c>
      <c r="N89" s="306">
        <v>3</v>
      </c>
      <c r="O89" s="472">
        <v>2</v>
      </c>
      <c r="P89" s="472">
        <v>0</v>
      </c>
      <c r="Q89" s="512"/>
    </row>
    <row r="90" spans="2:17" x14ac:dyDescent="0.2">
      <c r="B90" s="111" t="s">
        <v>245</v>
      </c>
      <c r="C90" s="111" t="s">
        <v>186</v>
      </c>
      <c r="D90" s="111">
        <v>240</v>
      </c>
      <c r="E90" s="111">
        <v>3</v>
      </c>
      <c r="F90" s="305"/>
      <c r="G90" s="306"/>
      <c r="H90" s="306"/>
      <c r="I90" s="306"/>
      <c r="J90" s="306"/>
      <c r="K90" s="306"/>
      <c r="L90" s="306"/>
      <c r="M90" s="306"/>
      <c r="N90" s="306"/>
      <c r="O90" s="472"/>
      <c r="P90" s="472"/>
      <c r="Q90" s="512"/>
    </row>
    <row r="91" spans="2:17" x14ac:dyDescent="0.2">
      <c r="B91" s="111" t="s">
        <v>245</v>
      </c>
      <c r="C91" s="111" t="s">
        <v>186</v>
      </c>
      <c r="D91" s="111">
        <v>240</v>
      </c>
      <c r="E91" s="111">
        <v>3</v>
      </c>
      <c r="F91" s="305"/>
      <c r="G91" s="306"/>
      <c r="H91" s="306">
        <v>5</v>
      </c>
      <c r="I91" s="306">
        <v>9</v>
      </c>
      <c r="J91" s="306">
        <v>7</v>
      </c>
      <c r="K91" s="306"/>
      <c r="L91" s="306"/>
      <c r="M91" s="306"/>
      <c r="N91" s="306"/>
      <c r="O91" s="472"/>
      <c r="P91" s="472"/>
      <c r="Q91" s="512"/>
    </row>
    <row r="92" spans="2:17" x14ac:dyDescent="0.2">
      <c r="B92" s="111" t="s">
        <v>246</v>
      </c>
      <c r="C92" s="111" t="s">
        <v>206</v>
      </c>
      <c r="D92" s="111">
        <v>480</v>
      </c>
      <c r="E92" s="111">
        <v>1</v>
      </c>
      <c r="F92" s="305"/>
      <c r="G92" s="306"/>
      <c r="H92" s="306"/>
      <c r="I92" s="306"/>
      <c r="J92" s="306"/>
      <c r="K92" s="306"/>
      <c r="L92" s="306"/>
      <c r="M92" s="306"/>
      <c r="N92" s="306"/>
      <c r="O92" s="472"/>
      <c r="P92" s="472"/>
      <c r="Q92" s="512"/>
    </row>
    <row r="93" spans="2:17" x14ac:dyDescent="0.2">
      <c r="B93" s="111" t="s">
        <v>328</v>
      </c>
      <c r="C93" s="111"/>
      <c r="D93" s="111"/>
      <c r="E93" s="111"/>
      <c r="F93" s="305"/>
      <c r="G93" s="306"/>
      <c r="H93" s="306"/>
      <c r="I93" s="306">
        <v>13</v>
      </c>
      <c r="J93" s="306"/>
      <c r="K93" s="306"/>
      <c r="L93" s="306"/>
      <c r="M93" s="306"/>
      <c r="N93" s="306"/>
      <c r="O93" s="472"/>
      <c r="P93" s="472"/>
      <c r="Q93" s="512"/>
    </row>
    <row r="94" spans="2:17" x14ac:dyDescent="0.2">
      <c r="B94" s="112" t="s">
        <v>204</v>
      </c>
      <c r="C94" s="112"/>
      <c r="D94" s="112"/>
      <c r="E94" s="112"/>
      <c r="F94" s="472">
        <f t="shared" ref="F94:N94" si="0">SUM(F10:F93)</f>
        <v>424</v>
      </c>
      <c r="G94" s="472">
        <f t="shared" si="0"/>
        <v>431</v>
      </c>
      <c r="H94" s="472">
        <f t="shared" si="0"/>
        <v>323</v>
      </c>
      <c r="I94" s="472">
        <f t="shared" si="0"/>
        <v>371</v>
      </c>
      <c r="J94" s="472">
        <f t="shared" si="0"/>
        <v>481</v>
      </c>
      <c r="K94" s="472">
        <f t="shared" si="0"/>
        <v>446</v>
      </c>
      <c r="L94" s="472">
        <f t="shared" si="0"/>
        <v>347</v>
      </c>
      <c r="M94" s="472">
        <f t="shared" si="0"/>
        <v>323</v>
      </c>
      <c r="N94" s="472">
        <f t="shared" si="0"/>
        <v>348</v>
      </c>
      <c r="O94" s="472">
        <f>SUM(O10:O93)</f>
        <v>348</v>
      </c>
      <c r="P94" s="472"/>
      <c r="Q94" s="512"/>
    </row>
    <row r="95" spans="2:17" x14ac:dyDescent="0.2">
      <c r="B95" s="111" t="s">
        <v>563</v>
      </c>
      <c r="C95" s="111" t="s">
        <v>211</v>
      </c>
      <c r="D95" s="111">
        <v>240</v>
      </c>
      <c r="E95" s="111">
        <v>1</v>
      </c>
      <c r="F95" s="473"/>
      <c r="G95" s="473"/>
      <c r="H95" s="473"/>
      <c r="I95" s="473"/>
      <c r="J95" s="473"/>
      <c r="K95" s="473"/>
      <c r="L95" s="473"/>
      <c r="M95" s="473"/>
      <c r="N95" s="473"/>
      <c r="O95" s="472">
        <v>10</v>
      </c>
      <c r="P95" s="472">
        <v>13</v>
      </c>
      <c r="Q95" s="512">
        <v>11</v>
      </c>
    </row>
    <row r="96" spans="2:17" x14ac:dyDescent="0.2">
      <c r="B96" s="111" t="s">
        <v>564</v>
      </c>
      <c r="C96" s="111"/>
      <c r="D96" s="111">
        <v>200</v>
      </c>
      <c r="E96" s="111"/>
      <c r="F96" s="473"/>
      <c r="G96" s="473"/>
      <c r="H96" s="473"/>
      <c r="I96" s="473"/>
      <c r="J96" s="473"/>
      <c r="K96" s="473"/>
      <c r="L96" s="473"/>
      <c r="M96" s="473"/>
      <c r="N96" s="473"/>
      <c r="O96" s="472">
        <v>20</v>
      </c>
      <c r="P96" s="472">
        <v>20</v>
      </c>
      <c r="Q96" s="512"/>
    </row>
    <row r="97" spans="2:17" x14ac:dyDescent="0.2">
      <c r="B97" s="111" t="s">
        <v>564</v>
      </c>
      <c r="C97" s="111" t="s">
        <v>211</v>
      </c>
      <c r="D97" s="111">
        <v>240</v>
      </c>
      <c r="E97" s="111">
        <v>1</v>
      </c>
      <c r="F97" s="473"/>
      <c r="G97" s="473"/>
      <c r="H97" s="473"/>
      <c r="I97" s="473"/>
      <c r="J97" s="473"/>
      <c r="K97" s="473"/>
      <c r="L97" s="473"/>
      <c r="M97" s="473"/>
      <c r="N97" s="473"/>
      <c r="O97" s="472"/>
      <c r="P97" s="472"/>
      <c r="Q97" s="512">
        <v>20</v>
      </c>
    </row>
    <row r="98" spans="2:17" x14ac:dyDescent="0.2">
      <c r="B98" s="111" t="s">
        <v>604</v>
      </c>
      <c r="C98" s="111" t="s">
        <v>186</v>
      </c>
      <c r="D98" s="111">
        <v>120</v>
      </c>
      <c r="E98" s="111">
        <v>1</v>
      </c>
      <c r="F98" s="473"/>
      <c r="G98" s="473"/>
      <c r="H98" s="473"/>
      <c r="I98" s="473"/>
      <c r="J98" s="473"/>
      <c r="K98" s="473"/>
      <c r="L98" s="473"/>
      <c r="M98" s="473"/>
      <c r="N98" s="473"/>
      <c r="O98" s="472"/>
      <c r="P98" s="472">
        <v>26</v>
      </c>
      <c r="Q98" s="512"/>
    </row>
    <row r="99" spans="2:17" x14ac:dyDescent="0.2">
      <c r="B99" s="111" t="s">
        <v>247</v>
      </c>
      <c r="C99" s="111" t="s">
        <v>186</v>
      </c>
      <c r="D99" s="111">
        <v>920</v>
      </c>
      <c r="E99" s="111">
        <v>1</v>
      </c>
      <c r="F99" s="305">
        <v>33</v>
      </c>
      <c r="G99" s="306">
        <v>24</v>
      </c>
      <c r="H99" s="306">
        <v>13</v>
      </c>
      <c r="I99" s="306">
        <v>19</v>
      </c>
      <c r="J99" s="306">
        <v>26</v>
      </c>
      <c r="K99" s="306"/>
      <c r="L99" s="306"/>
      <c r="M99" s="306"/>
      <c r="N99" s="306"/>
      <c r="O99" s="472"/>
      <c r="P99" s="472"/>
      <c r="Q99" s="512"/>
    </row>
    <row r="100" spans="2:17" x14ac:dyDescent="0.2">
      <c r="B100" s="111" t="s">
        <v>247</v>
      </c>
      <c r="C100" s="111" t="s">
        <v>186</v>
      </c>
      <c r="D100" s="111">
        <v>1000</v>
      </c>
      <c r="E100" s="111">
        <v>1</v>
      </c>
      <c r="F100" s="305"/>
      <c r="G100" s="306"/>
      <c r="H100" s="306"/>
      <c r="I100" s="306"/>
      <c r="J100" s="306"/>
      <c r="K100" s="306"/>
      <c r="L100" s="306">
        <v>22</v>
      </c>
      <c r="M100" s="306"/>
      <c r="N100" s="306"/>
      <c r="O100" s="472"/>
      <c r="P100" s="472"/>
      <c r="Q100" s="512"/>
    </row>
    <row r="101" spans="2:17" x14ac:dyDescent="0.2">
      <c r="B101" s="111" t="s">
        <v>247</v>
      </c>
      <c r="C101" s="111" t="s">
        <v>186</v>
      </c>
      <c r="D101" s="111">
        <v>1160</v>
      </c>
      <c r="E101" s="111">
        <v>1</v>
      </c>
      <c r="F101" s="305"/>
      <c r="G101" s="306"/>
      <c r="H101" s="306"/>
      <c r="I101" s="306"/>
      <c r="J101" s="306"/>
      <c r="K101" s="306"/>
      <c r="L101" s="306"/>
      <c r="M101" s="306"/>
      <c r="N101" s="306">
        <v>24</v>
      </c>
      <c r="O101" s="472">
        <v>20</v>
      </c>
      <c r="P101" s="472">
        <v>23</v>
      </c>
      <c r="Q101" s="512"/>
    </row>
    <row r="102" spans="2:17" x14ac:dyDescent="0.2">
      <c r="B102" s="111" t="s">
        <v>247</v>
      </c>
      <c r="C102" s="111" t="s">
        <v>248</v>
      </c>
      <c r="D102" s="111">
        <v>480</v>
      </c>
      <c r="E102" s="111">
        <v>1</v>
      </c>
      <c r="F102" s="305"/>
      <c r="G102" s="306"/>
      <c r="H102" s="306"/>
      <c r="I102" s="306"/>
      <c r="J102" s="306"/>
      <c r="K102" s="306"/>
      <c r="L102" s="306"/>
      <c r="M102" s="306"/>
      <c r="N102" s="306"/>
      <c r="O102" s="472"/>
      <c r="P102" s="472"/>
      <c r="Q102" s="512"/>
    </row>
    <row r="103" spans="2:17" x14ac:dyDescent="0.2">
      <c r="B103" s="111" t="s">
        <v>247</v>
      </c>
      <c r="C103" s="111" t="s">
        <v>249</v>
      </c>
      <c r="D103" s="111">
        <v>780</v>
      </c>
      <c r="E103" s="111"/>
      <c r="F103" s="305"/>
      <c r="G103" s="306"/>
      <c r="H103" s="306"/>
      <c r="I103" s="306"/>
      <c r="J103" s="306"/>
      <c r="K103" s="306"/>
      <c r="L103" s="306"/>
      <c r="M103" s="306"/>
      <c r="N103" s="306"/>
      <c r="O103" s="472"/>
      <c r="P103" s="472"/>
      <c r="Q103" s="512"/>
    </row>
    <row r="104" spans="2:17" x14ac:dyDescent="0.2">
      <c r="B104" s="111" t="s">
        <v>247</v>
      </c>
      <c r="C104" s="111" t="s">
        <v>186</v>
      </c>
      <c r="D104" s="111">
        <v>1120</v>
      </c>
      <c r="E104" s="111"/>
      <c r="F104" s="305"/>
      <c r="G104" s="306"/>
      <c r="H104" s="306"/>
      <c r="I104" s="306"/>
      <c r="J104" s="306"/>
      <c r="K104" s="306">
        <v>22</v>
      </c>
      <c r="L104" s="306"/>
      <c r="M104" s="306"/>
      <c r="N104" s="306"/>
      <c r="O104" s="472"/>
      <c r="P104" s="472"/>
      <c r="Q104" s="512"/>
    </row>
    <row r="105" spans="2:17" x14ac:dyDescent="0.2">
      <c r="B105" s="111" t="s">
        <v>247</v>
      </c>
      <c r="C105" s="111" t="s">
        <v>186</v>
      </c>
      <c r="D105" s="111">
        <v>1280</v>
      </c>
      <c r="E105" s="111">
        <v>1</v>
      </c>
      <c r="F105" s="305"/>
      <c r="G105" s="306"/>
      <c r="H105" s="306"/>
      <c r="I105" s="306"/>
      <c r="J105" s="306"/>
      <c r="K105" s="306"/>
      <c r="L105" s="306"/>
      <c r="M105" s="306"/>
      <c r="N105" s="306"/>
      <c r="O105" s="472"/>
      <c r="P105" s="472"/>
      <c r="Q105" s="512">
        <v>25</v>
      </c>
    </row>
    <row r="106" spans="2:17" x14ac:dyDescent="0.2">
      <c r="B106" s="111" t="s">
        <v>247</v>
      </c>
      <c r="C106" s="111" t="s">
        <v>283</v>
      </c>
      <c r="D106" s="111">
        <v>1424</v>
      </c>
      <c r="E106" s="111"/>
      <c r="F106" s="305"/>
      <c r="G106" s="306"/>
      <c r="H106" s="306"/>
      <c r="I106" s="306"/>
      <c r="J106" s="306"/>
      <c r="K106" s="306"/>
      <c r="L106" s="306"/>
      <c r="M106" s="306"/>
      <c r="N106" s="306"/>
      <c r="O106" s="472"/>
      <c r="P106" s="472"/>
      <c r="Q106" s="512"/>
    </row>
    <row r="107" spans="2:17" x14ac:dyDescent="0.2">
      <c r="B107" s="305" t="s">
        <v>250</v>
      </c>
      <c r="C107" s="305" t="s">
        <v>211</v>
      </c>
      <c r="D107" s="305">
        <v>480</v>
      </c>
      <c r="E107" s="305">
        <v>1</v>
      </c>
      <c r="F107" s="305"/>
      <c r="G107" s="306"/>
      <c r="H107" s="306"/>
      <c r="I107" s="306"/>
      <c r="J107" s="306"/>
      <c r="K107" s="306"/>
      <c r="L107" s="306"/>
      <c r="M107" s="306"/>
      <c r="N107" s="306"/>
      <c r="O107" s="472"/>
      <c r="P107" s="472"/>
      <c r="Q107" s="512"/>
    </row>
    <row r="108" spans="2:17" x14ac:dyDescent="0.2">
      <c r="B108" s="112" t="s">
        <v>204</v>
      </c>
      <c r="C108" s="112"/>
      <c r="D108" s="112"/>
      <c r="E108" s="112"/>
      <c r="F108" s="475">
        <f t="shared" ref="F108:N108" si="1">SUM(F94:F107)</f>
        <v>457</v>
      </c>
      <c r="G108" s="475">
        <f t="shared" si="1"/>
        <v>455</v>
      </c>
      <c r="H108" s="475">
        <f t="shared" si="1"/>
        <v>336</v>
      </c>
      <c r="I108" s="475">
        <f t="shared" si="1"/>
        <v>390</v>
      </c>
      <c r="J108" s="475">
        <f t="shared" si="1"/>
        <v>507</v>
      </c>
      <c r="K108" s="475">
        <f t="shared" si="1"/>
        <v>468</v>
      </c>
      <c r="L108" s="475">
        <f t="shared" si="1"/>
        <v>369</v>
      </c>
      <c r="M108" s="475">
        <f t="shared" si="1"/>
        <v>323</v>
      </c>
      <c r="N108" s="475">
        <f t="shared" si="1"/>
        <v>372</v>
      </c>
      <c r="O108" s="475">
        <f>SUM(O94:O107)</f>
        <v>398</v>
      </c>
      <c r="P108" s="475"/>
      <c r="Q108" s="528"/>
    </row>
    <row r="109" spans="2:17" ht="23.25" customHeight="1" x14ac:dyDescent="0.2">
      <c r="B109" s="137" t="s">
        <v>475</v>
      </c>
      <c r="C109" s="305"/>
      <c r="D109" s="305">
        <v>200</v>
      </c>
      <c r="E109" s="305"/>
      <c r="F109" s="305"/>
      <c r="G109" s="305"/>
      <c r="H109" s="305"/>
      <c r="I109" s="305"/>
      <c r="J109" s="305"/>
      <c r="K109" s="305"/>
      <c r="L109" s="305"/>
      <c r="M109" s="305"/>
      <c r="N109" s="305">
        <v>16</v>
      </c>
      <c r="O109" s="473"/>
      <c r="P109" s="473"/>
      <c r="Q109" s="511"/>
    </row>
    <row r="110" spans="2:17" x14ac:dyDescent="0.2">
      <c r="B110" s="112" t="s">
        <v>204</v>
      </c>
      <c r="C110" s="305"/>
      <c r="D110" s="305"/>
      <c r="E110" s="305"/>
      <c r="F110" s="472">
        <f t="shared" ref="F110:N110" si="2">F109+F108</f>
        <v>457</v>
      </c>
      <c r="G110" s="472">
        <f t="shared" si="2"/>
        <v>455</v>
      </c>
      <c r="H110" s="472">
        <f t="shared" si="2"/>
        <v>336</v>
      </c>
      <c r="I110" s="472">
        <f t="shared" si="2"/>
        <v>390</v>
      </c>
      <c r="J110" s="472">
        <f t="shared" si="2"/>
        <v>507</v>
      </c>
      <c r="K110" s="472">
        <f t="shared" si="2"/>
        <v>468</v>
      </c>
      <c r="L110" s="472">
        <f t="shared" si="2"/>
        <v>369</v>
      </c>
      <c r="M110" s="472">
        <f t="shared" si="2"/>
        <v>323</v>
      </c>
      <c r="N110" s="472">
        <f t="shared" si="2"/>
        <v>388</v>
      </c>
      <c r="O110" s="472">
        <f>O109+O108</f>
        <v>398</v>
      </c>
      <c r="P110" s="472">
        <f>SUM(P10:P109)</f>
        <v>400</v>
      </c>
      <c r="Q110" s="529">
        <f>SUM(Q10:Q109)</f>
        <v>463</v>
      </c>
    </row>
  </sheetData>
  <mergeCells count="4">
    <mergeCell ref="B5:I5"/>
    <mergeCell ref="B2:I2"/>
    <mergeCell ref="B3:I3"/>
    <mergeCell ref="B4:I4"/>
  </mergeCells>
  <phoneticPr fontId="4" type="noConversion"/>
  <pageMargins left="0.39370078740157483" right="0.43307086614173229" top="0.59055118110236227" bottom="0.98425196850393704" header="0.51181102362204722" footer="0.51181102362204722"/>
  <pageSetup paperSize="9" scale="115" orientation="landscape" r:id="rId1"/>
  <headerFooter alignWithMargins="0">
    <oddFooter>&amp;L&amp;D&amp;CAllgemeine Übersicht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9"/>
  <sheetViews>
    <sheetView topLeftCell="A45" zoomScaleNormal="100" workbookViewId="0">
      <selection activeCell="A30" sqref="A30:XFD30"/>
    </sheetView>
  </sheetViews>
  <sheetFormatPr baseColWidth="10" defaultRowHeight="11.25" x14ac:dyDescent="0.2"/>
  <cols>
    <col min="1" max="1" width="2.42578125" style="108" customWidth="1"/>
    <col min="2" max="2" width="42.85546875" style="108" customWidth="1"/>
    <col min="3" max="3" width="5.140625" style="108" customWidth="1"/>
    <col min="4" max="4" width="4.85546875" style="108" customWidth="1"/>
    <col min="5" max="5" width="5.85546875" style="108" customWidth="1"/>
    <col min="6" max="7" width="4.42578125" style="108" bestFit="1" customWidth="1"/>
    <col min="8" max="9" width="4.42578125" style="214" bestFit="1" customWidth="1"/>
    <col min="10" max="12" width="4.42578125" style="108" bestFit="1" customWidth="1"/>
    <col min="13" max="13" width="4.42578125" style="108" customWidth="1"/>
    <col min="14" max="15" width="4.42578125" style="108" bestFit="1" customWidth="1"/>
    <col min="16" max="16" width="4.42578125" style="590" bestFit="1" customWidth="1"/>
    <col min="17" max="17" width="4.42578125" style="108" bestFit="1" customWidth="1"/>
    <col min="18" max="16384" width="11.42578125" style="108"/>
  </cols>
  <sheetData>
    <row r="1" spans="2:17" s="252" customFormat="1" ht="12.75" customHeight="1" x14ac:dyDescent="0.2">
      <c r="B1" s="1098" t="s">
        <v>171</v>
      </c>
      <c r="C1" s="1099"/>
      <c r="D1" s="1099"/>
      <c r="E1" s="1099"/>
      <c r="F1" s="1099"/>
      <c r="G1" s="1099"/>
      <c r="H1" s="1099"/>
      <c r="I1" s="1100"/>
      <c r="P1" s="591"/>
    </row>
    <row r="2" spans="2:17" s="252" customFormat="1" ht="13.5" customHeight="1" x14ac:dyDescent="0.2">
      <c r="B2" s="1101" t="s">
        <v>251</v>
      </c>
      <c r="C2" s="1102"/>
      <c r="D2" s="1102"/>
      <c r="E2" s="1102"/>
      <c r="F2" s="1102"/>
      <c r="G2" s="1102"/>
      <c r="H2" s="1102"/>
      <c r="I2" s="1103"/>
      <c r="P2" s="591"/>
    </row>
    <row r="3" spans="2:17" s="252" customFormat="1" ht="13.5" customHeight="1" x14ac:dyDescent="0.2">
      <c r="B3" s="1107" t="s">
        <v>609</v>
      </c>
      <c r="C3" s="1108"/>
      <c r="D3" s="1108"/>
      <c r="E3" s="1108"/>
      <c r="F3" s="1108"/>
      <c r="G3" s="1108"/>
      <c r="H3" s="1108"/>
      <c r="I3" s="1109"/>
      <c r="P3" s="591"/>
    </row>
    <row r="4" spans="2:17" s="252" customFormat="1" ht="13.5" customHeight="1" thickBot="1" x14ac:dyDescent="0.25">
      <c r="B4" s="1104" t="s">
        <v>607</v>
      </c>
      <c r="C4" s="1105"/>
      <c r="D4" s="1105"/>
      <c r="E4" s="1105"/>
      <c r="F4" s="1105"/>
      <c r="G4" s="1105"/>
      <c r="H4" s="1105"/>
      <c r="I4" s="1106"/>
      <c r="P4" s="591"/>
    </row>
    <row r="5" spans="2:17" s="328" customFormat="1" ht="8.25" x14ac:dyDescent="0.15">
      <c r="B5" s="330"/>
      <c r="C5" s="330"/>
      <c r="D5" s="330"/>
      <c r="E5" s="331"/>
      <c r="H5" s="329"/>
      <c r="I5" s="329"/>
      <c r="P5" s="691"/>
    </row>
    <row r="6" spans="2:17" x14ac:dyDescent="0.2">
      <c r="B6" s="104"/>
      <c r="C6" s="104"/>
      <c r="D6" s="104"/>
      <c r="E6" s="105"/>
      <c r="F6" s="106" t="s">
        <v>180</v>
      </c>
      <c r="G6" s="106" t="s">
        <v>180</v>
      </c>
      <c r="H6" s="107" t="s">
        <v>180</v>
      </c>
      <c r="I6" s="107" t="s">
        <v>180</v>
      </c>
      <c r="J6" s="107" t="s">
        <v>180</v>
      </c>
      <c r="K6" s="107" t="s">
        <v>180</v>
      </c>
      <c r="L6" s="107" t="s">
        <v>180</v>
      </c>
      <c r="M6" s="107" t="s">
        <v>180</v>
      </c>
      <c r="N6" s="107" t="s">
        <v>180</v>
      </c>
      <c r="O6" s="472" t="s">
        <v>180</v>
      </c>
      <c r="P6" s="472" t="s">
        <v>180</v>
      </c>
      <c r="Q6" s="512" t="s">
        <v>180</v>
      </c>
    </row>
    <row r="7" spans="2:17" x14ac:dyDescent="0.2">
      <c r="B7" s="109"/>
      <c r="C7" s="109"/>
      <c r="D7" s="109"/>
      <c r="E7" s="110"/>
      <c r="F7" s="106">
        <v>2005</v>
      </c>
      <c r="G7" s="106">
        <v>2006</v>
      </c>
      <c r="H7" s="107">
        <v>2007</v>
      </c>
      <c r="I7" s="107">
        <v>2008</v>
      </c>
      <c r="J7" s="107">
        <v>2009</v>
      </c>
      <c r="K7" s="107">
        <v>2010</v>
      </c>
      <c r="L7" s="107">
        <v>2011</v>
      </c>
      <c r="M7" s="107">
        <v>2012</v>
      </c>
      <c r="N7" s="107">
        <v>2013</v>
      </c>
      <c r="O7" s="472">
        <v>2014</v>
      </c>
      <c r="P7" s="472">
        <v>2015</v>
      </c>
      <c r="Q7" s="512">
        <v>2016</v>
      </c>
    </row>
    <row r="8" spans="2:17" x14ac:dyDescent="0.2">
      <c r="B8" s="111" t="s">
        <v>181</v>
      </c>
      <c r="C8" s="111" t="s">
        <v>182</v>
      </c>
      <c r="D8" s="111" t="s">
        <v>183</v>
      </c>
      <c r="E8" s="111" t="s">
        <v>184</v>
      </c>
      <c r="F8" s="106">
        <v>2006</v>
      </c>
      <c r="G8" s="106">
        <v>2007</v>
      </c>
      <c r="H8" s="107">
        <v>2008</v>
      </c>
      <c r="I8" s="107">
        <v>2009</v>
      </c>
      <c r="J8" s="107">
        <v>2010</v>
      </c>
      <c r="K8" s="107">
        <v>2011</v>
      </c>
      <c r="L8" s="107">
        <v>2012</v>
      </c>
      <c r="M8" s="107">
        <v>2013</v>
      </c>
      <c r="N8" s="107">
        <v>2014</v>
      </c>
      <c r="O8" s="472">
        <v>2015</v>
      </c>
      <c r="P8" s="472">
        <v>2016</v>
      </c>
      <c r="Q8" s="512">
        <v>2017</v>
      </c>
    </row>
    <row r="9" spans="2:17" x14ac:dyDescent="0.2">
      <c r="B9" s="103" t="s">
        <v>221</v>
      </c>
      <c r="C9" s="111" t="s">
        <v>211</v>
      </c>
      <c r="D9" s="111">
        <v>240</v>
      </c>
      <c r="E9" s="111">
        <v>3</v>
      </c>
      <c r="F9" s="305">
        <v>8</v>
      </c>
      <c r="G9" s="305">
        <v>19</v>
      </c>
      <c r="H9" s="306">
        <v>9</v>
      </c>
      <c r="I9" s="306">
        <v>11</v>
      </c>
      <c r="J9" s="306">
        <v>20</v>
      </c>
      <c r="K9" s="306">
        <v>9</v>
      </c>
      <c r="L9" s="306">
        <v>13</v>
      </c>
      <c r="M9" s="306">
        <v>10</v>
      </c>
      <c r="N9" s="306">
        <v>12</v>
      </c>
      <c r="O9" s="473">
        <v>19</v>
      </c>
      <c r="P9" s="473"/>
      <c r="Q9" s="512"/>
    </row>
    <row r="10" spans="2:17" x14ac:dyDescent="0.2">
      <c r="B10" s="103" t="s">
        <v>592</v>
      </c>
      <c r="C10" s="111" t="s">
        <v>211</v>
      </c>
      <c r="D10" s="111">
        <v>120</v>
      </c>
      <c r="E10" s="111">
        <v>1</v>
      </c>
      <c r="F10" s="305"/>
      <c r="G10" s="305"/>
      <c r="H10" s="306"/>
      <c r="I10" s="306"/>
      <c r="J10" s="306"/>
      <c r="K10" s="306"/>
      <c r="L10" s="306"/>
      <c r="M10" s="306"/>
      <c r="N10" s="306"/>
      <c r="O10" s="473"/>
      <c r="P10" s="473">
        <v>16</v>
      </c>
      <c r="Q10" s="512">
        <v>17</v>
      </c>
    </row>
    <row r="11" spans="2:17" x14ac:dyDescent="0.2">
      <c r="B11" s="103" t="s">
        <v>593</v>
      </c>
      <c r="C11" s="111" t="s">
        <v>211</v>
      </c>
      <c r="D11" s="111">
        <v>120</v>
      </c>
      <c r="E11" s="111">
        <v>2</v>
      </c>
      <c r="F11" s="305"/>
      <c r="G11" s="305"/>
      <c r="H11" s="306"/>
      <c r="I11" s="306"/>
      <c r="J11" s="306"/>
      <c r="K11" s="306"/>
      <c r="L11" s="306"/>
      <c r="M11" s="306"/>
      <c r="N11" s="306"/>
      <c r="O11" s="473"/>
      <c r="P11" s="473">
        <v>8</v>
      </c>
      <c r="Q11" s="512">
        <v>9</v>
      </c>
    </row>
    <row r="12" spans="2:17" ht="12" thickBot="1" x14ac:dyDescent="0.25">
      <c r="B12" s="114" t="s">
        <v>594</v>
      </c>
      <c r="C12" s="207" t="s">
        <v>186</v>
      </c>
      <c r="D12" s="207">
        <v>120</v>
      </c>
      <c r="E12" s="207">
        <v>3</v>
      </c>
      <c r="F12" s="513"/>
      <c r="G12" s="513"/>
      <c r="H12" s="514"/>
      <c r="I12" s="514"/>
      <c r="J12" s="514"/>
      <c r="K12" s="514"/>
      <c r="L12" s="514"/>
      <c r="M12" s="514"/>
      <c r="N12" s="514"/>
      <c r="O12" s="516"/>
      <c r="P12" s="516">
        <v>8</v>
      </c>
      <c r="Q12" s="518">
        <v>10</v>
      </c>
    </row>
    <row r="13" spans="2:17" x14ac:dyDescent="0.2">
      <c r="B13" s="662" t="s">
        <v>595</v>
      </c>
      <c r="C13" s="663" t="s">
        <v>186</v>
      </c>
      <c r="D13" s="663">
        <v>120</v>
      </c>
      <c r="E13" s="663">
        <v>4</v>
      </c>
      <c r="F13" s="665"/>
      <c r="G13" s="665"/>
      <c r="H13" s="664"/>
      <c r="I13" s="664"/>
      <c r="J13" s="664"/>
      <c r="K13" s="664"/>
      <c r="L13" s="664"/>
      <c r="M13" s="664"/>
      <c r="N13" s="664"/>
      <c r="O13" s="951"/>
      <c r="P13" s="1129">
        <v>10</v>
      </c>
      <c r="Q13" s="1126">
        <v>8</v>
      </c>
    </row>
    <row r="14" spans="2:17" x14ac:dyDescent="0.2">
      <c r="B14" s="666"/>
      <c r="C14" s="111" t="s">
        <v>186</v>
      </c>
      <c r="D14" s="111">
        <v>120</v>
      </c>
      <c r="E14" s="111">
        <v>5</v>
      </c>
      <c r="F14" s="305"/>
      <c r="G14" s="305"/>
      <c r="H14" s="306"/>
      <c r="I14" s="306"/>
      <c r="J14" s="306"/>
      <c r="K14" s="306"/>
      <c r="L14" s="306"/>
      <c r="M14" s="306"/>
      <c r="N14" s="306"/>
      <c r="O14" s="473"/>
      <c r="P14" s="1131"/>
      <c r="Q14" s="1127"/>
    </row>
    <row r="15" spans="2:17" ht="12" thickBot="1" x14ac:dyDescent="0.25">
      <c r="B15" s="667"/>
      <c r="C15" s="668" t="s">
        <v>186</v>
      </c>
      <c r="D15" s="668">
        <v>120</v>
      </c>
      <c r="E15" s="668">
        <v>6</v>
      </c>
      <c r="F15" s="670"/>
      <c r="G15" s="670"/>
      <c r="H15" s="669"/>
      <c r="I15" s="669"/>
      <c r="J15" s="669"/>
      <c r="K15" s="669"/>
      <c r="L15" s="669"/>
      <c r="M15" s="669"/>
      <c r="N15" s="669"/>
      <c r="O15" s="952"/>
      <c r="P15" s="1130"/>
      <c r="Q15" s="1128"/>
    </row>
    <row r="16" spans="2:17" x14ac:dyDescent="0.2">
      <c r="B16" s="658" t="s">
        <v>223</v>
      </c>
      <c r="C16" s="136" t="s">
        <v>186</v>
      </c>
      <c r="D16" s="136">
        <v>240</v>
      </c>
      <c r="E16" s="136">
        <v>1</v>
      </c>
      <c r="F16" s="660"/>
      <c r="G16" s="660"/>
      <c r="H16" s="659"/>
      <c r="I16" s="659">
        <v>7</v>
      </c>
      <c r="J16" s="659">
        <v>8</v>
      </c>
      <c r="K16" s="659">
        <v>14</v>
      </c>
      <c r="L16" s="659">
        <v>8</v>
      </c>
      <c r="M16" s="659">
        <v>5</v>
      </c>
      <c r="N16" s="659">
        <v>11</v>
      </c>
      <c r="O16" s="953">
        <v>8</v>
      </c>
      <c r="P16" s="953"/>
      <c r="Q16" s="661"/>
    </row>
    <row r="17" spans="2:17" x14ac:dyDescent="0.2">
      <c r="B17" s="103" t="s">
        <v>223</v>
      </c>
      <c r="C17" s="111" t="s">
        <v>186</v>
      </c>
      <c r="D17" s="111">
        <v>240</v>
      </c>
      <c r="E17" s="111">
        <v>2</v>
      </c>
      <c r="F17" s="305"/>
      <c r="G17" s="305"/>
      <c r="H17" s="306"/>
      <c r="I17" s="306"/>
      <c r="J17" s="306">
        <v>1</v>
      </c>
      <c r="K17" s="306">
        <v>0</v>
      </c>
      <c r="L17" s="306">
        <v>5</v>
      </c>
      <c r="M17" s="306">
        <v>4</v>
      </c>
      <c r="N17" s="306">
        <v>3</v>
      </c>
      <c r="O17" s="473">
        <v>1</v>
      </c>
      <c r="P17" s="473"/>
      <c r="Q17" s="512"/>
    </row>
    <row r="18" spans="2:17" x14ac:dyDescent="0.2">
      <c r="B18" s="103" t="s">
        <v>252</v>
      </c>
      <c r="C18" s="111" t="s">
        <v>186</v>
      </c>
      <c r="D18" s="111">
        <v>240</v>
      </c>
      <c r="E18" s="111">
        <v>1</v>
      </c>
      <c r="F18" s="305">
        <v>6</v>
      </c>
      <c r="G18" s="305">
        <v>11</v>
      </c>
      <c r="H18" s="306">
        <v>7</v>
      </c>
      <c r="I18" s="306"/>
      <c r="J18" s="306"/>
      <c r="K18" s="306"/>
      <c r="L18" s="306"/>
      <c r="M18" s="306"/>
      <c r="N18" s="306"/>
      <c r="O18" s="473"/>
      <c r="P18" s="473"/>
      <c r="Q18" s="512"/>
    </row>
    <row r="19" spans="2:17" x14ac:dyDescent="0.2">
      <c r="B19" s="103" t="s">
        <v>252</v>
      </c>
      <c r="C19" s="111" t="s">
        <v>186</v>
      </c>
      <c r="D19" s="111">
        <v>240</v>
      </c>
      <c r="E19" s="111">
        <v>2</v>
      </c>
      <c r="F19" s="305">
        <v>7</v>
      </c>
      <c r="G19" s="305">
        <v>6</v>
      </c>
      <c r="H19" s="306">
        <v>4</v>
      </c>
      <c r="I19" s="306"/>
      <c r="J19" s="306"/>
      <c r="K19" s="306"/>
      <c r="L19" s="306"/>
      <c r="M19" s="306"/>
      <c r="N19" s="306"/>
      <c r="O19" s="473"/>
      <c r="P19" s="473"/>
      <c r="Q19" s="512"/>
    </row>
    <row r="20" spans="2:17" x14ac:dyDescent="0.2">
      <c r="B20" s="103" t="s">
        <v>252</v>
      </c>
      <c r="C20" s="111" t="s">
        <v>186</v>
      </c>
      <c r="D20" s="111">
        <v>160</v>
      </c>
      <c r="E20" s="111">
        <v>2</v>
      </c>
      <c r="F20" s="305"/>
      <c r="G20" s="305"/>
      <c r="H20" s="306"/>
      <c r="I20" s="306"/>
      <c r="J20" s="306"/>
      <c r="K20" s="306"/>
      <c r="L20" s="306"/>
      <c r="M20" s="306"/>
      <c r="N20" s="306"/>
      <c r="O20" s="473"/>
      <c r="P20" s="473"/>
      <c r="Q20" s="512"/>
    </row>
    <row r="21" spans="2:17" x14ac:dyDescent="0.2">
      <c r="B21" s="103" t="s">
        <v>252</v>
      </c>
      <c r="C21" s="111" t="s">
        <v>186</v>
      </c>
      <c r="D21" s="111">
        <v>160</v>
      </c>
      <c r="E21" s="111">
        <v>3</v>
      </c>
      <c r="F21" s="305"/>
      <c r="G21" s="305"/>
      <c r="H21" s="306"/>
      <c r="I21" s="306"/>
      <c r="J21" s="306"/>
      <c r="K21" s="306"/>
      <c r="L21" s="306"/>
      <c r="M21" s="306"/>
      <c r="N21" s="306"/>
      <c r="O21" s="473"/>
      <c r="P21" s="473"/>
      <c r="Q21" s="512"/>
    </row>
    <row r="22" spans="2:17" x14ac:dyDescent="0.2">
      <c r="B22" s="103" t="s">
        <v>225</v>
      </c>
      <c r="C22" s="111" t="s">
        <v>211</v>
      </c>
      <c r="D22" s="111">
        <v>240</v>
      </c>
      <c r="E22" s="111">
        <v>3</v>
      </c>
      <c r="F22" s="305">
        <v>10</v>
      </c>
      <c r="G22" s="305">
        <v>15</v>
      </c>
      <c r="H22" s="306">
        <v>12</v>
      </c>
      <c r="I22" s="306">
        <v>12</v>
      </c>
      <c r="J22" s="306">
        <v>14</v>
      </c>
      <c r="K22" s="306">
        <v>0</v>
      </c>
      <c r="L22" s="306">
        <v>0</v>
      </c>
      <c r="M22" s="306">
        <v>0</v>
      </c>
      <c r="N22" s="306">
        <v>10</v>
      </c>
      <c r="O22" s="473">
        <v>7</v>
      </c>
      <c r="P22" s="473"/>
      <c r="Q22" s="512"/>
    </row>
    <row r="23" spans="2:17" x14ac:dyDescent="0.2">
      <c r="B23" s="103" t="s">
        <v>226</v>
      </c>
      <c r="C23" s="111" t="s">
        <v>186</v>
      </c>
      <c r="D23" s="111">
        <v>240</v>
      </c>
      <c r="E23" s="111">
        <v>1</v>
      </c>
      <c r="F23" s="305">
        <v>10</v>
      </c>
      <c r="G23" s="305">
        <v>7</v>
      </c>
      <c r="H23" s="306">
        <v>11</v>
      </c>
      <c r="I23" s="306">
        <v>5</v>
      </c>
      <c r="J23" s="306">
        <v>6</v>
      </c>
      <c r="K23" s="306">
        <v>4</v>
      </c>
      <c r="L23" s="306">
        <v>5</v>
      </c>
      <c r="M23" s="306">
        <v>6</v>
      </c>
      <c r="N23" s="306">
        <v>0</v>
      </c>
      <c r="O23" s="473">
        <v>4</v>
      </c>
      <c r="P23" s="473"/>
      <c r="Q23" s="512"/>
    </row>
    <row r="24" spans="2:17" x14ac:dyDescent="0.2">
      <c r="B24" s="103" t="s">
        <v>226</v>
      </c>
      <c r="C24" s="111" t="s">
        <v>186</v>
      </c>
      <c r="D24" s="111">
        <v>240</v>
      </c>
      <c r="E24" s="111">
        <v>2</v>
      </c>
      <c r="F24" s="305">
        <v>7</v>
      </c>
      <c r="G24" s="305">
        <v>7</v>
      </c>
      <c r="H24" s="306">
        <v>0</v>
      </c>
      <c r="I24" s="306">
        <v>4</v>
      </c>
      <c r="J24" s="306">
        <v>5</v>
      </c>
      <c r="K24" s="306">
        <v>4</v>
      </c>
      <c r="L24" s="306">
        <v>6</v>
      </c>
      <c r="M24" s="306">
        <v>3</v>
      </c>
      <c r="N24" s="306">
        <v>0</v>
      </c>
      <c r="O24" s="473"/>
      <c r="P24" s="473"/>
      <c r="Q24" s="512"/>
    </row>
    <row r="25" spans="2:17" ht="12" thickBot="1" x14ac:dyDescent="0.25">
      <c r="B25" s="114" t="s">
        <v>253</v>
      </c>
      <c r="C25" s="207" t="s">
        <v>186</v>
      </c>
      <c r="D25" s="207">
        <v>140</v>
      </c>
      <c r="E25" s="207"/>
      <c r="F25" s="513"/>
      <c r="G25" s="513"/>
      <c r="H25" s="514"/>
      <c r="I25" s="514"/>
      <c r="J25" s="514"/>
      <c r="K25" s="514"/>
      <c r="L25" s="514"/>
      <c r="M25" s="514"/>
      <c r="N25" s="514"/>
      <c r="O25" s="516"/>
      <c r="P25" s="516"/>
      <c r="Q25" s="518"/>
    </row>
    <row r="26" spans="2:17" x14ac:dyDescent="0.2">
      <c r="B26" s="662" t="s">
        <v>600</v>
      </c>
      <c r="C26" s="663" t="s">
        <v>211</v>
      </c>
      <c r="D26" s="663">
        <v>120</v>
      </c>
      <c r="E26" s="663">
        <v>1</v>
      </c>
      <c r="F26" s="665"/>
      <c r="G26" s="665"/>
      <c r="H26" s="664"/>
      <c r="I26" s="664"/>
      <c r="J26" s="664"/>
      <c r="K26" s="664"/>
      <c r="L26" s="664"/>
      <c r="M26" s="664"/>
      <c r="N26" s="664"/>
      <c r="O26" s="951"/>
      <c r="P26" s="1129">
        <v>13</v>
      </c>
      <c r="Q26" s="1126"/>
    </row>
    <row r="27" spans="2:17" ht="13.5" customHeight="1" thickBot="1" x14ac:dyDescent="0.25">
      <c r="B27" s="667"/>
      <c r="C27" s="668" t="s">
        <v>211</v>
      </c>
      <c r="D27" s="668">
        <v>120</v>
      </c>
      <c r="E27" s="668">
        <v>2</v>
      </c>
      <c r="F27" s="670"/>
      <c r="G27" s="670"/>
      <c r="H27" s="669"/>
      <c r="I27" s="669"/>
      <c r="J27" s="669"/>
      <c r="K27" s="669"/>
      <c r="L27" s="669"/>
      <c r="M27" s="669"/>
      <c r="N27" s="669"/>
      <c r="O27" s="952"/>
      <c r="P27" s="1130"/>
      <c r="Q27" s="1128"/>
    </row>
    <row r="28" spans="2:17" x14ac:dyDescent="0.2">
      <c r="B28" s="662" t="s">
        <v>601</v>
      </c>
      <c r="C28" s="663" t="s">
        <v>186</v>
      </c>
      <c r="D28" s="663">
        <v>120</v>
      </c>
      <c r="E28" s="663">
        <v>3</v>
      </c>
      <c r="F28" s="665"/>
      <c r="G28" s="665"/>
      <c r="H28" s="664"/>
      <c r="I28" s="664"/>
      <c r="J28" s="664"/>
      <c r="K28" s="664"/>
      <c r="L28" s="664"/>
      <c r="M28" s="664"/>
      <c r="N28" s="664"/>
      <c r="O28" s="951"/>
      <c r="P28" s="1129">
        <v>9</v>
      </c>
      <c r="Q28" s="1126"/>
    </row>
    <row r="29" spans="2:17" ht="12" thickBot="1" x14ac:dyDescent="0.25">
      <c r="B29" s="667"/>
      <c r="C29" s="668" t="s">
        <v>186</v>
      </c>
      <c r="D29" s="668">
        <v>120</v>
      </c>
      <c r="E29" s="668">
        <v>4</v>
      </c>
      <c r="F29" s="670"/>
      <c r="G29" s="670"/>
      <c r="H29" s="669"/>
      <c r="I29" s="669"/>
      <c r="J29" s="669"/>
      <c r="K29" s="669"/>
      <c r="L29" s="669"/>
      <c r="M29" s="669"/>
      <c r="N29" s="669"/>
      <c r="O29" s="952"/>
      <c r="P29" s="1130"/>
      <c r="Q29" s="1128"/>
    </row>
    <row r="30" spans="2:17" x14ac:dyDescent="0.2">
      <c r="B30" s="103" t="s">
        <v>649</v>
      </c>
      <c r="C30" s="111" t="s">
        <v>186</v>
      </c>
      <c r="D30" s="111">
        <v>120</v>
      </c>
      <c r="E30" s="111">
        <v>4</v>
      </c>
      <c r="F30" s="305"/>
      <c r="G30" s="305"/>
      <c r="H30" s="306"/>
      <c r="I30" s="306"/>
      <c r="J30" s="306"/>
      <c r="K30" s="306"/>
      <c r="L30" s="306"/>
      <c r="M30" s="306"/>
      <c r="N30" s="306"/>
      <c r="O30" s="473"/>
      <c r="P30" s="956"/>
      <c r="Q30" s="957">
        <v>11</v>
      </c>
    </row>
    <row r="31" spans="2:17" x14ac:dyDescent="0.2">
      <c r="B31" s="658" t="s">
        <v>240</v>
      </c>
      <c r="C31" s="136" t="s">
        <v>211</v>
      </c>
      <c r="D31" s="136">
        <v>120</v>
      </c>
      <c r="E31" s="136">
        <v>2</v>
      </c>
      <c r="F31" s="660">
        <v>9</v>
      </c>
      <c r="G31" s="660">
        <v>13</v>
      </c>
      <c r="H31" s="659">
        <v>8</v>
      </c>
      <c r="I31" s="659">
        <v>7</v>
      </c>
      <c r="J31" s="659"/>
      <c r="K31" s="659"/>
      <c r="L31" s="659"/>
      <c r="M31" s="659"/>
      <c r="N31" s="659"/>
      <c r="O31" s="953"/>
      <c r="P31" s="953"/>
      <c r="Q31" s="661"/>
    </row>
    <row r="32" spans="2:17" x14ac:dyDescent="0.2">
      <c r="B32" s="103" t="s">
        <v>240</v>
      </c>
      <c r="C32" s="111" t="s">
        <v>211</v>
      </c>
      <c r="D32" s="111">
        <v>120</v>
      </c>
      <c r="E32" s="111">
        <v>3</v>
      </c>
      <c r="F32" s="305"/>
      <c r="G32" s="305"/>
      <c r="H32" s="306"/>
      <c r="I32" s="306"/>
      <c r="J32" s="306"/>
      <c r="K32" s="306"/>
      <c r="L32" s="306"/>
      <c r="M32" s="306"/>
      <c r="N32" s="306"/>
      <c r="O32" s="473"/>
      <c r="P32" s="473"/>
      <c r="Q32" s="512"/>
    </row>
    <row r="33" spans="2:17" x14ac:dyDescent="0.2">
      <c r="B33" s="103" t="s">
        <v>240</v>
      </c>
      <c r="C33" s="111" t="s">
        <v>211</v>
      </c>
      <c r="D33" s="111">
        <v>240</v>
      </c>
      <c r="E33" s="111">
        <v>3</v>
      </c>
      <c r="F33" s="305"/>
      <c r="G33" s="305"/>
      <c r="H33" s="306"/>
      <c r="I33" s="306"/>
      <c r="J33" s="306">
        <v>9</v>
      </c>
      <c r="K33" s="306">
        <v>9</v>
      </c>
      <c r="L33" s="306">
        <v>0</v>
      </c>
      <c r="M33" s="306">
        <v>0</v>
      </c>
      <c r="N33" s="306">
        <v>0</v>
      </c>
      <c r="O33" s="473"/>
      <c r="P33" s="473"/>
      <c r="Q33" s="512"/>
    </row>
    <row r="34" spans="2:17" x14ac:dyDescent="0.2">
      <c r="B34" s="103" t="s">
        <v>212</v>
      </c>
      <c r="C34" s="111" t="s">
        <v>209</v>
      </c>
      <c r="D34" s="111">
        <v>160</v>
      </c>
      <c r="E34" s="111">
        <v>2</v>
      </c>
      <c r="F34" s="305"/>
      <c r="G34" s="305"/>
      <c r="H34" s="306"/>
      <c r="I34" s="306"/>
      <c r="J34" s="306"/>
      <c r="K34" s="306"/>
      <c r="L34" s="306"/>
      <c r="M34" s="306"/>
      <c r="N34" s="306"/>
      <c r="O34" s="473"/>
      <c r="P34" s="473"/>
      <c r="Q34" s="512"/>
    </row>
    <row r="35" spans="2:17" x14ac:dyDescent="0.2">
      <c r="B35" s="103" t="s">
        <v>212</v>
      </c>
      <c r="C35" s="111" t="s">
        <v>209</v>
      </c>
      <c r="D35" s="111">
        <v>160</v>
      </c>
      <c r="E35" s="111">
        <v>3</v>
      </c>
      <c r="F35" s="305"/>
      <c r="G35" s="305"/>
      <c r="H35" s="306"/>
      <c r="I35" s="306"/>
      <c r="J35" s="306"/>
      <c r="K35" s="306"/>
      <c r="L35" s="306"/>
      <c r="M35" s="306"/>
      <c r="N35" s="306"/>
      <c r="O35" s="473"/>
      <c r="P35" s="473"/>
      <c r="Q35" s="512"/>
    </row>
    <row r="36" spans="2:17" x14ac:dyDescent="0.2">
      <c r="B36" s="103" t="s">
        <v>227</v>
      </c>
      <c r="C36" s="111" t="s">
        <v>211</v>
      </c>
      <c r="D36" s="111">
        <v>240</v>
      </c>
      <c r="E36" s="111">
        <v>3</v>
      </c>
      <c r="F36" s="305">
        <v>27</v>
      </c>
      <c r="G36" s="305">
        <v>29</v>
      </c>
      <c r="H36" s="306">
        <v>15</v>
      </c>
      <c r="I36" s="306">
        <v>25</v>
      </c>
      <c r="J36" s="306">
        <v>21</v>
      </c>
      <c r="K36" s="306">
        <v>21</v>
      </c>
      <c r="L36" s="306">
        <v>20</v>
      </c>
      <c r="M36" s="306">
        <v>29</v>
      </c>
      <c r="N36" s="306">
        <v>17</v>
      </c>
      <c r="O36" s="473">
        <v>16</v>
      </c>
      <c r="P36" s="473"/>
      <c r="Q36" s="512"/>
    </row>
    <row r="37" spans="2:17" ht="11.25" customHeight="1" x14ac:dyDescent="0.2">
      <c r="B37" s="103" t="s">
        <v>228</v>
      </c>
      <c r="C37" s="111" t="s">
        <v>186</v>
      </c>
      <c r="D37" s="111">
        <v>240</v>
      </c>
      <c r="E37" s="111">
        <v>1</v>
      </c>
      <c r="F37" s="305">
        <v>14</v>
      </c>
      <c r="G37" s="305">
        <v>15</v>
      </c>
      <c r="H37" s="306">
        <v>14</v>
      </c>
      <c r="I37" s="306">
        <v>9</v>
      </c>
      <c r="J37" s="306">
        <v>9</v>
      </c>
      <c r="K37" s="306">
        <v>14</v>
      </c>
      <c r="L37" s="306">
        <v>11</v>
      </c>
      <c r="M37" s="306">
        <v>13</v>
      </c>
      <c r="N37" s="306">
        <v>10</v>
      </c>
      <c r="O37" s="473">
        <v>9</v>
      </c>
      <c r="P37" s="473"/>
      <c r="Q37" s="512"/>
    </row>
    <row r="38" spans="2:17" x14ac:dyDescent="0.2">
      <c r="B38" s="103" t="s">
        <v>228</v>
      </c>
      <c r="C38" s="111" t="s">
        <v>186</v>
      </c>
      <c r="D38" s="111">
        <v>240</v>
      </c>
      <c r="E38" s="111">
        <v>2</v>
      </c>
      <c r="F38" s="305">
        <v>9</v>
      </c>
      <c r="G38" s="305">
        <v>9</v>
      </c>
      <c r="H38" s="306">
        <v>8</v>
      </c>
      <c r="I38" s="306">
        <v>2</v>
      </c>
      <c r="J38" s="306">
        <v>8</v>
      </c>
      <c r="K38" s="306">
        <v>9</v>
      </c>
      <c r="L38" s="306">
        <v>11</v>
      </c>
      <c r="M38" s="306">
        <v>12</v>
      </c>
      <c r="N38" s="306">
        <v>7</v>
      </c>
      <c r="O38" s="473">
        <v>8</v>
      </c>
      <c r="P38" s="473"/>
      <c r="Q38" s="512"/>
    </row>
    <row r="39" spans="2:17" x14ac:dyDescent="0.2">
      <c r="B39" s="103" t="s">
        <v>254</v>
      </c>
      <c r="C39" s="111" t="s">
        <v>186</v>
      </c>
      <c r="D39" s="111">
        <v>140</v>
      </c>
      <c r="E39" s="111">
        <v>1</v>
      </c>
      <c r="F39" s="305">
        <v>9</v>
      </c>
      <c r="G39" s="305">
        <v>8</v>
      </c>
      <c r="H39" s="306">
        <v>13</v>
      </c>
      <c r="I39" s="306"/>
      <c r="J39" s="306"/>
      <c r="K39" s="306"/>
      <c r="L39" s="306"/>
      <c r="M39" s="306"/>
      <c r="N39" s="306"/>
      <c r="O39" s="473"/>
      <c r="P39" s="473"/>
      <c r="Q39" s="512"/>
    </row>
    <row r="40" spans="2:17" x14ac:dyDescent="0.2">
      <c r="B40" s="103" t="s">
        <v>596</v>
      </c>
      <c r="C40" s="111" t="s">
        <v>211</v>
      </c>
      <c r="D40" s="111">
        <v>120</v>
      </c>
      <c r="E40" s="111">
        <v>1</v>
      </c>
      <c r="F40" s="305"/>
      <c r="G40" s="305"/>
      <c r="H40" s="306"/>
      <c r="I40" s="306"/>
      <c r="J40" s="306"/>
      <c r="K40" s="306"/>
      <c r="L40" s="306"/>
      <c r="M40" s="306"/>
      <c r="N40" s="306"/>
      <c r="O40" s="473"/>
      <c r="P40" s="473">
        <v>11</v>
      </c>
      <c r="Q40" s="512">
        <v>18</v>
      </c>
    </row>
    <row r="41" spans="2:17" ht="12" thickBot="1" x14ac:dyDescent="0.25">
      <c r="B41" s="114" t="s">
        <v>597</v>
      </c>
      <c r="C41" s="207" t="s">
        <v>211</v>
      </c>
      <c r="D41" s="207">
        <v>120</v>
      </c>
      <c r="E41" s="207">
        <v>2</v>
      </c>
      <c r="F41" s="513"/>
      <c r="G41" s="513"/>
      <c r="H41" s="514"/>
      <c r="I41" s="514"/>
      <c r="J41" s="514"/>
      <c r="K41" s="514"/>
      <c r="L41" s="514"/>
      <c r="M41" s="514"/>
      <c r="N41" s="514"/>
      <c r="O41" s="516"/>
      <c r="P41" s="516">
        <v>8</v>
      </c>
      <c r="Q41" s="518">
        <v>10</v>
      </c>
    </row>
    <row r="42" spans="2:17" x14ac:dyDescent="0.2">
      <c r="B42" s="662" t="s">
        <v>598</v>
      </c>
      <c r="C42" s="663" t="s">
        <v>186</v>
      </c>
      <c r="D42" s="663">
        <v>120</v>
      </c>
      <c r="E42" s="663">
        <v>3</v>
      </c>
      <c r="F42" s="665"/>
      <c r="G42" s="665"/>
      <c r="H42" s="664"/>
      <c r="I42" s="664"/>
      <c r="J42" s="664"/>
      <c r="K42" s="664"/>
      <c r="L42" s="664"/>
      <c r="M42" s="664"/>
      <c r="N42" s="664"/>
      <c r="O42" s="951"/>
      <c r="P42" s="1129">
        <v>8</v>
      </c>
      <c r="Q42" s="1126"/>
    </row>
    <row r="43" spans="2:17" ht="12" thickBot="1" x14ac:dyDescent="0.25">
      <c r="B43" s="667"/>
      <c r="C43" s="668" t="s">
        <v>186</v>
      </c>
      <c r="D43" s="668">
        <v>120</v>
      </c>
      <c r="E43" s="668">
        <v>4</v>
      </c>
      <c r="F43" s="670"/>
      <c r="G43" s="670"/>
      <c r="H43" s="669"/>
      <c r="I43" s="669"/>
      <c r="J43" s="669"/>
      <c r="K43" s="669"/>
      <c r="L43" s="669"/>
      <c r="M43" s="669"/>
      <c r="N43" s="669"/>
      <c r="O43" s="952"/>
      <c r="P43" s="1130"/>
      <c r="Q43" s="1128"/>
    </row>
    <row r="44" spans="2:17" x14ac:dyDescent="0.2">
      <c r="B44" s="662" t="s">
        <v>599</v>
      </c>
      <c r="C44" s="663" t="s">
        <v>186</v>
      </c>
      <c r="D44" s="663">
        <v>120</v>
      </c>
      <c r="E44" s="663">
        <v>5</v>
      </c>
      <c r="F44" s="665"/>
      <c r="G44" s="665"/>
      <c r="H44" s="664"/>
      <c r="I44" s="664"/>
      <c r="J44" s="664"/>
      <c r="K44" s="664"/>
      <c r="L44" s="671"/>
      <c r="M44" s="671"/>
      <c r="N44" s="671"/>
      <c r="O44" s="954"/>
      <c r="P44" s="1129">
        <v>8</v>
      </c>
      <c r="Q44" s="1126"/>
    </row>
    <row r="45" spans="2:17" ht="13.5" customHeight="1" thickBot="1" x14ac:dyDescent="0.25">
      <c r="B45" s="667"/>
      <c r="C45" s="668" t="s">
        <v>186</v>
      </c>
      <c r="D45" s="668">
        <v>120</v>
      </c>
      <c r="E45" s="668">
        <v>6</v>
      </c>
      <c r="F45" s="670"/>
      <c r="G45" s="670"/>
      <c r="H45" s="669"/>
      <c r="I45" s="669"/>
      <c r="J45" s="669"/>
      <c r="K45" s="669"/>
      <c r="L45" s="672"/>
      <c r="M45" s="672"/>
      <c r="N45" s="672"/>
      <c r="O45" s="955"/>
      <c r="P45" s="1130"/>
      <c r="Q45" s="1128"/>
    </row>
    <row r="46" spans="2:17" x14ac:dyDescent="0.2">
      <c r="B46" s="658" t="s">
        <v>230</v>
      </c>
      <c r="C46" s="136" t="s">
        <v>186</v>
      </c>
      <c r="D46" s="136">
        <v>120</v>
      </c>
      <c r="E46" s="136">
        <v>1</v>
      </c>
      <c r="F46" s="660"/>
      <c r="G46" s="660"/>
      <c r="H46" s="659">
        <v>10</v>
      </c>
      <c r="I46" s="659"/>
      <c r="J46" s="659"/>
      <c r="K46" s="659"/>
      <c r="L46" s="659"/>
      <c r="M46" s="659"/>
      <c r="N46" s="659"/>
      <c r="O46" s="953"/>
      <c r="P46" s="953"/>
      <c r="Q46" s="661"/>
    </row>
    <row r="47" spans="2:17" x14ac:dyDescent="0.2">
      <c r="B47" s="103" t="s">
        <v>255</v>
      </c>
      <c r="C47" s="111" t="s">
        <v>186</v>
      </c>
      <c r="D47" s="111">
        <v>140</v>
      </c>
      <c r="E47" s="111">
        <v>1</v>
      </c>
      <c r="F47" s="305"/>
      <c r="G47" s="305"/>
      <c r="H47" s="306"/>
      <c r="I47" s="306"/>
      <c r="J47" s="306"/>
      <c r="K47" s="306"/>
      <c r="L47" s="306"/>
      <c r="M47" s="306"/>
      <c r="N47" s="306"/>
      <c r="O47" s="473"/>
      <c r="P47" s="473"/>
      <c r="Q47" s="512"/>
    </row>
    <row r="48" spans="2:17" x14ac:dyDescent="0.2">
      <c r="B48" s="103" t="s">
        <v>331</v>
      </c>
      <c r="C48" s="111" t="s">
        <v>186</v>
      </c>
      <c r="D48" s="111">
        <v>120</v>
      </c>
      <c r="E48" s="111">
        <v>1</v>
      </c>
      <c r="F48" s="305"/>
      <c r="G48" s="305"/>
      <c r="H48" s="306"/>
      <c r="I48" s="306">
        <v>17</v>
      </c>
      <c r="J48" s="306">
        <v>8</v>
      </c>
      <c r="K48" s="306">
        <v>0</v>
      </c>
      <c r="L48" s="306">
        <v>7</v>
      </c>
      <c r="M48" s="306">
        <v>8</v>
      </c>
      <c r="N48" s="306">
        <v>10</v>
      </c>
      <c r="O48" s="473"/>
      <c r="P48" s="473"/>
      <c r="Q48" s="512"/>
    </row>
    <row r="49" spans="2:17" x14ac:dyDescent="0.2">
      <c r="B49" s="103" t="s">
        <v>332</v>
      </c>
      <c r="C49" s="111" t="s">
        <v>186</v>
      </c>
      <c r="D49" s="111">
        <v>120</v>
      </c>
      <c r="E49" s="111">
        <v>2</v>
      </c>
      <c r="F49" s="305"/>
      <c r="G49" s="305"/>
      <c r="H49" s="306"/>
      <c r="I49" s="306">
        <v>11</v>
      </c>
      <c r="J49" s="306">
        <v>13</v>
      </c>
      <c r="K49" s="306">
        <v>0</v>
      </c>
      <c r="L49" s="306"/>
      <c r="M49" s="306">
        <v>1</v>
      </c>
      <c r="N49" s="306">
        <v>3</v>
      </c>
      <c r="O49" s="473"/>
      <c r="P49" s="473"/>
      <c r="Q49" s="512"/>
    </row>
    <row r="50" spans="2:17" x14ac:dyDescent="0.2">
      <c r="B50" s="103" t="s">
        <v>332</v>
      </c>
      <c r="C50" s="111" t="s">
        <v>186</v>
      </c>
      <c r="D50" s="111">
        <v>120</v>
      </c>
      <c r="E50" s="111">
        <v>3</v>
      </c>
      <c r="F50" s="305"/>
      <c r="G50" s="305"/>
      <c r="H50" s="306"/>
      <c r="I50" s="306"/>
      <c r="J50" s="306"/>
      <c r="K50" s="306">
        <v>12</v>
      </c>
      <c r="L50" s="306"/>
      <c r="M50" s="306">
        <v>0</v>
      </c>
      <c r="N50" s="306">
        <v>0</v>
      </c>
      <c r="O50" s="473"/>
      <c r="P50" s="473"/>
      <c r="Q50" s="512"/>
    </row>
    <row r="51" spans="2:17" x14ac:dyDescent="0.2">
      <c r="B51" s="103" t="s">
        <v>255</v>
      </c>
      <c r="C51" s="111" t="s">
        <v>186</v>
      </c>
      <c r="D51" s="111">
        <v>120</v>
      </c>
      <c r="E51" s="111">
        <v>1</v>
      </c>
      <c r="F51" s="305">
        <v>17</v>
      </c>
      <c r="G51" s="305">
        <v>16</v>
      </c>
      <c r="H51" s="306"/>
      <c r="I51" s="306"/>
      <c r="J51" s="306"/>
      <c r="K51" s="306"/>
      <c r="L51" s="306"/>
      <c r="M51" s="306"/>
      <c r="N51" s="306"/>
      <c r="O51" s="473"/>
      <c r="P51" s="473"/>
      <c r="Q51" s="512"/>
    </row>
    <row r="52" spans="2:17" x14ac:dyDescent="0.2">
      <c r="B52" s="103" t="s">
        <v>255</v>
      </c>
      <c r="C52" s="111" t="s">
        <v>186</v>
      </c>
      <c r="D52" s="111">
        <v>120</v>
      </c>
      <c r="E52" s="111">
        <v>2</v>
      </c>
      <c r="F52" s="305">
        <v>21</v>
      </c>
      <c r="G52" s="305">
        <v>11</v>
      </c>
      <c r="H52" s="306">
        <v>11</v>
      </c>
      <c r="I52" s="306"/>
      <c r="J52" s="306"/>
      <c r="K52" s="306"/>
      <c r="L52" s="306"/>
      <c r="M52" s="306"/>
      <c r="N52" s="306"/>
      <c r="O52" s="473"/>
      <c r="P52" s="473"/>
      <c r="Q52" s="512"/>
    </row>
    <row r="53" spans="2:17" x14ac:dyDescent="0.2">
      <c r="B53" s="103" t="s">
        <v>255</v>
      </c>
      <c r="C53" s="111" t="s">
        <v>186</v>
      </c>
      <c r="D53" s="111">
        <v>120</v>
      </c>
      <c r="E53" s="111">
        <v>3</v>
      </c>
      <c r="F53" s="305">
        <v>18</v>
      </c>
      <c r="G53" s="305">
        <v>16</v>
      </c>
      <c r="H53" s="306">
        <v>8</v>
      </c>
      <c r="I53" s="306"/>
      <c r="J53" s="306"/>
      <c r="K53" s="306"/>
      <c r="L53" s="306"/>
      <c r="M53" s="306"/>
      <c r="N53" s="306"/>
      <c r="O53" s="473"/>
      <c r="P53" s="473"/>
      <c r="Q53" s="512"/>
    </row>
    <row r="54" spans="2:17" x14ac:dyDescent="0.2">
      <c r="B54" s="103" t="s">
        <v>602</v>
      </c>
      <c r="C54" s="111"/>
      <c r="D54" s="111">
        <v>40</v>
      </c>
      <c r="E54" s="111"/>
      <c r="F54" s="305"/>
      <c r="G54" s="305"/>
      <c r="H54" s="306"/>
      <c r="I54" s="306"/>
      <c r="J54" s="306"/>
      <c r="K54" s="306"/>
      <c r="L54" s="306"/>
      <c r="M54" s="306"/>
      <c r="N54" s="306"/>
      <c r="O54" s="473"/>
      <c r="P54" s="473">
        <v>12</v>
      </c>
      <c r="Q54" s="512">
        <v>10</v>
      </c>
    </row>
    <row r="55" spans="2:17" x14ac:dyDescent="0.2">
      <c r="B55" s="103" t="s">
        <v>290</v>
      </c>
      <c r="C55" s="111" t="s">
        <v>186</v>
      </c>
      <c r="D55" s="111">
        <v>120</v>
      </c>
      <c r="E55" s="111">
        <v>1</v>
      </c>
      <c r="F55" s="305">
        <v>9</v>
      </c>
      <c r="G55" s="305">
        <v>9</v>
      </c>
      <c r="H55" s="306"/>
      <c r="I55" s="306"/>
      <c r="J55" s="306"/>
      <c r="K55" s="306"/>
      <c r="L55" s="306"/>
      <c r="M55" s="306"/>
      <c r="N55" s="306"/>
      <c r="O55" s="473"/>
      <c r="P55" s="473"/>
      <c r="Q55" s="512"/>
    </row>
    <row r="56" spans="2:17" x14ac:dyDescent="0.2">
      <c r="B56" s="103" t="s">
        <v>290</v>
      </c>
      <c r="C56" s="111" t="s">
        <v>186</v>
      </c>
      <c r="D56" s="111">
        <v>120</v>
      </c>
      <c r="E56" s="111">
        <v>4</v>
      </c>
      <c r="F56" s="305"/>
      <c r="G56" s="305"/>
      <c r="H56" s="306">
        <v>8</v>
      </c>
      <c r="I56" s="306"/>
      <c r="J56" s="306"/>
      <c r="K56" s="306"/>
      <c r="L56" s="306"/>
      <c r="M56" s="306"/>
      <c r="N56" s="306"/>
      <c r="O56" s="473"/>
      <c r="P56" s="473"/>
      <c r="Q56" s="512"/>
    </row>
    <row r="57" spans="2:17" x14ac:dyDescent="0.2">
      <c r="B57" s="103" t="s">
        <v>256</v>
      </c>
      <c r="C57" s="111" t="s">
        <v>186</v>
      </c>
      <c r="D57" s="111">
        <v>100</v>
      </c>
      <c r="E57" s="111">
        <v>1</v>
      </c>
      <c r="F57" s="305"/>
      <c r="G57" s="305"/>
      <c r="H57" s="306"/>
      <c r="I57" s="306"/>
      <c r="J57" s="306"/>
      <c r="K57" s="306"/>
      <c r="L57" s="306"/>
      <c r="M57" s="306"/>
      <c r="N57" s="306"/>
      <c r="O57" s="473"/>
      <c r="P57" s="473"/>
      <c r="Q57" s="512"/>
    </row>
    <row r="58" spans="2:17" x14ac:dyDescent="0.2">
      <c r="B58" s="103" t="s">
        <v>257</v>
      </c>
      <c r="C58" s="111" t="s">
        <v>186</v>
      </c>
      <c r="D58" s="111">
        <v>100</v>
      </c>
      <c r="E58" s="111">
        <v>1</v>
      </c>
      <c r="F58" s="305"/>
      <c r="G58" s="305"/>
      <c r="H58" s="306"/>
      <c r="I58" s="306"/>
      <c r="J58" s="306"/>
      <c r="K58" s="306"/>
      <c r="L58" s="306"/>
      <c r="M58" s="306"/>
      <c r="N58" s="306"/>
      <c r="O58" s="473"/>
      <c r="P58" s="473"/>
      <c r="Q58" s="512"/>
    </row>
    <row r="59" spans="2:17" x14ac:dyDescent="0.2">
      <c r="B59" s="103" t="s">
        <v>258</v>
      </c>
      <c r="C59" s="111" t="s">
        <v>186</v>
      </c>
      <c r="D59" s="111">
        <v>100</v>
      </c>
      <c r="E59" s="111">
        <v>1</v>
      </c>
      <c r="F59" s="305"/>
      <c r="G59" s="305"/>
      <c r="H59" s="306"/>
      <c r="I59" s="306"/>
      <c r="J59" s="306"/>
      <c r="K59" s="306"/>
      <c r="L59" s="306"/>
      <c r="M59" s="306"/>
      <c r="N59" s="306"/>
      <c r="O59" s="473"/>
      <c r="P59" s="473"/>
      <c r="Q59" s="512"/>
    </row>
    <row r="60" spans="2:17" x14ac:dyDescent="0.2">
      <c r="B60" s="658" t="s">
        <v>650</v>
      </c>
      <c r="C60" s="136" t="s">
        <v>186</v>
      </c>
      <c r="D60" s="136">
        <v>120</v>
      </c>
      <c r="E60" s="136">
        <v>2</v>
      </c>
      <c r="F60" s="660"/>
      <c r="G60" s="660"/>
      <c r="H60" s="659"/>
      <c r="I60" s="659"/>
      <c r="J60" s="659"/>
      <c r="K60" s="659"/>
      <c r="L60" s="659"/>
      <c r="M60" s="659"/>
      <c r="N60" s="659"/>
      <c r="O60" s="953"/>
      <c r="P60" s="958"/>
      <c r="Q60" s="939">
        <v>11</v>
      </c>
    </row>
    <row r="61" spans="2:17" x14ac:dyDescent="0.2">
      <c r="B61" s="103" t="s">
        <v>239</v>
      </c>
      <c r="C61" s="111" t="s">
        <v>209</v>
      </c>
      <c r="D61" s="111">
        <v>240</v>
      </c>
      <c r="E61" s="111">
        <v>1</v>
      </c>
      <c r="F61" s="305">
        <v>5</v>
      </c>
      <c r="G61" s="305">
        <v>4</v>
      </c>
      <c r="H61" s="306"/>
      <c r="I61" s="306"/>
      <c r="J61" s="306"/>
      <c r="K61" s="306"/>
      <c r="L61" s="306"/>
      <c r="M61" s="306"/>
      <c r="N61" s="306"/>
      <c r="O61" s="473"/>
      <c r="P61" s="473"/>
      <c r="Q61" s="512"/>
    </row>
    <row r="62" spans="2:17" x14ac:dyDescent="0.2">
      <c r="B62" s="103" t="s">
        <v>239</v>
      </c>
      <c r="C62" s="111" t="s">
        <v>209</v>
      </c>
      <c r="D62" s="111">
        <v>240</v>
      </c>
      <c r="E62" s="111">
        <v>2</v>
      </c>
      <c r="F62" s="305">
        <v>4</v>
      </c>
      <c r="G62" s="305">
        <v>6</v>
      </c>
      <c r="H62" s="306"/>
      <c r="I62" s="306"/>
      <c r="J62" s="306"/>
      <c r="K62" s="306"/>
      <c r="L62" s="306"/>
      <c r="M62" s="306"/>
      <c r="N62" s="306"/>
      <c r="O62" s="473"/>
      <c r="P62" s="473"/>
      <c r="Q62" s="512"/>
    </row>
    <row r="63" spans="2:17" x14ac:dyDescent="0.2">
      <c r="B63" s="103" t="s">
        <v>321</v>
      </c>
      <c r="C63" s="111" t="s">
        <v>206</v>
      </c>
      <c r="D63" s="111">
        <v>240</v>
      </c>
      <c r="E63" s="111" t="s">
        <v>201</v>
      </c>
      <c r="F63" s="305"/>
      <c r="G63" s="305">
        <v>11</v>
      </c>
      <c r="H63" s="306"/>
      <c r="I63" s="306"/>
      <c r="J63" s="306"/>
      <c r="K63" s="306"/>
      <c r="L63" s="306"/>
      <c r="M63" s="306"/>
      <c r="N63" s="306"/>
      <c r="O63" s="473"/>
      <c r="P63" s="473"/>
      <c r="Q63" s="512"/>
    </row>
    <row r="64" spans="2:17" x14ac:dyDescent="0.2">
      <c r="B64" s="103" t="s">
        <v>259</v>
      </c>
      <c r="C64" s="111" t="s">
        <v>206</v>
      </c>
      <c r="D64" s="111">
        <v>240</v>
      </c>
      <c r="E64" s="111" t="s">
        <v>201</v>
      </c>
      <c r="F64" s="305"/>
      <c r="G64" s="305"/>
      <c r="H64" s="306"/>
      <c r="I64" s="306"/>
      <c r="J64" s="306"/>
      <c r="K64" s="306"/>
      <c r="L64" s="306"/>
      <c r="M64" s="306"/>
      <c r="N64" s="306"/>
      <c r="O64" s="473"/>
      <c r="P64" s="473"/>
      <c r="Q64" s="512"/>
    </row>
    <row r="65" spans="2:17" x14ac:dyDescent="0.2">
      <c r="B65" s="103" t="s">
        <v>260</v>
      </c>
      <c r="C65" s="111" t="s">
        <v>206</v>
      </c>
      <c r="D65" s="111">
        <v>240</v>
      </c>
      <c r="E65" s="111" t="s">
        <v>201</v>
      </c>
      <c r="F65" s="305"/>
      <c r="G65" s="305">
        <v>13</v>
      </c>
      <c r="H65" s="306"/>
      <c r="I65" s="306"/>
      <c r="J65" s="306"/>
      <c r="K65" s="306"/>
      <c r="L65" s="306"/>
      <c r="M65" s="306"/>
      <c r="N65" s="306"/>
      <c r="O65" s="473"/>
      <c r="P65" s="473"/>
      <c r="Q65" s="512"/>
    </row>
    <row r="66" spans="2:17" x14ac:dyDescent="0.2">
      <c r="B66" s="103" t="s">
        <v>261</v>
      </c>
      <c r="C66" s="111" t="s">
        <v>206</v>
      </c>
      <c r="D66" s="111">
        <v>240</v>
      </c>
      <c r="E66" s="111" t="s">
        <v>201</v>
      </c>
      <c r="F66" s="305">
        <v>8</v>
      </c>
      <c r="G66" s="305"/>
      <c r="H66" s="306"/>
      <c r="I66" s="306"/>
      <c r="J66" s="306"/>
      <c r="K66" s="306"/>
      <c r="L66" s="306"/>
      <c r="M66" s="306"/>
      <c r="N66" s="306"/>
      <c r="O66" s="473"/>
      <c r="P66" s="473"/>
      <c r="Q66" s="512"/>
    </row>
    <row r="67" spans="2:17" x14ac:dyDescent="0.2">
      <c r="B67" s="103" t="s">
        <v>262</v>
      </c>
      <c r="C67" s="111" t="s">
        <v>206</v>
      </c>
      <c r="D67" s="111">
        <v>240</v>
      </c>
      <c r="E67" s="111" t="s">
        <v>201</v>
      </c>
      <c r="F67" s="305"/>
      <c r="G67" s="305"/>
      <c r="H67" s="306"/>
      <c r="I67" s="306"/>
      <c r="J67" s="306"/>
      <c r="K67" s="306"/>
      <c r="L67" s="306"/>
      <c r="M67" s="306"/>
      <c r="N67" s="306"/>
      <c r="O67" s="473"/>
      <c r="P67" s="473"/>
      <c r="Q67" s="512"/>
    </row>
    <row r="68" spans="2:17" ht="12" thickBot="1" x14ac:dyDescent="0.25">
      <c r="B68" s="114" t="s">
        <v>311</v>
      </c>
      <c r="C68" s="207" t="s">
        <v>206</v>
      </c>
      <c r="D68" s="207">
        <v>240</v>
      </c>
      <c r="E68" s="207" t="s">
        <v>201</v>
      </c>
      <c r="F68" s="513">
        <v>16</v>
      </c>
      <c r="G68" s="513"/>
      <c r="H68" s="514"/>
      <c r="I68" s="514"/>
      <c r="J68" s="514"/>
      <c r="K68" s="514"/>
      <c r="L68" s="514"/>
      <c r="M68" s="514"/>
      <c r="N68" s="514"/>
      <c r="O68" s="516"/>
      <c r="P68" s="516"/>
      <c r="Q68" s="518"/>
    </row>
    <row r="69" spans="2:17" ht="12" thickBot="1" x14ac:dyDescent="0.25">
      <c r="B69" s="530" t="s">
        <v>204</v>
      </c>
      <c r="C69" s="371"/>
      <c r="D69" s="371"/>
      <c r="E69" s="371"/>
      <c r="F69" s="372">
        <f t="shared" ref="F69:O69" si="0">SUM(F9:F68)</f>
        <v>214</v>
      </c>
      <c r="G69" s="372">
        <f t="shared" si="0"/>
        <v>225</v>
      </c>
      <c r="H69" s="372">
        <f t="shared" si="0"/>
        <v>138</v>
      </c>
      <c r="I69" s="372">
        <f t="shared" si="0"/>
        <v>110</v>
      </c>
      <c r="J69" s="372">
        <f t="shared" si="0"/>
        <v>122</v>
      </c>
      <c r="K69" s="372">
        <f t="shared" si="0"/>
        <v>96</v>
      </c>
      <c r="L69" s="531">
        <f t="shared" si="0"/>
        <v>86</v>
      </c>
      <c r="M69" s="531">
        <f t="shared" si="0"/>
        <v>91</v>
      </c>
      <c r="N69" s="532">
        <f t="shared" si="0"/>
        <v>83</v>
      </c>
      <c r="O69" s="532">
        <f t="shared" si="0"/>
        <v>72</v>
      </c>
      <c r="P69" s="532">
        <f t="shared" ref="P69:Q69" si="1">SUM(P9:P68)</f>
        <v>111</v>
      </c>
      <c r="Q69" s="533">
        <f t="shared" si="1"/>
        <v>104</v>
      </c>
    </row>
  </sheetData>
  <mergeCells count="14">
    <mergeCell ref="P42:P43"/>
    <mergeCell ref="P44:P45"/>
    <mergeCell ref="P26:P27"/>
    <mergeCell ref="P28:P29"/>
    <mergeCell ref="B1:I1"/>
    <mergeCell ref="B2:I2"/>
    <mergeCell ref="B4:I4"/>
    <mergeCell ref="B3:I3"/>
    <mergeCell ref="P13:P15"/>
    <mergeCell ref="Q13:Q15"/>
    <mergeCell ref="Q26:Q27"/>
    <mergeCell ref="Q28:Q29"/>
    <mergeCell ref="Q42:Q43"/>
    <mergeCell ref="Q44:Q45"/>
  </mergeCells>
  <phoneticPr fontId="4" type="noConversion"/>
  <pageMargins left="0.36" right="0.37" top="0.78740157480314965" bottom="0.98425196850393704" header="0.51181102362204722" footer="0.51181102362204722"/>
  <pageSetup paperSize="9" orientation="landscape" r:id="rId1"/>
  <headerFooter alignWithMargins="0">
    <oddFooter>&amp;L&amp;D&amp;CAllgemeine Übersicht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4"/>
  <sheetViews>
    <sheetView topLeftCell="A5" zoomScaleNormal="100" workbookViewId="0">
      <pane xSplit="2" ySplit="4" topLeftCell="C95" activePane="bottomRight" state="frozen"/>
      <selection activeCell="A5" sqref="A5"/>
      <selection pane="topRight" activeCell="C5" sqref="C5"/>
      <selection pane="bottomLeft" activeCell="A9" sqref="A9"/>
      <selection pane="bottomRight" activeCell="A108" sqref="A108:XFD108"/>
    </sheetView>
  </sheetViews>
  <sheetFormatPr baseColWidth="10" defaultRowHeight="11.25" x14ac:dyDescent="0.2"/>
  <cols>
    <col min="1" max="1" width="1.42578125" style="102" customWidth="1"/>
    <col min="2" max="2" width="30.5703125" style="102" customWidth="1"/>
    <col min="3" max="3" width="5" style="102" bestFit="1" customWidth="1"/>
    <col min="4" max="4" width="5" style="102" customWidth="1"/>
    <col min="5" max="5" width="4.5703125" style="102" customWidth="1"/>
    <col min="6" max="9" width="4.42578125" style="102" bestFit="1" customWidth="1"/>
    <col min="10" max="10" width="4.42578125" style="164" bestFit="1" customWidth="1"/>
    <col min="11" max="12" width="4.42578125" style="102" bestFit="1" customWidth="1"/>
    <col min="13" max="13" width="4.42578125" style="102" customWidth="1"/>
    <col min="14" max="15" width="4.42578125" style="102" bestFit="1" customWidth="1"/>
    <col min="16" max="16" width="4.42578125" style="692" bestFit="1" customWidth="1"/>
    <col min="17" max="17" width="4.42578125" style="102" bestFit="1" customWidth="1"/>
    <col min="18" max="16384" width="11.42578125" style="102"/>
  </cols>
  <sheetData>
    <row r="1" spans="2:17" s="252" customFormat="1" ht="12.75" customHeight="1" x14ac:dyDescent="0.2">
      <c r="B1" s="1098" t="s">
        <v>171</v>
      </c>
      <c r="C1" s="1099"/>
      <c r="D1" s="1099"/>
      <c r="E1" s="1099"/>
      <c r="F1" s="1099"/>
      <c r="G1" s="1099"/>
      <c r="H1" s="1099"/>
      <c r="I1" s="1100"/>
      <c r="J1" s="295"/>
      <c r="P1" s="591"/>
    </row>
    <row r="2" spans="2:17" s="252" customFormat="1" ht="13.5" customHeight="1" x14ac:dyDescent="0.2">
      <c r="B2" s="1101" t="s">
        <v>263</v>
      </c>
      <c r="C2" s="1102"/>
      <c r="D2" s="1102"/>
      <c r="E2" s="1102"/>
      <c r="F2" s="1102"/>
      <c r="G2" s="1102"/>
      <c r="H2" s="1102"/>
      <c r="I2" s="1103"/>
      <c r="J2" s="295"/>
      <c r="P2" s="591"/>
    </row>
    <row r="3" spans="2:17" s="252" customFormat="1" ht="13.5" customHeight="1" x14ac:dyDescent="0.2">
      <c r="B3" s="1107" t="s">
        <v>609</v>
      </c>
      <c r="C3" s="1108"/>
      <c r="D3" s="1108"/>
      <c r="E3" s="1108"/>
      <c r="F3" s="1108"/>
      <c r="G3" s="1108"/>
      <c r="H3" s="1108"/>
      <c r="I3" s="1109"/>
      <c r="J3" s="295"/>
      <c r="P3" s="591"/>
    </row>
    <row r="4" spans="2:17" s="252" customFormat="1" ht="13.5" customHeight="1" thickBot="1" x14ac:dyDescent="0.25">
      <c r="B4" s="1104" t="s">
        <v>607</v>
      </c>
      <c r="C4" s="1105"/>
      <c r="D4" s="1105"/>
      <c r="E4" s="1105"/>
      <c r="F4" s="1105"/>
      <c r="G4" s="1105"/>
      <c r="H4" s="1105"/>
      <c r="I4" s="1106"/>
      <c r="J4" s="295"/>
      <c r="P4" s="591"/>
    </row>
    <row r="5" spans="2:17" s="295" customFormat="1" ht="13.5" customHeight="1" x14ac:dyDescent="0.2">
      <c r="B5" s="360"/>
      <c r="C5" s="360"/>
      <c r="D5" s="360"/>
      <c r="E5" s="360"/>
      <c r="F5" s="360"/>
      <c r="G5" s="360"/>
      <c r="H5" s="360"/>
      <c r="I5" s="360"/>
      <c r="P5" s="591"/>
    </row>
    <row r="6" spans="2:17" x14ac:dyDescent="0.2">
      <c r="B6" s="98"/>
      <c r="C6" s="98"/>
      <c r="D6" s="98"/>
      <c r="E6" s="99"/>
      <c r="F6" s="100" t="s">
        <v>180</v>
      </c>
      <c r="G6" s="100" t="s">
        <v>180</v>
      </c>
      <c r="H6" s="100" t="s">
        <v>180</v>
      </c>
      <c r="I6" s="534" t="s">
        <v>180</v>
      </c>
      <c r="J6" s="101" t="s">
        <v>180</v>
      </c>
      <c r="K6" s="100" t="s">
        <v>180</v>
      </c>
      <c r="L6" s="100" t="s">
        <v>180</v>
      </c>
      <c r="M6" s="100" t="s">
        <v>180</v>
      </c>
      <c r="N6" s="100" t="s">
        <v>180</v>
      </c>
      <c r="O6" s="592" t="s">
        <v>180</v>
      </c>
      <c r="P6" s="592" t="s">
        <v>180</v>
      </c>
      <c r="Q6" s="535" t="s">
        <v>180</v>
      </c>
    </row>
    <row r="7" spans="2:17" x14ac:dyDescent="0.2">
      <c r="B7" s="97"/>
      <c r="C7" s="97"/>
      <c r="D7" s="97"/>
      <c r="E7" s="113"/>
      <c r="F7" s="100">
        <v>2005</v>
      </c>
      <c r="G7" s="100">
        <v>2006</v>
      </c>
      <c r="H7" s="100">
        <v>2007</v>
      </c>
      <c r="I7" s="534">
        <v>2008</v>
      </c>
      <c r="J7" s="101">
        <v>2009</v>
      </c>
      <c r="K7" s="100">
        <v>2010</v>
      </c>
      <c r="L7" s="100">
        <v>2011</v>
      </c>
      <c r="M7" s="100">
        <v>2012</v>
      </c>
      <c r="N7" s="100">
        <v>2013</v>
      </c>
      <c r="O7" s="592">
        <v>2014</v>
      </c>
      <c r="P7" s="592">
        <v>2015</v>
      </c>
      <c r="Q7" s="535">
        <v>2016</v>
      </c>
    </row>
    <row r="8" spans="2:17" x14ac:dyDescent="0.2">
      <c r="B8" s="103" t="s">
        <v>181</v>
      </c>
      <c r="C8" s="103" t="s">
        <v>182</v>
      </c>
      <c r="D8" s="103" t="s">
        <v>183</v>
      </c>
      <c r="E8" s="103" t="s">
        <v>184</v>
      </c>
      <c r="F8" s="100">
        <v>2006</v>
      </c>
      <c r="G8" s="100">
        <v>2007</v>
      </c>
      <c r="H8" s="100">
        <v>2008</v>
      </c>
      <c r="I8" s="534">
        <v>2009</v>
      </c>
      <c r="J8" s="101">
        <v>2010</v>
      </c>
      <c r="K8" s="100">
        <v>2011</v>
      </c>
      <c r="L8" s="100">
        <v>2012</v>
      </c>
      <c r="M8" s="100">
        <v>2013</v>
      </c>
      <c r="N8" s="100">
        <v>2014</v>
      </c>
      <c r="O8" s="592">
        <v>2015</v>
      </c>
      <c r="P8" s="592">
        <v>2016</v>
      </c>
      <c r="Q8" s="535">
        <v>2017</v>
      </c>
    </row>
    <row r="9" spans="2:17" x14ac:dyDescent="0.2">
      <c r="B9" s="103" t="s">
        <v>264</v>
      </c>
      <c r="C9" s="103" t="s">
        <v>186</v>
      </c>
      <c r="D9" s="103">
        <v>180</v>
      </c>
      <c r="E9" s="103" t="s">
        <v>265</v>
      </c>
      <c r="F9" s="101"/>
      <c r="G9" s="101"/>
      <c r="H9" s="101"/>
      <c r="I9" s="101"/>
      <c r="J9" s="101"/>
      <c r="K9" s="101"/>
      <c r="L9" s="101"/>
      <c r="M9" s="101"/>
      <c r="N9" s="101"/>
      <c r="O9" s="592"/>
      <c r="P9" s="592"/>
      <c r="Q9" s="535"/>
    </row>
    <row r="10" spans="2:17" x14ac:dyDescent="0.2">
      <c r="B10" s="103" t="s">
        <v>266</v>
      </c>
      <c r="C10" s="103" t="s">
        <v>186</v>
      </c>
      <c r="D10" s="103">
        <v>180</v>
      </c>
      <c r="E10" s="103" t="s">
        <v>265</v>
      </c>
      <c r="F10" s="101"/>
      <c r="G10" s="101"/>
      <c r="H10" s="101"/>
      <c r="I10" s="101"/>
      <c r="J10" s="101"/>
      <c r="K10" s="101"/>
      <c r="L10" s="101"/>
      <c r="M10" s="101"/>
      <c r="N10" s="101"/>
      <c r="O10" s="592"/>
      <c r="P10" s="592"/>
      <c r="Q10" s="535"/>
    </row>
    <row r="11" spans="2:17" x14ac:dyDescent="0.2">
      <c r="B11" s="103" t="s">
        <v>289</v>
      </c>
      <c r="C11" s="103" t="s">
        <v>186</v>
      </c>
      <c r="D11" s="103">
        <v>160</v>
      </c>
      <c r="E11" s="103">
        <v>3</v>
      </c>
      <c r="F11" s="101"/>
      <c r="G11" s="101"/>
      <c r="H11" s="101"/>
      <c r="I11" s="101"/>
      <c r="J11" s="101"/>
      <c r="K11" s="101"/>
      <c r="L11" s="101"/>
      <c r="M11" s="101"/>
      <c r="N11" s="101"/>
      <c r="O11" s="592"/>
      <c r="P11" s="592"/>
      <c r="Q11" s="535"/>
    </row>
    <row r="12" spans="2:17" x14ac:dyDescent="0.2">
      <c r="B12" s="103" t="s">
        <v>314</v>
      </c>
      <c r="C12" s="103" t="s">
        <v>186</v>
      </c>
      <c r="D12" s="103">
        <v>120</v>
      </c>
      <c r="E12" s="103">
        <v>1</v>
      </c>
      <c r="F12" s="101">
        <v>11</v>
      </c>
      <c r="G12" s="101">
        <v>9</v>
      </c>
      <c r="H12" s="101"/>
      <c r="I12" s="101"/>
      <c r="J12" s="101"/>
      <c r="K12" s="101"/>
      <c r="L12" s="101"/>
      <c r="M12" s="101"/>
      <c r="N12" s="101"/>
      <c r="O12" s="592"/>
      <c r="P12" s="592"/>
      <c r="Q12" s="535"/>
    </row>
    <row r="13" spans="2:17" x14ac:dyDescent="0.2">
      <c r="B13" s="103" t="s">
        <v>314</v>
      </c>
      <c r="C13" s="103" t="s">
        <v>186</v>
      </c>
      <c r="D13" s="103">
        <v>120</v>
      </c>
      <c r="E13" s="103">
        <v>2</v>
      </c>
      <c r="F13" s="101"/>
      <c r="G13" s="101">
        <v>11</v>
      </c>
      <c r="H13" s="101"/>
      <c r="I13" s="101"/>
      <c r="J13" s="101"/>
      <c r="K13" s="101"/>
      <c r="L13" s="101"/>
      <c r="M13" s="101"/>
      <c r="N13" s="101"/>
      <c r="O13" s="592"/>
      <c r="P13" s="592"/>
      <c r="Q13" s="535"/>
    </row>
    <row r="14" spans="2:17" x14ac:dyDescent="0.2">
      <c r="B14" s="103" t="s">
        <v>267</v>
      </c>
      <c r="C14" s="103" t="s">
        <v>186</v>
      </c>
      <c r="D14" s="103">
        <v>160</v>
      </c>
      <c r="E14" s="103"/>
      <c r="F14" s="101"/>
      <c r="G14" s="101"/>
      <c r="H14" s="101"/>
      <c r="I14" s="101"/>
      <c r="J14" s="101"/>
      <c r="K14" s="101"/>
      <c r="L14" s="101"/>
      <c r="M14" s="101"/>
      <c r="N14" s="101"/>
      <c r="O14" s="592"/>
      <c r="P14" s="592"/>
      <c r="Q14" s="535"/>
    </row>
    <row r="15" spans="2:17" x14ac:dyDescent="0.2">
      <c r="B15" s="103" t="s">
        <v>268</v>
      </c>
      <c r="C15" s="103" t="s">
        <v>186</v>
      </c>
      <c r="D15" s="103">
        <v>160</v>
      </c>
      <c r="E15" s="103">
        <v>2</v>
      </c>
      <c r="F15" s="101"/>
      <c r="G15" s="101"/>
      <c r="H15" s="101"/>
      <c r="I15" s="101"/>
      <c r="J15" s="101"/>
      <c r="K15" s="101"/>
      <c r="L15" s="101"/>
      <c r="M15" s="101"/>
      <c r="N15" s="101"/>
      <c r="O15" s="592"/>
      <c r="P15" s="592"/>
      <c r="Q15" s="535"/>
    </row>
    <row r="16" spans="2:17" x14ac:dyDescent="0.2">
      <c r="B16" s="103" t="s">
        <v>221</v>
      </c>
      <c r="C16" s="103" t="s">
        <v>211</v>
      </c>
      <c r="D16" s="103">
        <v>120</v>
      </c>
      <c r="E16" s="103">
        <v>1</v>
      </c>
      <c r="F16" s="101">
        <v>24</v>
      </c>
      <c r="G16" s="101">
        <v>38</v>
      </c>
      <c r="H16" s="101">
        <v>22</v>
      </c>
      <c r="I16" s="101">
        <v>15</v>
      </c>
      <c r="J16" s="101">
        <v>24</v>
      </c>
      <c r="K16" s="101">
        <v>24</v>
      </c>
      <c r="L16" s="101">
        <v>11</v>
      </c>
      <c r="M16" s="101">
        <v>16</v>
      </c>
      <c r="N16" s="101">
        <v>26</v>
      </c>
      <c r="O16" s="592">
        <v>30</v>
      </c>
      <c r="P16" s="592">
        <v>27</v>
      </c>
      <c r="Q16" s="535">
        <v>19</v>
      </c>
    </row>
    <row r="17" spans="2:17" x14ac:dyDescent="0.2">
      <c r="B17" s="103" t="s">
        <v>221</v>
      </c>
      <c r="C17" s="103" t="s">
        <v>211</v>
      </c>
      <c r="D17" s="103">
        <v>120</v>
      </c>
      <c r="E17" s="103">
        <v>2</v>
      </c>
      <c r="F17" s="101">
        <v>12</v>
      </c>
      <c r="G17" s="101">
        <v>10</v>
      </c>
      <c r="H17" s="101">
        <v>7</v>
      </c>
      <c r="I17" s="101">
        <v>14</v>
      </c>
      <c r="J17" s="101">
        <v>8</v>
      </c>
      <c r="K17" s="101">
        <v>15</v>
      </c>
      <c r="L17" s="101">
        <v>15</v>
      </c>
      <c r="M17" s="101">
        <v>10</v>
      </c>
      <c r="N17" s="101">
        <v>17</v>
      </c>
      <c r="O17" s="592">
        <v>15</v>
      </c>
      <c r="P17" s="592">
        <v>20</v>
      </c>
      <c r="Q17" s="535">
        <v>20</v>
      </c>
    </row>
    <row r="18" spans="2:17" x14ac:dyDescent="0.2">
      <c r="B18" s="103" t="s">
        <v>223</v>
      </c>
      <c r="C18" s="103" t="s">
        <v>186</v>
      </c>
      <c r="D18" s="103">
        <v>120</v>
      </c>
      <c r="E18" s="103">
        <v>1</v>
      </c>
      <c r="F18" s="101"/>
      <c r="G18" s="101"/>
      <c r="H18" s="101"/>
      <c r="I18" s="101"/>
      <c r="J18" s="101"/>
      <c r="K18" s="101"/>
      <c r="L18" s="101">
        <v>7</v>
      </c>
      <c r="M18" s="101">
        <v>13</v>
      </c>
      <c r="N18" s="101">
        <v>8</v>
      </c>
      <c r="O18" s="592">
        <v>14</v>
      </c>
      <c r="P18" s="592">
        <v>6</v>
      </c>
      <c r="Q18" s="535">
        <v>10</v>
      </c>
    </row>
    <row r="19" spans="2:17" x14ac:dyDescent="0.2">
      <c r="B19" s="103" t="s">
        <v>223</v>
      </c>
      <c r="C19" s="103" t="s">
        <v>186</v>
      </c>
      <c r="D19" s="103">
        <v>120</v>
      </c>
      <c r="E19" s="103">
        <v>2</v>
      </c>
      <c r="F19" s="101"/>
      <c r="G19" s="101"/>
      <c r="H19" s="101"/>
      <c r="I19" s="101"/>
      <c r="J19" s="101"/>
      <c r="K19" s="101"/>
      <c r="L19" s="101">
        <v>3</v>
      </c>
      <c r="M19" s="101">
        <v>7</v>
      </c>
      <c r="N19" s="101">
        <v>6</v>
      </c>
      <c r="O19" s="592"/>
      <c r="P19" s="592">
        <v>6</v>
      </c>
      <c r="Q19" s="535"/>
    </row>
    <row r="20" spans="2:17" x14ac:dyDescent="0.2">
      <c r="B20" s="103" t="s">
        <v>222</v>
      </c>
      <c r="C20" s="103" t="s">
        <v>186</v>
      </c>
      <c r="D20" s="103">
        <v>120</v>
      </c>
      <c r="E20" s="103">
        <v>3</v>
      </c>
      <c r="F20" s="101"/>
      <c r="G20" s="101"/>
      <c r="H20" s="101"/>
      <c r="I20" s="101"/>
      <c r="J20" s="101"/>
      <c r="K20" s="101"/>
      <c r="L20" s="101">
        <v>2</v>
      </c>
      <c r="M20" s="101"/>
      <c r="N20" s="101">
        <v>3</v>
      </c>
      <c r="O20" s="592">
        <v>7</v>
      </c>
      <c r="P20" s="592"/>
      <c r="Q20" s="535"/>
    </row>
    <row r="21" spans="2:17" x14ac:dyDescent="0.2">
      <c r="B21" s="103" t="s">
        <v>222</v>
      </c>
      <c r="C21" s="103" t="s">
        <v>186</v>
      </c>
      <c r="D21" s="103">
        <v>120</v>
      </c>
      <c r="E21" s="103">
        <v>4</v>
      </c>
      <c r="F21" s="101"/>
      <c r="G21" s="101"/>
      <c r="H21" s="101"/>
      <c r="I21" s="101"/>
      <c r="J21" s="101"/>
      <c r="K21" s="101"/>
      <c r="L21" s="101">
        <v>5</v>
      </c>
      <c r="M21" s="101"/>
      <c r="N21" s="101"/>
      <c r="O21" s="592">
        <v>2</v>
      </c>
      <c r="P21" s="592"/>
      <c r="Q21" s="535"/>
    </row>
    <row r="22" spans="2:17" x14ac:dyDescent="0.2">
      <c r="B22" s="103" t="s">
        <v>658</v>
      </c>
      <c r="C22" s="103"/>
      <c r="D22" s="103"/>
      <c r="E22" s="103"/>
      <c r="F22" s="101"/>
      <c r="G22" s="101"/>
      <c r="H22" s="101"/>
      <c r="I22" s="101"/>
      <c r="J22" s="101"/>
      <c r="K22" s="101"/>
      <c r="L22" s="101"/>
      <c r="M22" s="101"/>
      <c r="N22" s="101"/>
      <c r="O22" s="592"/>
      <c r="P22" s="592"/>
      <c r="Q22" s="535">
        <v>13</v>
      </c>
    </row>
    <row r="23" spans="2:17" x14ac:dyDescent="0.2">
      <c r="B23" s="103" t="s">
        <v>252</v>
      </c>
      <c r="C23" s="103" t="s">
        <v>186</v>
      </c>
      <c r="D23" s="103">
        <v>120</v>
      </c>
      <c r="E23" s="103">
        <v>1</v>
      </c>
      <c r="F23" s="101">
        <v>14</v>
      </c>
      <c r="G23" s="101">
        <v>11</v>
      </c>
      <c r="H23" s="101">
        <v>9</v>
      </c>
      <c r="I23" s="101">
        <v>9</v>
      </c>
      <c r="J23" s="101">
        <v>9</v>
      </c>
      <c r="K23" s="101">
        <v>8</v>
      </c>
      <c r="L23" s="101"/>
      <c r="M23" s="101"/>
      <c r="N23" s="101"/>
      <c r="O23" s="592"/>
      <c r="P23" s="592"/>
      <c r="Q23" s="535"/>
    </row>
    <row r="24" spans="2:17" x14ac:dyDescent="0.2">
      <c r="B24" s="103" t="s">
        <v>252</v>
      </c>
      <c r="C24" s="103" t="s">
        <v>186</v>
      </c>
      <c r="D24" s="103">
        <v>120</v>
      </c>
      <c r="E24" s="103">
        <v>2</v>
      </c>
      <c r="F24" s="101"/>
      <c r="G24" s="101">
        <v>16</v>
      </c>
      <c r="H24" s="101"/>
      <c r="I24" s="101">
        <v>8</v>
      </c>
      <c r="J24" s="101">
        <v>4</v>
      </c>
      <c r="K24" s="101">
        <v>2</v>
      </c>
      <c r="L24" s="101"/>
      <c r="M24" s="101"/>
      <c r="N24" s="101"/>
      <c r="O24" s="592"/>
      <c r="P24" s="592"/>
      <c r="Q24" s="535"/>
    </row>
    <row r="25" spans="2:17" x14ac:dyDescent="0.2">
      <c r="B25" s="103" t="s">
        <v>252</v>
      </c>
      <c r="C25" s="103" t="s">
        <v>186</v>
      </c>
      <c r="D25" s="103">
        <v>120</v>
      </c>
      <c r="E25" s="103">
        <v>3</v>
      </c>
      <c r="F25" s="101"/>
      <c r="G25" s="101"/>
      <c r="H25" s="101">
        <v>0</v>
      </c>
      <c r="I25" s="101"/>
      <c r="J25" s="101">
        <v>5</v>
      </c>
      <c r="K25" s="101">
        <v>7</v>
      </c>
      <c r="L25" s="101"/>
      <c r="M25" s="101"/>
      <c r="N25" s="101"/>
      <c r="O25" s="592"/>
      <c r="P25" s="592"/>
      <c r="Q25" s="535"/>
    </row>
    <row r="26" spans="2:17" x14ac:dyDescent="0.2">
      <c r="B26" s="103" t="s">
        <v>252</v>
      </c>
      <c r="C26" s="103" t="s">
        <v>186</v>
      </c>
      <c r="D26" s="103">
        <v>120</v>
      </c>
      <c r="E26" s="103">
        <v>4</v>
      </c>
      <c r="F26" s="101">
        <v>8</v>
      </c>
      <c r="G26" s="101"/>
      <c r="H26" s="101"/>
      <c r="I26" s="101"/>
      <c r="J26" s="101"/>
      <c r="K26" s="101"/>
      <c r="L26" s="101"/>
      <c r="M26" s="101"/>
      <c r="N26" s="101"/>
      <c r="O26" s="592"/>
      <c r="P26" s="592"/>
      <c r="Q26" s="535"/>
    </row>
    <row r="27" spans="2:17" x14ac:dyDescent="0.2">
      <c r="B27" s="103" t="s">
        <v>252</v>
      </c>
      <c r="C27" s="103" t="s">
        <v>186</v>
      </c>
      <c r="D27" s="103">
        <v>160</v>
      </c>
      <c r="E27" s="103">
        <v>1</v>
      </c>
      <c r="F27" s="101"/>
      <c r="G27" s="101"/>
      <c r="H27" s="101"/>
      <c r="I27" s="101"/>
      <c r="J27" s="101"/>
      <c r="K27" s="101"/>
      <c r="L27" s="101"/>
      <c r="M27" s="101"/>
      <c r="N27" s="101"/>
      <c r="O27" s="592"/>
      <c r="P27" s="592"/>
      <c r="Q27" s="535"/>
    </row>
    <row r="28" spans="2:17" x14ac:dyDescent="0.2">
      <c r="B28" s="103" t="s">
        <v>252</v>
      </c>
      <c r="C28" s="103" t="s">
        <v>186</v>
      </c>
      <c r="D28" s="103">
        <v>160</v>
      </c>
      <c r="E28" s="103">
        <v>2</v>
      </c>
      <c r="F28" s="101"/>
      <c r="G28" s="101"/>
      <c r="H28" s="101"/>
      <c r="I28" s="101"/>
      <c r="J28" s="101"/>
      <c r="K28" s="101"/>
      <c r="L28" s="101"/>
      <c r="M28" s="101"/>
      <c r="N28" s="101"/>
      <c r="O28" s="592"/>
      <c r="P28" s="592"/>
      <c r="Q28" s="535"/>
    </row>
    <row r="29" spans="2:17" x14ac:dyDescent="0.2">
      <c r="B29" s="103" t="s">
        <v>252</v>
      </c>
      <c r="C29" s="103" t="s">
        <v>186</v>
      </c>
      <c r="D29" s="103">
        <v>160</v>
      </c>
      <c r="E29" s="103">
        <v>3</v>
      </c>
      <c r="F29" s="101"/>
      <c r="G29" s="101"/>
      <c r="H29" s="101"/>
      <c r="I29" s="101"/>
      <c r="J29" s="101"/>
      <c r="K29" s="101"/>
      <c r="L29" s="101"/>
      <c r="M29" s="101"/>
      <c r="N29" s="101"/>
      <c r="O29" s="592"/>
      <c r="P29" s="592"/>
      <c r="Q29" s="535"/>
    </row>
    <row r="30" spans="2:17" x14ac:dyDescent="0.2">
      <c r="B30" s="103" t="s">
        <v>191</v>
      </c>
      <c r="C30" s="103" t="s">
        <v>186</v>
      </c>
      <c r="D30" s="103">
        <v>240</v>
      </c>
      <c r="E30" s="103">
        <v>1</v>
      </c>
      <c r="F30" s="101"/>
      <c r="G30" s="101"/>
      <c r="H30" s="101"/>
      <c r="I30" s="101"/>
      <c r="J30" s="101"/>
      <c r="K30" s="101"/>
      <c r="L30" s="101"/>
      <c r="M30" s="101"/>
      <c r="N30" s="101"/>
      <c r="O30" s="592"/>
      <c r="P30" s="592"/>
      <c r="Q30" s="535"/>
    </row>
    <row r="31" spans="2:17" x14ac:dyDescent="0.2">
      <c r="B31" s="103" t="s">
        <v>410</v>
      </c>
      <c r="C31" s="103" t="s">
        <v>211</v>
      </c>
      <c r="D31" s="103">
        <v>120</v>
      </c>
      <c r="E31" s="103">
        <v>1</v>
      </c>
      <c r="F31" s="101"/>
      <c r="G31" s="101"/>
      <c r="H31" s="101"/>
      <c r="I31" s="101"/>
      <c r="J31" s="101"/>
      <c r="K31" s="101"/>
      <c r="L31" s="101">
        <v>11</v>
      </c>
      <c r="M31" s="101">
        <v>8</v>
      </c>
      <c r="N31" s="101">
        <v>8</v>
      </c>
      <c r="O31" s="592">
        <v>8</v>
      </c>
      <c r="P31" s="592">
        <v>19</v>
      </c>
      <c r="Q31" s="535">
        <v>19</v>
      </c>
    </row>
    <row r="32" spans="2:17" x14ac:dyDescent="0.2">
      <c r="B32" s="103" t="s">
        <v>410</v>
      </c>
      <c r="C32" s="103" t="s">
        <v>211</v>
      </c>
      <c r="D32" s="103">
        <v>120</v>
      </c>
      <c r="E32" s="103">
        <v>2</v>
      </c>
      <c r="F32" s="101"/>
      <c r="G32" s="101"/>
      <c r="H32" s="101"/>
      <c r="I32" s="101"/>
      <c r="J32" s="101"/>
      <c r="K32" s="101"/>
      <c r="L32" s="101">
        <v>12</v>
      </c>
      <c r="M32" s="101">
        <v>9</v>
      </c>
      <c r="N32" s="101">
        <v>12</v>
      </c>
      <c r="O32" s="592">
        <v>8</v>
      </c>
      <c r="P32" s="592">
        <v>2</v>
      </c>
      <c r="Q32" s="535">
        <v>18</v>
      </c>
    </row>
    <row r="33" spans="2:17" x14ac:dyDescent="0.2">
      <c r="B33" s="103" t="s">
        <v>191</v>
      </c>
      <c r="C33" s="103" t="s">
        <v>211</v>
      </c>
      <c r="D33" s="103">
        <v>120</v>
      </c>
      <c r="E33" s="103">
        <v>1</v>
      </c>
      <c r="F33" s="101">
        <v>13</v>
      </c>
      <c r="G33" s="101">
        <v>13</v>
      </c>
      <c r="H33" s="101"/>
      <c r="I33" s="101"/>
      <c r="J33" s="101">
        <v>8</v>
      </c>
      <c r="K33" s="101">
        <v>17</v>
      </c>
      <c r="L33" s="101"/>
      <c r="M33" s="101"/>
      <c r="N33" s="101"/>
      <c r="O33" s="592"/>
      <c r="P33" s="592"/>
      <c r="Q33" s="535"/>
    </row>
    <row r="34" spans="2:17" x14ac:dyDescent="0.2">
      <c r="B34" s="103" t="s">
        <v>191</v>
      </c>
      <c r="C34" s="103" t="s">
        <v>211</v>
      </c>
      <c r="D34" s="103">
        <v>120</v>
      </c>
      <c r="E34" s="103">
        <v>2</v>
      </c>
      <c r="F34" s="101"/>
      <c r="G34" s="101">
        <v>8</v>
      </c>
      <c r="H34" s="101">
        <v>10</v>
      </c>
      <c r="I34" s="101"/>
      <c r="J34" s="101"/>
      <c r="K34" s="101">
        <v>8</v>
      </c>
      <c r="L34" s="101"/>
      <c r="M34" s="101"/>
      <c r="N34" s="101"/>
      <c r="O34" s="592"/>
      <c r="P34" s="592"/>
      <c r="Q34" s="535"/>
    </row>
    <row r="35" spans="2:17" x14ac:dyDescent="0.2">
      <c r="B35" s="103" t="s">
        <v>565</v>
      </c>
      <c r="C35" s="103" t="s">
        <v>186</v>
      </c>
      <c r="D35" s="103">
        <v>120</v>
      </c>
      <c r="E35" s="103">
        <v>1</v>
      </c>
      <c r="F35" s="101"/>
      <c r="G35" s="101"/>
      <c r="H35" s="101"/>
      <c r="I35" s="101">
        <v>11</v>
      </c>
      <c r="J35" s="101"/>
      <c r="K35" s="101"/>
      <c r="L35" s="101"/>
      <c r="M35" s="101">
        <v>15</v>
      </c>
      <c r="N35" s="101">
        <v>9</v>
      </c>
      <c r="O35" s="592">
        <v>12</v>
      </c>
      <c r="P35" s="592">
        <v>12</v>
      </c>
      <c r="Q35" s="535"/>
    </row>
    <row r="36" spans="2:17" x14ac:dyDescent="0.2">
      <c r="B36" s="103" t="s">
        <v>565</v>
      </c>
      <c r="C36" s="103" t="s">
        <v>186</v>
      </c>
      <c r="D36" s="103">
        <v>120</v>
      </c>
      <c r="E36" s="103">
        <v>2</v>
      </c>
      <c r="F36" s="101"/>
      <c r="G36" s="101"/>
      <c r="H36" s="101"/>
      <c r="I36" s="101"/>
      <c r="J36" s="101"/>
      <c r="K36" s="101"/>
      <c r="L36" s="101"/>
      <c r="M36" s="101"/>
      <c r="N36" s="101">
        <v>10</v>
      </c>
      <c r="O36" s="592">
        <v>10</v>
      </c>
      <c r="P36" s="592">
        <v>8</v>
      </c>
      <c r="Q36" s="535">
        <v>8</v>
      </c>
    </row>
    <row r="37" spans="2:17" x14ac:dyDescent="0.2">
      <c r="B37" s="103" t="s">
        <v>566</v>
      </c>
      <c r="C37" s="103" t="s">
        <v>186</v>
      </c>
      <c r="D37" s="103">
        <v>120</v>
      </c>
      <c r="E37" s="103">
        <v>3</v>
      </c>
      <c r="F37" s="101"/>
      <c r="G37" s="101"/>
      <c r="H37" s="101"/>
      <c r="I37" s="101"/>
      <c r="J37" s="101"/>
      <c r="K37" s="101"/>
      <c r="L37" s="101"/>
      <c r="M37" s="101"/>
      <c r="N37" s="101"/>
      <c r="O37" s="592">
        <v>8</v>
      </c>
      <c r="P37" s="592">
        <v>8</v>
      </c>
      <c r="Q37" s="535"/>
    </row>
    <row r="38" spans="2:17" x14ac:dyDescent="0.2">
      <c r="B38" s="103" t="s">
        <v>566</v>
      </c>
      <c r="C38" s="103" t="s">
        <v>186</v>
      </c>
      <c r="D38" s="103">
        <v>120</v>
      </c>
      <c r="E38" s="103">
        <v>4</v>
      </c>
      <c r="F38" s="101"/>
      <c r="G38" s="101"/>
      <c r="H38" s="101"/>
      <c r="I38" s="101"/>
      <c r="J38" s="101"/>
      <c r="K38" s="101"/>
      <c r="L38" s="101"/>
      <c r="M38" s="101"/>
      <c r="N38" s="101"/>
      <c r="O38" s="592"/>
      <c r="P38" s="592"/>
      <c r="Q38" s="535">
        <v>8</v>
      </c>
    </row>
    <row r="39" spans="2:17" x14ac:dyDescent="0.2">
      <c r="B39" s="103" t="s">
        <v>191</v>
      </c>
      <c r="C39" s="103" t="s">
        <v>186</v>
      </c>
      <c r="D39" s="103">
        <v>120</v>
      </c>
      <c r="E39" s="103">
        <v>2</v>
      </c>
      <c r="F39" s="101">
        <v>8</v>
      </c>
      <c r="G39" s="101"/>
      <c r="H39" s="101"/>
      <c r="I39" s="101"/>
      <c r="J39" s="101"/>
      <c r="K39" s="101"/>
      <c r="L39" s="101"/>
      <c r="M39" s="101"/>
      <c r="N39" s="101"/>
      <c r="O39" s="592"/>
      <c r="P39" s="592"/>
      <c r="Q39" s="535"/>
    </row>
    <row r="40" spans="2:17" x14ac:dyDescent="0.2">
      <c r="B40" s="103" t="s">
        <v>191</v>
      </c>
      <c r="C40" s="103" t="s">
        <v>186</v>
      </c>
      <c r="D40" s="103">
        <v>120</v>
      </c>
      <c r="E40" s="103">
        <v>3</v>
      </c>
      <c r="F40" s="101">
        <v>8</v>
      </c>
      <c r="G40" s="101">
        <v>9</v>
      </c>
      <c r="H40" s="101"/>
      <c r="I40" s="358"/>
      <c r="J40" s="359"/>
      <c r="K40" s="358"/>
      <c r="L40" s="358"/>
      <c r="M40" s="358"/>
      <c r="N40" s="358"/>
      <c r="O40" s="593"/>
      <c r="P40" s="593"/>
      <c r="Q40" s="527"/>
    </row>
    <row r="41" spans="2:17" x14ac:dyDescent="0.2">
      <c r="B41" s="103" t="s">
        <v>191</v>
      </c>
      <c r="C41" s="103" t="s">
        <v>186</v>
      </c>
      <c r="D41" s="103">
        <v>120</v>
      </c>
      <c r="E41" s="103">
        <v>4</v>
      </c>
      <c r="F41" s="101"/>
      <c r="G41" s="101">
        <v>9</v>
      </c>
      <c r="H41" s="101"/>
      <c r="I41" s="101"/>
      <c r="J41" s="101"/>
      <c r="K41" s="101"/>
      <c r="L41" s="101"/>
      <c r="M41" s="101"/>
      <c r="N41" s="101"/>
      <c r="O41" s="592"/>
      <c r="P41" s="592"/>
      <c r="Q41" s="535"/>
    </row>
    <row r="42" spans="2:17" x14ac:dyDescent="0.2">
      <c r="B42" s="103" t="s">
        <v>191</v>
      </c>
      <c r="C42" s="103" t="s">
        <v>186</v>
      </c>
      <c r="D42" s="103">
        <v>160</v>
      </c>
      <c r="E42" s="103">
        <v>2</v>
      </c>
      <c r="F42" s="101"/>
      <c r="G42" s="101"/>
      <c r="H42" s="101"/>
      <c r="I42" s="101"/>
      <c r="J42" s="101"/>
      <c r="K42" s="101"/>
      <c r="L42" s="101"/>
      <c r="M42" s="101"/>
      <c r="N42" s="101"/>
      <c r="O42" s="592"/>
      <c r="P42" s="592"/>
      <c r="Q42" s="535"/>
    </row>
    <row r="43" spans="2:17" x14ac:dyDescent="0.2">
      <c r="B43" s="103" t="s">
        <v>191</v>
      </c>
      <c r="C43" s="103" t="s">
        <v>186</v>
      </c>
      <c r="D43" s="103">
        <v>240</v>
      </c>
      <c r="E43" s="103">
        <v>2</v>
      </c>
      <c r="F43" s="101"/>
      <c r="G43" s="101"/>
      <c r="H43" s="101"/>
      <c r="I43" s="101"/>
      <c r="J43" s="101"/>
      <c r="K43" s="101"/>
      <c r="L43" s="101"/>
      <c r="M43" s="101"/>
      <c r="N43" s="101"/>
      <c r="O43" s="592"/>
      <c r="P43" s="592"/>
      <c r="Q43" s="535"/>
    </row>
    <row r="44" spans="2:17" x14ac:dyDescent="0.2">
      <c r="B44" s="103" t="s">
        <v>191</v>
      </c>
      <c r="C44" s="103" t="s">
        <v>186</v>
      </c>
      <c r="D44" s="103">
        <v>160</v>
      </c>
      <c r="E44" s="103">
        <v>3</v>
      </c>
      <c r="F44" s="101"/>
      <c r="G44" s="101"/>
      <c r="H44" s="101"/>
      <c r="I44" s="101"/>
      <c r="J44" s="101"/>
      <c r="K44" s="101"/>
      <c r="L44" s="101"/>
      <c r="M44" s="101"/>
      <c r="N44" s="101"/>
      <c r="O44" s="592"/>
      <c r="P44" s="592"/>
      <c r="Q44" s="535"/>
    </row>
    <row r="45" spans="2:17" x14ac:dyDescent="0.2">
      <c r="B45" s="103" t="s">
        <v>269</v>
      </c>
      <c r="C45" s="103" t="s">
        <v>186</v>
      </c>
      <c r="D45" s="103">
        <v>160</v>
      </c>
      <c r="E45" s="103">
        <v>3</v>
      </c>
      <c r="F45" s="101"/>
      <c r="G45" s="101"/>
      <c r="H45" s="101"/>
      <c r="I45" s="101"/>
      <c r="J45" s="101"/>
      <c r="K45" s="101"/>
      <c r="L45" s="101"/>
      <c r="M45" s="101"/>
      <c r="N45" s="101"/>
      <c r="O45" s="592"/>
      <c r="P45" s="592"/>
      <c r="Q45" s="535"/>
    </row>
    <row r="46" spans="2:17" x14ac:dyDescent="0.2">
      <c r="B46" s="103" t="s">
        <v>270</v>
      </c>
      <c r="C46" s="103" t="s">
        <v>186</v>
      </c>
      <c r="D46" s="103">
        <v>40</v>
      </c>
      <c r="E46" s="103"/>
      <c r="F46" s="101"/>
      <c r="G46" s="101"/>
      <c r="H46" s="101"/>
      <c r="I46" s="101"/>
      <c r="J46" s="101"/>
      <c r="K46" s="101"/>
      <c r="L46" s="101"/>
      <c r="M46" s="101"/>
      <c r="N46" s="101"/>
      <c r="O46" s="592"/>
      <c r="P46" s="592"/>
      <c r="Q46" s="535"/>
    </row>
    <row r="47" spans="2:17" x14ac:dyDescent="0.2">
      <c r="B47" s="103" t="s">
        <v>271</v>
      </c>
      <c r="C47" s="103" t="s">
        <v>186</v>
      </c>
      <c r="D47" s="103">
        <v>40</v>
      </c>
      <c r="E47" s="103"/>
      <c r="F47" s="101"/>
      <c r="G47" s="101"/>
      <c r="H47" s="101"/>
      <c r="I47" s="101"/>
      <c r="J47" s="101"/>
      <c r="K47" s="101"/>
      <c r="L47" s="101"/>
      <c r="M47" s="101"/>
      <c r="N47" s="101"/>
      <c r="O47" s="592"/>
      <c r="P47" s="592"/>
      <c r="Q47" s="535"/>
    </row>
    <row r="48" spans="2:17" x14ac:dyDescent="0.2">
      <c r="B48" s="103" t="s">
        <v>411</v>
      </c>
      <c r="C48" s="103" t="s">
        <v>211</v>
      </c>
      <c r="D48" s="103">
        <v>120</v>
      </c>
      <c r="E48" s="103">
        <v>1</v>
      </c>
      <c r="F48" s="101"/>
      <c r="G48" s="101"/>
      <c r="H48" s="101"/>
      <c r="I48" s="101"/>
      <c r="J48" s="101"/>
      <c r="K48" s="101"/>
      <c r="L48" s="101"/>
      <c r="M48" s="101">
        <v>17</v>
      </c>
      <c r="N48" s="101">
        <v>0</v>
      </c>
      <c r="O48" s="592">
        <v>8</v>
      </c>
      <c r="P48" s="592">
        <v>13</v>
      </c>
      <c r="Q48" s="535">
        <v>8</v>
      </c>
    </row>
    <row r="49" spans="2:17" x14ac:dyDescent="0.2">
      <c r="B49" s="103" t="s">
        <v>411</v>
      </c>
      <c r="C49" s="103" t="s">
        <v>211</v>
      </c>
      <c r="D49" s="103">
        <v>120</v>
      </c>
      <c r="E49" s="103">
        <v>2</v>
      </c>
      <c r="F49" s="101"/>
      <c r="G49" s="101"/>
      <c r="H49" s="101"/>
      <c r="I49" s="101"/>
      <c r="J49" s="101"/>
      <c r="K49" s="101"/>
      <c r="L49" s="101"/>
      <c r="M49" s="101"/>
      <c r="N49" s="101">
        <v>10</v>
      </c>
      <c r="O49" s="592"/>
      <c r="P49" s="592">
        <v>10</v>
      </c>
      <c r="Q49" s="535">
        <v>8</v>
      </c>
    </row>
    <row r="50" spans="2:17" x14ac:dyDescent="0.2">
      <c r="B50" s="103" t="s">
        <v>567</v>
      </c>
      <c r="C50" s="103" t="s">
        <v>186</v>
      </c>
      <c r="D50" s="103"/>
      <c r="E50" s="103">
        <v>1</v>
      </c>
      <c r="F50" s="101"/>
      <c r="G50" s="101"/>
      <c r="H50" s="101"/>
      <c r="I50" s="101"/>
      <c r="J50" s="101"/>
      <c r="K50" s="101"/>
      <c r="L50" s="101"/>
      <c r="M50" s="101"/>
      <c r="N50" s="101"/>
      <c r="O50" s="592">
        <v>9</v>
      </c>
      <c r="P50" s="592"/>
      <c r="Q50" s="535"/>
    </row>
    <row r="51" spans="2:17" x14ac:dyDescent="0.2">
      <c r="B51" s="103" t="s">
        <v>192</v>
      </c>
      <c r="C51" s="103" t="s">
        <v>186</v>
      </c>
      <c r="D51" s="103">
        <v>240</v>
      </c>
      <c r="E51" s="103">
        <v>1</v>
      </c>
      <c r="F51" s="101"/>
      <c r="G51" s="101"/>
      <c r="H51" s="101"/>
      <c r="I51" s="101"/>
      <c r="J51" s="101"/>
      <c r="K51" s="101"/>
      <c r="L51" s="101"/>
      <c r="M51" s="101"/>
      <c r="N51" s="101"/>
      <c r="O51" s="592"/>
      <c r="P51" s="592"/>
      <c r="Q51" s="535"/>
    </row>
    <row r="52" spans="2:17" x14ac:dyDescent="0.2">
      <c r="B52" s="103" t="s">
        <v>192</v>
      </c>
      <c r="C52" s="103" t="s">
        <v>186</v>
      </c>
      <c r="D52" s="103">
        <v>240</v>
      </c>
      <c r="E52" s="103">
        <v>2</v>
      </c>
      <c r="F52" s="101"/>
      <c r="G52" s="101"/>
      <c r="H52" s="101"/>
      <c r="I52" s="101"/>
      <c r="J52" s="101"/>
      <c r="K52" s="101"/>
      <c r="L52" s="101"/>
      <c r="M52" s="101"/>
      <c r="N52" s="101"/>
      <c r="O52" s="592"/>
      <c r="P52" s="592"/>
      <c r="Q52" s="535"/>
    </row>
    <row r="53" spans="2:17" x14ac:dyDescent="0.2">
      <c r="B53" s="103" t="s">
        <v>192</v>
      </c>
      <c r="C53" s="103" t="s">
        <v>211</v>
      </c>
      <c r="D53" s="103">
        <v>120</v>
      </c>
      <c r="E53" s="103">
        <v>1</v>
      </c>
      <c r="F53" s="101">
        <v>8</v>
      </c>
      <c r="G53" s="101"/>
      <c r="H53" s="101"/>
      <c r="I53" s="101">
        <v>11</v>
      </c>
      <c r="J53" s="101">
        <v>13</v>
      </c>
      <c r="K53" s="101">
        <v>10</v>
      </c>
      <c r="L53" s="101"/>
      <c r="M53" s="101"/>
      <c r="N53" s="101"/>
      <c r="O53" s="592"/>
      <c r="P53" s="592"/>
      <c r="Q53" s="535"/>
    </row>
    <row r="54" spans="2:17" x14ac:dyDescent="0.2">
      <c r="B54" s="103" t="s">
        <v>192</v>
      </c>
      <c r="C54" s="103" t="s">
        <v>211</v>
      </c>
      <c r="D54" s="103">
        <v>120</v>
      </c>
      <c r="E54" s="103">
        <v>2</v>
      </c>
      <c r="F54" s="101"/>
      <c r="G54" s="101">
        <v>15</v>
      </c>
      <c r="H54" s="101"/>
      <c r="I54" s="101"/>
      <c r="J54" s="101"/>
      <c r="K54" s="101"/>
      <c r="L54" s="101"/>
      <c r="M54" s="101"/>
      <c r="N54" s="101"/>
      <c r="O54" s="592"/>
      <c r="P54" s="592"/>
      <c r="Q54" s="535"/>
    </row>
    <row r="55" spans="2:17" x14ac:dyDescent="0.2">
      <c r="B55" s="103" t="s">
        <v>192</v>
      </c>
      <c r="C55" s="103" t="s">
        <v>186</v>
      </c>
      <c r="D55" s="103">
        <v>120</v>
      </c>
      <c r="E55" s="103">
        <v>1</v>
      </c>
      <c r="F55" s="101"/>
      <c r="G55" s="101"/>
      <c r="H55" s="101">
        <v>7</v>
      </c>
      <c r="I55" s="101"/>
      <c r="J55" s="101"/>
      <c r="K55" s="101"/>
      <c r="L55" s="101"/>
      <c r="M55" s="101"/>
      <c r="N55" s="101"/>
      <c r="O55" s="592"/>
      <c r="P55" s="592"/>
      <c r="Q55" s="535"/>
    </row>
    <row r="56" spans="2:17" x14ac:dyDescent="0.2">
      <c r="B56" s="103" t="s">
        <v>192</v>
      </c>
      <c r="C56" s="103" t="s">
        <v>186</v>
      </c>
      <c r="D56" s="103">
        <v>120</v>
      </c>
      <c r="E56" s="103">
        <v>2</v>
      </c>
      <c r="F56" s="101"/>
      <c r="G56" s="101"/>
      <c r="H56" s="101"/>
      <c r="I56" s="101"/>
      <c r="J56" s="101"/>
      <c r="K56" s="101"/>
      <c r="L56" s="101"/>
      <c r="M56" s="101"/>
      <c r="N56" s="101"/>
      <c r="O56" s="592"/>
      <c r="P56" s="592"/>
      <c r="Q56" s="535"/>
    </row>
    <row r="57" spans="2:17" x14ac:dyDescent="0.2">
      <c r="B57" s="103" t="s">
        <v>192</v>
      </c>
      <c r="C57" s="103" t="s">
        <v>186</v>
      </c>
      <c r="D57" s="103">
        <v>160</v>
      </c>
      <c r="E57" s="103">
        <v>1</v>
      </c>
      <c r="F57" s="101"/>
      <c r="G57" s="101"/>
      <c r="H57" s="101"/>
      <c r="I57" s="101"/>
      <c r="J57" s="101"/>
      <c r="K57" s="101"/>
      <c r="L57" s="101"/>
      <c r="M57" s="101"/>
      <c r="N57" s="101"/>
      <c r="O57" s="592"/>
      <c r="P57" s="592"/>
      <c r="Q57" s="535"/>
    </row>
    <row r="58" spans="2:17" x14ac:dyDescent="0.2">
      <c r="B58" s="103" t="s">
        <v>192</v>
      </c>
      <c r="C58" s="103" t="s">
        <v>186</v>
      </c>
      <c r="D58" s="103">
        <v>160</v>
      </c>
      <c r="E58" s="103">
        <v>2</v>
      </c>
      <c r="F58" s="101"/>
      <c r="G58" s="101"/>
      <c r="H58" s="101"/>
      <c r="I58" s="101"/>
      <c r="J58" s="101"/>
      <c r="K58" s="101"/>
      <c r="L58" s="101"/>
      <c r="M58" s="101"/>
      <c r="N58" s="101"/>
      <c r="O58" s="592"/>
      <c r="P58" s="592"/>
      <c r="Q58" s="535"/>
    </row>
    <row r="59" spans="2:17" x14ac:dyDescent="0.2">
      <c r="B59" s="103" t="s">
        <v>192</v>
      </c>
      <c r="C59" s="103" t="s">
        <v>186</v>
      </c>
      <c r="D59" s="103">
        <v>160</v>
      </c>
      <c r="E59" s="103">
        <v>3</v>
      </c>
      <c r="F59" s="101"/>
      <c r="G59" s="101"/>
      <c r="H59" s="101"/>
      <c r="I59" s="101"/>
      <c r="J59" s="101"/>
      <c r="K59" s="101"/>
      <c r="L59" s="101"/>
      <c r="M59" s="101"/>
      <c r="N59" s="101"/>
      <c r="O59" s="592"/>
      <c r="P59" s="592"/>
      <c r="Q59" s="535"/>
    </row>
    <row r="60" spans="2:17" x14ac:dyDescent="0.2">
      <c r="B60" s="103" t="s">
        <v>316</v>
      </c>
      <c r="C60" s="103" t="s">
        <v>186</v>
      </c>
      <c r="D60" s="103">
        <v>120</v>
      </c>
      <c r="E60" s="103">
        <v>1</v>
      </c>
      <c r="F60" s="101">
        <v>27</v>
      </c>
      <c r="G60" s="101"/>
      <c r="H60" s="101"/>
      <c r="I60" s="101"/>
      <c r="J60" s="101"/>
      <c r="K60" s="101"/>
      <c r="L60" s="101"/>
      <c r="M60" s="101"/>
      <c r="N60" s="101"/>
      <c r="O60" s="592"/>
      <c r="P60" s="592"/>
      <c r="Q60" s="535"/>
    </row>
    <row r="61" spans="2:17" x14ac:dyDescent="0.2">
      <c r="B61" s="103" t="s">
        <v>316</v>
      </c>
      <c r="C61" s="103" t="s">
        <v>186</v>
      </c>
      <c r="D61" s="103">
        <v>120</v>
      </c>
      <c r="E61" s="103">
        <v>2</v>
      </c>
      <c r="F61" s="101">
        <v>12</v>
      </c>
      <c r="G61" s="101"/>
      <c r="H61" s="101"/>
      <c r="I61" s="101"/>
      <c r="J61" s="101"/>
      <c r="K61" s="101"/>
      <c r="L61" s="101"/>
      <c r="M61" s="101"/>
      <c r="N61" s="101"/>
      <c r="O61" s="592"/>
      <c r="P61" s="592"/>
      <c r="Q61" s="535"/>
    </row>
    <row r="62" spans="2:17" x14ac:dyDescent="0.2">
      <c r="B62" s="103" t="s">
        <v>229</v>
      </c>
      <c r="C62" s="103" t="s">
        <v>186</v>
      </c>
      <c r="D62" s="103">
        <v>120</v>
      </c>
      <c r="E62" s="103" t="s">
        <v>201</v>
      </c>
      <c r="F62" s="101"/>
      <c r="G62" s="101"/>
      <c r="H62" s="101"/>
      <c r="I62" s="101"/>
      <c r="J62" s="101"/>
      <c r="K62" s="101"/>
      <c r="L62" s="101"/>
      <c r="M62" s="101"/>
      <c r="N62" s="101"/>
      <c r="O62" s="592"/>
      <c r="P62" s="592"/>
      <c r="Q62" s="535"/>
    </row>
    <row r="63" spans="2:17" x14ac:dyDescent="0.2">
      <c r="B63" s="103" t="s">
        <v>229</v>
      </c>
      <c r="C63" s="103" t="s">
        <v>186</v>
      </c>
      <c r="D63" s="103">
        <v>120</v>
      </c>
      <c r="E63" s="103">
        <v>1</v>
      </c>
      <c r="F63" s="101"/>
      <c r="G63" s="101">
        <v>23</v>
      </c>
      <c r="H63" s="101">
        <v>12</v>
      </c>
      <c r="I63" s="101">
        <v>8</v>
      </c>
      <c r="J63" s="101"/>
      <c r="K63" s="101"/>
      <c r="L63" s="101"/>
      <c r="M63" s="101"/>
      <c r="N63" s="101"/>
      <c r="O63" s="592"/>
      <c r="P63" s="592"/>
      <c r="Q63" s="535"/>
    </row>
    <row r="64" spans="2:17" x14ac:dyDescent="0.2">
      <c r="B64" s="103" t="s">
        <v>229</v>
      </c>
      <c r="C64" s="103" t="s">
        <v>186</v>
      </c>
      <c r="D64" s="103">
        <v>120</v>
      </c>
      <c r="E64" s="103">
        <v>2</v>
      </c>
      <c r="F64" s="101"/>
      <c r="G64" s="101">
        <v>20</v>
      </c>
      <c r="H64" s="101"/>
      <c r="I64" s="101"/>
      <c r="J64" s="101"/>
      <c r="K64" s="101"/>
      <c r="L64" s="101"/>
      <c r="M64" s="101"/>
      <c r="N64" s="101"/>
      <c r="O64" s="592"/>
      <c r="P64" s="592"/>
      <c r="Q64" s="535"/>
    </row>
    <row r="65" spans="2:17" x14ac:dyDescent="0.2">
      <c r="B65" s="103" t="s">
        <v>313</v>
      </c>
      <c r="C65" s="103" t="s">
        <v>209</v>
      </c>
      <c r="D65" s="103">
        <v>160</v>
      </c>
      <c r="E65" s="103">
        <v>1</v>
      </c>
      <c r="F65" s="101"/>
      <c r="G65" s="101">
        <v>20</v>
      </c>
      <c r="H65" s="101"/>
      <c r="I65" s="101"/>
      <c r="J65" s="101"/>
      <c r="K65" s="101"/>
      <c r="L65" s="101"/>
      <c r="M65" s="101"/>
      <c r="N65" s="101"/>
      <c r="O65" s="592"/>
      <c r="P65" s="592"/>
      <c r="Q65" s="535"/>
    </row>
    <row r="66" spans="2:17" x14ac:dyDescent="0.2">
      <c r="B66" s="103" t="s">
        <v>313</v>
      </c>
      <c r="C66" s="103" t="s">
        <v>209</v>
      </c>
      <c r="D66" s="103">
        <v>120</v>
      </c>
      <c r="E66" s="103">
        <v>1</v>
      </c>
      <c r="F66" s="101">
        <v>32</v>
      </c>
      <c r="G66" s="101">
        <v>15</v>
      </c>
      <c r="H66" s="101"/>
      <c r="I66" s="101"/>
      <c r="J66" s="101"/>
      <c r="K66" s="101"/>
      <c r="L66" s="101"/>
      <c r="M66" s="101"/>
      <c r="N66" s="101"/>
      <c r="O66" s="592"/>
      <c r="P66" s="592"/>
      <c r="Q66" s="535"/>
    </row>
    <row r="67" spans="2:17" x14ac:dyDescent="0.2">
      <c r="B67" s="103" t="s">
        <v>272</v>
      </c>
      <c r="C67" s="103" t="s">
        <v>209</v>
      </c>
      <c r="D67" s="103">
        <v>240</v>
      </c>
      <c r="E67" s="103">
        <v>1</v>
      </c>
      <c r="F67" s="101"/>
      <c r="G67" s="101"/>
      <c r="H67" s="101"/>
      <c r="I67" s="101"/>
      <c r="J67" s="101"/>
      <c r="K67" s="101"/>
      <c r="L67" s="101"/>
      <c r="M67" s="101"/>
      <c r="N67" s="101"/>
      <c r="O67" s="592"/>
      <c r="P67" s="592"/>
      <c r="Q67" s="535"/>
    </row>
    <row r="68" spans="2:17" x14ac:dyDescent="0.2">
      <c r="B68" s="103" t="s">
        <v>272</v>
      </c>
      <c r="C68" s="103" t="s">
        <v>209</v>
      </c>
      <c r="D68" s="103">
        <v>240</v>
      </c>
      <c r="E68" s="103">
        <v>2</v>
      </c>
      <c r="F68" s="101"/>
      <c r="G68" s="101"/>
      <c r="H68" s="101"/>
      <c r="I68" s="101"/>
      <c r="J68" s="101"/>
      <c r="K68" s="101"/>
      <c r="L68" s="101"/>
      <c r="M68" s="101"/>
      <c r="N68" s="101"/>
      <c r="O68" s="592"/>
      <c r="P68" s="592"/>
      <c r="Q68" s="535"/>
    </row>
    <row r="69" spans="2:17" x14ac:dyDescent="0.2">
      <c r="B69" s="103" t="s">
        <v>239</v>
      </c>
      <c r="C69" s="103" t="s">
        <v>209</v>
      </c>
      <c r="D69" s="103">
        <v>240</v>
      </c>
      <c r="E69" s="103">
        <v>1</v>
      </c>
      <c r="F69" s="101">
        <v>11</v>
      </c>
      <c r="G69" s="101">
        <v>9</v>
      </c>
      <c r="H69" s="101"/>
      <c r="I69" s="101"/>
      <c r="J69" s="101"/>
      <c r="K69" s="101"/>
      <c r="L69" s="101"/>
      <c r="M69" s="101"/>
      <c r="N69" s="101"/>
      <c r="O69" s="592"/>
      <c r="P69" s="592"/>
      <c r="Q69" s="535"/>
    </row>
    <row r="70" spans="2:17" x14ac:dyDescent="0.2">
      <c r="B70" s="103" t="s">
        <v>239</v>
      </c>
      <c r="C70" s="103" t="s">
        <v>209</v>
      </c>
      <c r="D70" s="103">
        <v>240</v>
      </c>
      <c r="E70" s="103">
        <v>2</v>
      </c>
      <c r="F70" s="101"/>
      <c r="G70" s="101"/>
      <c r="H70" s="101"/>
      <c r="I70" s="101"/>
      <c r="J70" s="101"/>
      <c r="K70" s="101"/>
      <c r="L70" s="101"/>
      <c r="M70" s="101"/>
      <c r="N70" s="101"/>
      <c r="O70" s="592"/>
      <c r="P70" s="592"/>
      <c r="Q70" s="535"/>
    </row>
    <row r="71" spans="2:17" x14ac:dyDescent="0.2">
      <c r="B71" s="103" t="s">
        <v>239</v>
      </c>
      <c r="C71" s="103" t="s">
        <v>209</v>
      </c>
      <c r="D71" s="103">
        <v>240</v>
      </c>
      <c r="E71" s="103">
        <v>3</v>
      </c>
      <c r="F71" s="101"/>
      <c r="G71" s="101"/>
      <c r="H71" s="101"/>
      <c r="I71" s="101"/>
      <c r="J71" s="101"/>
      <c r="K71" s="101"/>
      <c r="L71" s="101"/>
      <c r="M71" s="101"/>
      <c r="N71" s="101"/>
      <c r="O71" s="592"/>
      <c r="P71" s="592"/>
      <c r="Q71" s="535"/>
    </row>
    <row r="72" spans="2:17" x14ac:dyDescent="0.2">
      <c r="B72" s="103" t="s">
        <v>239</v>
      </c>
      <c r="C72" s="103" t="s">
        <v>209</v>
      </c>
      <c r="D72" s="103">
        <v>240</v>
      </c>
      <c r="E72" s="103">
        <v>4</v>
      </c>
      <c r="F72" s="101"/>
      <c r="G72" s="101"/>
      <c r="H72" s="101"/>
      <c r="I72" s="101"/>
      <c r="J72" s="101"/>
      <c r="K72" s="101"/>
      <c r="L72" s="101"/>
      <c r="M72" s="101"/>
      <c r="N72" s="101"/>
      <c r="O72" s="592"/>
      <c r="P72" s="592"/>
      <c r="Q72" s="535"/>
    </row>
    <row r="73" spans="2:17" x14ac:dyDescent="0.2">
      <c r="B73" s="103" t="s">
        <v>273</v>
      </c>
      <c r="C73" s="103" t="s">
        <v>209</v>
      </c>
      <c r="D73" s="103">
        <v>120</v>
      </c>
      <c r="E73" s="103">
        <v>1</v>
      </c>
      <c r="F73" s="101"/>
      <c r="G73" s="101"/>
      <c r="H73" s="101"/>
      <c r="I73" s="101"/>
      <c r="J73" s="101"/>
      <c r="K73" s="101"/>
      <c r="L73" s="101"/>
      <c r="M73" s="101"/>
      <c r="N73" s="101"/>
      <c r="O73" s="592"/>
      <c r="P73" s="592"/>
      <c r="Q73" s="535"/>
    </row>
    <row r="74" spans="2:17" x14ac:dyDescent="0.2">
      <c r="B74" s="103" t="s">
        <v>312</v>
      </c>
      <c r="C74" s="103" t="s">
        <v>209</v>
      </c>
      <c r="D74" s="103">
        <v>160</v>
      </c>
      <c r="E74" s="103">
        <v>1</v>
      </c>
      <c r="F74" s="101">
        <v>11</v>
      </c>
      <c r="G74" s="101">
        <v>24</v>
      </c>
      <c r="H74" s="101"/>
      <c r="I74" s="101"/>
      <c r="J74" s="101"/>
      <c r="K74" s="101"/>
      <c r="L74" s="101"/>
      <c r="M74" s="101"/>
      <c r="N74" s="101"/>
      <c r="O74" s="592"/>
      <c r="P74" s="592"/>
      <c r="Q74" s="535"/>
    </row>
    <row r="75" spans="2:17" x14ac:dyDescent="0.2">
      <c r="B75" s="103" t="s">
        <v>312</v>
      </c>
      <c r="C75" s="103" t="s">
        <v>209</v>
      </c>
      <c r="D75" s="103">
        <v>160</v>
      </c>
      <c r="E75" s="103">
        <v>2</v>
      </c>
      <c r="F75" s="101">
        <v>10</v>
      </c>
      <c r="G75" s="101"/>
      <c r="H75" s="101"/>
      <c r="I75" s="101"/>
      <c r="J75" s="101"/>
      <c r="K75" s="101"/>
      <c r="L75" s="101"/>
      <c r="M75" s="101"/>
      <c r="N75" s="101"/>
      <c r="O75" s="592"/>
      <c r="P75" s="592"/>
      <c r="Q75" s="535"/>
    </row>
    <row r="76" spans="2:17" x14ac:dyDescent="0.2">
      <c r="B76" s="103" t="s">
        <v>446</v>
      </c>
      <c r="C76" s="103" t="s">
        <v>211</v>
      </c>
      <c r="D76" s="103">
        <v>120</v>
      </c>
      <c r="E76" s="103">
        <v>1</v>
      </c>
      <c r="F76" s="101">
        <v>12</v>
      </c>
      <c r="G76" s="101"/>
      <c r="H76" s="101"/>
      <c r="I76" s="101"/>
      <c r="J76" s="101"/>
      <c r="K76" s="101"/>
      <c r="L76" s="101">
        <v>7</v>
      </c>
      <c r="M76" s="101"/>
      <c r="N76" s="101"/>
      <c r="O76" s="592"/>
      <c r="P76" s="592">
        <v>11</v>
      </c>
      <c r="Q76" s="535"/>
    </row>
    <row r="77" spans="2:17" x14ac:dyDescent="0.2">
      <c r="B77" s="103" t="s">
        <v>446</v>
      </c>
      <c r="C77" s="103" t="s">
        <v>211</v>
      </c>
      <c r="D77" s="103">
        <v>120</v>
      </c>
      <c r="E77" s="103">
        <v>2</v>
      </c>
      <c r="F77" s="101"/>
      <c r="G77" s="101"/>
      <c r="H77" s="101"/>
      <c r="I77" s="101"/>
      <c r="J77" s="101">
        <v>7</v>
      </c>
      <c r="K77" s="101"/>
      <c r="L77" s="101"/>
      <c r="M77" s="101">
        <v>9</v>
      </c>
      <c r="N77" s="101">
        <v>0</v>
      </c>
      <c r="O77" s="592"/>
      <c r="P77" s="592"/>
      <c r="Q77" s="535">
        <v>8</v>
      </c>
    </row>
    <row r="78" spans="2:17" x14ac:dyDescent="0.2">
      <c r="B78" s="103" t="s">
        <v>409</v>
      </c>
      <c r="C78" s="103" t="s">
        <v>186</v>
      </c>
      <c r="D78" s="103">
        <v>120</v>
      </c>
      <c r="E78" s="103">
        <v>1</v>
      </c>
      <c r="F78" s="101"/>
      <c r="G78" s="101"/>
      <c r="H78" s="101"/>
      <c r="I78" s="101"/>
      <c r="J78" s="101"/>
      <c r="K78" s="101"/>
      <c r="L78" s="101"/>
      <c r="M78" s="101"/>
      <c r="N78" s="101">
        <v>7</v>
      </c>
      <c r="O78" s="592"/>
      <c r="P78" s="592"/>
      <c r="Q78" s="535"/>
    </row>
    <row r="79" spans="2:17" x14ac:dyDescent="0.2">
      <c r="B79" s="103" t="s">
        <v>412</v>
      </c>
      <c r="C79" s="103" t="s">
        <v>186</v>
      </c>
      <c r="D79" s="103">
        <v>120</v>
      </c>
      <c r="E79" s="103">
        <v>4</v>
      </c>
      <c r="F79" s="101"/>
      <c r="G79" s="101"/>
      <c r="H79" s="101"/>
      <c r="I79" s="101"/>
      <c r="J79" s="101"/>
      <c r="K79" s="101"/>
      <c r="L79" s="101"/>
      <c r="M79" s="101"/>
      <c r="N79" s="101"/>
      <c r="O79" s="592"/>
      <c r="P79" s="592"/>
      <c r="Q79" s="535"/>
    </row>
    <row r="80" spans="2:17" x14ac:dyDescent="0.2">
      <c r="B80" s="103" t="s">
        <v>274</v>
      </c>
      <c r="C80" s="103" t="s">
        <v>186</v>
      </c>
      <c r="D80" s="103">
        <v>120</v>
      </c>
      <c r="E80" s="103">
        <v>1</v>
      </c>
      <c r="F80" s="101"/>
      <c r="G80" s="101"/>
      <c r="H80" s="101"/>
      <c r="I80" s="101"/>
      <c r="J80" s="101"/>
      <c r="K80" s="101">
        <v>7</v>
      </c>
      <c r="L80" s="101"/>
      <c r="M80" s="101"/>
      <c r="N80" s="101"/>
      <c r="O80" s="592"/>
      <c r="P80" s="592"/>
      <c r="Q80" s="535"/>
    </row>
    <row r="81" spans="2:17" x14ac:dyDescent="0.2">
      <c r="B81" s="103" t="s">
        <v>274</v>
      </c>
      <c r="C81" s="103" t="s">
        <v>186</v>
      </c>
      <c r="D81" s="103">
        <v>160</v>
      </c>
      <c r="E81" s="103">
        <v>1</v>
      </c>
      <c r="F81" s="101"/>
      <c r="G81" s="101"/>
      <c r="H81" s="101"/>
      <c r="I81" s="101">
        <v>1</v>
      </c>
      <c r="J81" s="101"/>
      <c r="K81" s="101"/>
      <c r="L81" s="101"/>
      <c r="M81" s="101"/>
      <c r="N81" s="101"/>
      <c r="O81" s="592"/>
      <c r="P81" s="592"/>
      <c r="Q81" s="535"/>
    </row>
    <row r="82" spans="2:17" x14ac:dyDescent="0.2">
      <c r="B82" s="103" t="s">
        <v>274</v>
      </c>
      <c r="C82" s="103" t="s">
        <v>186</v>
      </c>
      <c r="D82" s="103">
        <v>160</v>
      </c>
      <c r="E82" s="103">
        <v>1</v>
      </c>
      <c r="F82" s="101"/>
      <c r="G82" s="101"/>
      <c r="H82" s="101">
        <v>10</v>
      </c>
      <c r="I82" s="101"/>
      <c r="J82" s="101"/>
      <c r="K82" s="101"/>
      <c r="L82" s="101"/>
      <c r="M82" s="101"/>
      <c r="N82" s="101"/>
      <c r="O82" s="592"/>
      <c r="P82" s="592"/>
      <c r="Q82" s="535"/>
    </row>
    <row r="83" spans="2:17" x14ac:dyDescent="0.2">
      <c r="B83" s="103" t="s">
        <v>274</v>
      </c>
      <c r="C83" s="103" t="s">
        <v>186</v>
      </c>
      <c r="D83" s="103">
        <v>120</v>
      </c>
      <c r="E83" s="103">
        <v>2</v>
      </c>
      <c r="F83" s="101"/>
      <c r="G83" s="101">
        <v>8</v>
      </c>
      <c r="H83" s="101"/>
      <c r="I83" s="101"/>
      <c r="J83" s="101"/>
      <c r="K83" s="101"/>
      <c r="L83" s="101">
        <v>9</v>
      </c>
      <c r="M83" s="101"/>
      <c r="N83" s="101"/>
      <c r="O83" s="592"/>
      <c r="P83" s="592"/>
      <c r="Q83" s="535"/>
    </row>
    <row r="84" spans="2:17" x14ac:dyDescent="0.2">
      <c r="B84" s="103" t="s">
        <v>274</v>
      </c>
      <c r="C84" s="103" t="s">
        <v>186</v>
      </c>
      <c r="D84" s="103">
        <v>160</v>
      </c>
      <c r="E84" s="103">
        <v>3</v>
      </c>
      <c r="F84" s="101"/>
      <c r="G84" s="101"/>
      <c r="H84" s="101"/>
      <c r="I84" s="101">
        <v>7</v>
      </c>
      <c r="J84" s="101">
        <v>2</v>
      </c>
      <c r="K84" s="101"/>
      <c r="L84" s="101"/>
      <c r="M84" s="101"/>
      <c r="N84" s="101"/>
      <c r="O84" s="592"/>
      <c r="P84" s="592"/>
      <c r="Q84" s="535"/>
    </row>
    <row r="85" spans="2:17" x14ac:dyDescent="0.2">
      <c r="B85" s="103" t="s">
        <v>274</v>
      </c>
      <c r="C85" s="103" t="s">
        <v>186</v>
      </c>
      <c r="D85" s="103">
        <v>120</v>
      </c>
      <c r="E85" s="103">
        <v>4</v>
      </c>
      <c r="F85" s="101"/>
      <c r="G85" s="101"/>
      <c r="H85" s="101"/>
      <c r="I85" s="101"/>
      <c r="J85" s="101"/>
      <c r="K85" s="101">
        <v>2</v>
      </c>
      <c r="L85" s="101"/>
      <c r="M85" s="101"/>
      <c r="N85" s="101"/>
      <c r="O85" s="592"/>
      <c r="P85" s="592"/>
      <c r="Q85" s="535"/>
    </row>
    <row r="86" spans="2:17" x14ac:dyDescent="0.2">
      <c r="B86" s="103" t="s">
        <v>275</v>
      </c>
      <c r="C86" s="103" t="s">
        <v>211</v>
      </c>
      <c r="D86" s="103">
        <v>120</v>
      </c>
      <c r="E86" s="103">
        <v>1</v>
      </c>
      <c r="F86" s="101"/>
      <c r="G86" s="101"/>
      <c r="H86" s="101"/>
      <c r="I86" s="101"/>
      <c r="J86" s="101"/>
      <c r="K86" s="101"/>
      <c r="L86" s="101"/>
      <c r="M86" s="101"/>
      <c r="N86" s="101"/>
      <c r="O86" s="592"/>
      <c r="P86" s="592"/>
      <c r="Q86" s="535"/>
    </row>
    <row r="87" spans="2:17" x14ac:dyDescent="0.2">
      <c r="B87" s="103" t="s">
        <v>275</v>
      </c>
      <c r="C87" s="103" t="s">
        <v>211</v>
      </c>
      <c r="D87" s="103">
        <v>120</v>
      </c>
      <c r="E87" s="103">
        <v>2</v>
      </c>
      <c r="F87" s="101">
        <v>8</v>
      </c>
      <c r="G87" s="101">
        <v>8</v>
      </c>
      <c r="H87" s="101"/>
      <c r="I87" s="101"/>
      <c r="J87" s="101"/>
      <c r="K87" s="101"/>
      <c r="L87" s="101"/>
      <c r="M87" s="101"/>
      <c r="N87" s="101"/>
      <c r="O87" s="592"/>
      <c r="P87" s="592"/>
      <c r="Q87" s="535"/>
    </row>
    <row r="88" spans="2:17" x14ac:dyDescent="0.2">
      <c r="B88" s="103" t="s">
        <v>275</v>
      </c>
      <c r="C88" s="103" t="s">
        <v>211</v>
      </c>
      <c r="D88" s="103">
        <v>120</v>
      </c>
      <c r="E88" s="103">
        <v>3</v>
      </c>
      <c r="F88" s="101"/>
      <c r="G88" s="101"/>
      <c r="H88" s="101"/>
      <c r="I88" s="101"/>
      <c r="J88" s="101"/>
      <c r="K88" s="101"/>
      <c r="L88" s="101"/>
      <c r="M88" s="101"/>
      <c r="N88" s="101"/>
      <c r="O88" s="592"/>
      <c r="P88" s="592"/>
      <c r="Q88" s="535"/>
    </row>
    <row r="89" spans="2:17" x14ac:dyDescent="0.2">
      <c r="B89" s="103" t="s">
        <v>447</v>
      </c>
      <c r="C89" s="103" t="s">
        <v>211</v>
      </c>
      <c r="D89" s="103">
        <v>120</v>
      </c>
      <c r="E89" s="103">
        <v>1</v>
      </c>
      <c r="F89" s="101">
        <v>14</v>
      </c>
      <c r="G89" s="101">
        <v>31</v>
      </c>
      <c r="H89" s="101">
        <v>12</v>
      </c>
      <c r="I89" s="101">
        <v>16</v>
      </c>
      <c r="J89" s="101">
        <v>21</v>
      </c>
      <c r="K89" s="101">
        <v>14</v>
      </c>
      <c r="L89" s="101">
        <v>20</v>
      </c>
      <c r="M89" s="101">
        <v>14</v>
      </c>
      <c r="N89" s="101">
        <v>14</v>
      </c>
      <c r="O89" s="592">
        <v>13</v>
      </c>
      <c r="P89" s="592">
        <v>8</v>
      </c>
      <c r="Q89" s="535">
        <v>15</v>
      </c>
    </row>
    <row r="90" spans="2:17" x14ac:dyDescent="0.2">
      <c r="B90" s="103" t="s">
        <v>447</v>
      </c>
      <c r="C90" s="103" t="s">
        <v>211</v>
      </c>
      <c r="D90" s="103">
        <v>120</v>
      </c>
      <c r="E90" s="103">
        <v>2</v>
      </c>
      <c r="F90" s="101">
        <v>12</v>
      </c>
      <c r="G90" s="101">
        <v>13</v>
      </c>
      <c r="H90" s="101">
        <v>17</v>
      </c>
      <c r="I90" s="101">
        <v>8</v>
      </c>
      <c r="J90" s="101">
        <v>13</v>
      </c>
      <c r="K90" s="101">
        <v>8</v>
      </c>
      <c r="L90" s="101">
        <v>12</v>
      </c>
      <c r="M90" s="101">
        <v>9</v>
      </c>
      <c r="N90" s="101">
        <v>8</v>
      </c>
      <c r="O90" s="592">
        <v>9</v>
      </c>
      <c r="P90" s="592">
        <v>9</v>
      </c>
      <c r="Q90" s="535">
        <v>9</v>
      </c>
    </row>
    <row r="91" spans="2:17" x14ac:dyDescent="0.2">
      <c r="B91" s="103" t="s">
        <v>447</v>
      </c>
      <c r="C91" s="103" t="s">
        <v>211</v>
      </c>
      <c r="D91" s="103">
        <v>240</v>
      </c>
      <c r="E91" s="103">
        <v>1</v>
      </c>
      <c r="F91" s="101"/>
      <c r="G91" s="101"/>
      <c r="H91" s="101"/>
      <c r="I91" s="101"/>
      <c r="J91" s="101"/>
      <c r="K91" s="101"/>
      <c r="L91" s="101"/>
      <c r="M91" s="101"/>
      <c r="N91" s="101"/>
      <c r="O91" s="592"/>
      <c r="P91" s="592"/>
      <c r="Q91" s="535"/>
    </row>
    <row r="92" spans="2:17" x14ac:dyDescent="0.2">
      <c r="B92" s="103" t="s">
        <v>245</v>
      </c>
      <c r="C92" s="103" t="s">
        <v>186</v>
      </c>
      <c r="D92" s="103">
        <v>120</v>
      </c>
      <c r="E92" s="103">
        <v>1</v>
      </c>
      <c r="F92" s="101"/>
      <c r="G92" s="101"/>
      <c r="H92" s="101"/>
      <c r="I92" s="101"/>
      <c r="J92" s="101"/>
      <c r="K92" s="101"/>
      <c r="L92" s="101">
        <v>5</v>
      </c>
      <c r="M92" s="101">
        <v>8</v>
      </c>
      <c r="N92" s="101">
        <v>8</v>
      </c>
      <c r="O92" s="592">
        <v>9</v>
      </c>
      <c r="P92" s="592">
        <v>7</v>
      </c>
      <c r="Q92" s="535">
        <v>9</v>
      </c>
    </row>
    <row r="93" spans="2:17" x14ac:dyDescent="0.2">
      <c r="B93" s="103" t="s">
        <v>245</v>
      </c>
      <c r="C93" s="103" t="s">
        <v>186</v>
      </c>
      <c r="D93" s="103">
        <v>120</v>
      </c>
      <c r="E93" s="103">
        <v>2</v>
      </c>
      <c r="F93" s="101"/>
      <c r="G93" s="101"/>
      <c r="H93" s="101"/>
      <c r="I93" s="101"/>
      <c r="J93" s="101"/>
      <c r="K93" s="101"/>
      <c r="L93" s="101">
        <v>4</v>
      </c>
      <c r="M93" s="101">
        <v>6</v>
      </c>
      <c r="N93" s="101">
        <v>4</v>
      </c>
      <c r="O93" s="592">
        <v>7</v>
      </c>
      <c r="P93" s="592">
        <v>8</v>
      </c>
      <c r="Q93" s="535">
        <v>2</v>
      </c>
    </row>
    <row r="94" spans="2:17" x14ac:dyDescent="0.2">
      <c r="B94" s="103" t="s">
        <v>414</v>
      </c>
      <c r="C94" s="103" t="s">
        <v>186</v>
      </c>
      <c r="D94" s="103">
        <v>120</v>
      </c>
      <c r="E94" s="103">
        <v>3</v>
      </c>
      <c r="F94" s="101"/>
      <c r="G94" s="101"/>
      <c r="H94" s="101"/>
      <c r="I94" s="101"/>
      <c r="J94" s="101"/>
      <c r="K94" s="101"/>
      <c r="L94" s="101"/>
      <c r="M94" s="101">
        <v>3</v>
      </c>
      <c r="N94" s="101">
        <v>5</v>
      </c>
      <c r="O94" s="592">
        <v>2</v>
      </c>
      <c r="P94" s="592"/>
      <c r="Q94" s="535">
        <v>6</v>
      </c>
    </row>
    <row r="95" spans="2:17" x14ac:dyDescent="0.2">
      <c r="B95" s="103" t="s">
        <v>414</v>
      </c>
      <c r="C95" s="103" t="s">
        <v>186</v>
      </c>
      <c r="D95" s="103">
        <v>120</v>
      </c>
      <c r="E95" s="103">
        <v>4</v>
      </c>
      <c r="F95" s="101"/>
      <c r="G95" s="101"/>
      <c r="H95" s="101"/>
      <c r="I95" s="101"/>
      <c r="J95" s="101"/>
      <c r="K95" s="101"/>
      <c r="L95" s="101"/>
      <c r="M95" s="101"/>
      <c r="N95" s="101">
        <v>4</v>
      </c>
      <c r="O95" s="592">
        <v>8</v>
      </c>
      <c r="P95" s="592"/>
      <c r="Q95" s="535"/>
    </row>
    <row r="96" spans="2:17" x14ac:dyDescent="0.2">
      <c r="B96" s="103" t="s">
        <v>276</v>
      </c>
      <c r="C96" s="103" t="s">
        <v>186</v>
      </c>
      <c r="D96" s="103">
        <v>120</v>
      </c>
      <c r="E96" s="103">
        <v>1</v>
      </c>
      <c r="F96" s="101"/>
      <c r="G96" s="101">
        <v>8</v>
      </c>
      <c r="H96" s="101">
        <v>10</v>
      </c>
      <c r="I96" s="101">
        <v>10</v>
      </c>
      <c r="J96" s="101">
        <v>6</v>
      </c>
      <c r="K96" s="101">
        <v>8</v>
      </c>
      <c r="L96" s="101"/>
      <c r="M96" s="101"/>
      <c r="N96" s="101"/>
      <c r="O96" s="592"/>
      <c r="P96" s="592"/>
      <c r="Q96" s="535"/>
    </row>
    <row r="97" spans="2:17" x14ac:dyDescent="0.2">
      <c r="B97" s="103" t="s">
        <v>276</v>
      </c>
      <c r="C97" s="103" t="s">
        <v>186</v>
      </c>
      <c r="D97" s="103">
        <v>160</v>
      </c>
      <c r="E97" s="103">
        <v>1</v>
      </c>
      <c r="F97" s="101"/>
      <c r="G97" s="101"/>
      <c r="H97" s="101"/>
      <c r="I97" s="101"/>
      <c r="J97" s="101"/>
      <c r="K97" s="101"/>
      <c r="L97" s="101"/>
      <c r="M97" s="101"/>
      <c r="N97" s="101"/>
      <c r="O97" s="592"/>
      <c r="P97" s="592"/>
      <c r="Q97" s="535"/>
    </row>
    <row r="98" spans="2:17" x14ac:dyDescent="0.2">
      <c r="B98" s="103" t="s">
        <v>276</v>
      </c>
      <c r="C98" s="103" t="s">
        <v>186</v>
      </c>
      <c r="D98" s="103">
        <v>120</v>
      </c>
      <c r="E98" s="103">
        <v>2</v>
      </c>
      <c r="F98" s="101"/>
      <c r="G98" s="101"/>
      <c r="H98" s="101">
        <v>8</v>
      </c>
      <c r="I98" s="101">
        <v>8</v>
      </c>
      <c r="J98" s="101">
        <v>8</v>
      </c>
      <c r="K98" s="101">
        <v>6</v>
      </c>
      <c r="L98" s="101"/>
      <c r="M98" s="101"/>
      <c r="N98" s="101"/>
      <c r="O98" s="592"/>
      <c r="P98" s="592"/>
      <c r="Q98" s="535"/>
    </row>
    <row r="99" spans="2:17" x14ac:dyDescent="0.2">
      <c r="B99" s="103" t="s">
        <v>276</v>
      </c>
      <c r="C99" s="103" t="s">
        <v>186</v>
      </c>
      <c r="D99" s="103">
        <v>160</v>
      </c>
      <c r="E99" s="103">
        <v>2</v>
      </c>
      <c r="F99" s="101"/>
      <c r="G99" s="101"/>
      <c r="H99" s="101"/>
      <c r="I99" s="101"/>
      <c r="J99" s="101"/>
      <c r="K99" s="101"/>
      <c r="L99" s="101"/>
      <c r="M99" s="101"/>
      <c r="N99" s="101"/>
      <c r="O99" s="592"/>
      <c r="P99" s="592"/>
      <c r="Q99" s="535"/>
    </row>
    <row r="100" spans="2:17" x14ac:dyDescent="0.2">
      <c r="B100" s="103" t="s">
        <v>276</v>
      </c>
      <c r="C100" s="103" t="s">
        <v>186</v>
      </c>
      <c r="D100" s="103">
        <v>120</v>
      </c>
      <c r="E100" s="103">
        <v>3</v>
      </c>
      <c r="F100" s="101"/>
      <c r="G100" s="101">
        <v>8</v>
      </c>
      <c r="H100" s="101"/>
      <c r="I100" s="101">
        <v>8</v>
      </c>
      <c r="J100" s="101">
        <v>8</v>
      </c>
      <c r="K100" s="101">
        <v>2</v>
      </c>
      <c r="L100" s="101"/>
      <c r="M100" s="101"/>
      <c r="N100" s="101"/>
      <c r="O100" s="592"/>
      <c r="P100" s="592"/>
      <c r="Q100" s="535"/>
    </row>
    <row r="101" spans="2:17" x14ac:dyDescent="0.2">
      <c r="B101" s="103" t="s">
        <v>276</v>
      </c>
      <c r="C101" s="103" t="s">
        <v>186</v>
      </c>
      <c r="D101" s="103">
        <v>160</v>
      </c>
      <c r="E101" s="103">
        <v>3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592"/>
      <c r="P101" s="592"/>
      <c r="Q101" s="535"/>
    </row>
    <row r="102" spans="2:17" x14ac:dyDescent="0.2">
      <c r="B102" s="103" t="s">
        <v>276</v>
      </c>
      <c r="C102" s="103" t="s">
        <v>186</v>
      </c>
      <c r="D102" s="103">
        <v>120</v>
      </c>
      <c r="E102" s="103">
        <v>4</v>
      </c>
      <c r="F102" s="101"/>
      <c r="G102" s="101"/>
      <c r="H102" s="101">
        <v>9</v>
      </c>
      <c r="I102" s="101"/>
      <c r="J102" s="101">
        <v>3</v>
      </c>
      <c r="K102" s="101">
        <v>8</v>
      </c>
      <c r="L102" s="101"/>
      <c r="M102" s="101"/>
      <c r="N102" s="101"/>
      <c r="O102" s="592"/>
      <c r="P102" s="592"/>
      <c r="Q102" s="535"/>
    </row>
    <row r="103" spans="2:17" x14ac:dyDescent="0.2">
      <c r="B103" s="103" t="s">
        <v>346</v>
      </c>
      <c r="C103" s="103" t="s">
        <v>186</v>
      </c>
      <c r="D103" s="103">
        <v>120</v>
      </c>
      <c r="E103" s="103" t="s">
        <v>355</v>
      </c>
      <c r="F103" s="101"/>
      <c r="G103" s="101"/>
      <c r="H103" s="101"/>
      <c r="I103" s="101"/>
      <c r="J103" s="101">
        <v>8</v>
      </c>
      <c r="K103" s="101"/>
      <c r="L103" s="101"/>
      <c r="M103" s="101"/>
      <c r="N103" s="101"/>
      <c r="O103" s="592"/>
      <c r="P103" s="592">
        <v>11</v>
      </c>
      <c r="Q103" s="535">
        <v>8</v>
      </c>
    </row>
    <row r="104" spans="2:17" x14ac:dyDescent="0.2">
      <c r="B104" s="103" t="s">
        <v>413</v>
      </c>
      <c r="C104" s="103" t="s">
        <v>186</v>
      </c>
      <c r="D104" s="103">
        <v>120</v>
      </c>
      <c r="E104" s="103">
        <v>4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592"/>
      <c r="P104" s="592"/>
      <c r="Q104" s="535"/>
    </row>
    <row r="105" spans="2:17" x14ac:dyDescent="0.2">
      <c r="B105" s="103" t="s">
        <v>235</v>
      </c>
      <c r="C105" s="103" t="s">
        <v>211</v>
      </c>
      <c r="D105" s="103">
        <v>240</v>
      </c>
      <c r="E105" s="103">
        <v>1</v>
      </c>
      <c r="F105" s="101"/>
      <c r="G105" s="101"/>
      <c r="H105" s="101"/>
      <c r="I105" s="101"/>
      <c r="J105" s="101"/>
      <c r="K105" s="101">
        <v>8</v>
      </c>
      <c r="L105" s="101">
        <v>8</v>
      </c>
      <c r="M105" s="101"/>
      <c r="N105" s="101"/>
      <c r="O105" s="592"/>
      <c r="P105" s="592"/>
      <c r="Q105" s="535"/>
    </row>
    <row r="106" spans="2:17" x14ac:dyDescent="0.2">
      <c r="B106" s="103" t="s">
        <v>235</v>
      </c>
      <c r="C106" s="103" t="s">
        <v>211</v>
      </c>
      <c r="D106" s="103">
        <v>120</v>
      </c>
      <c r="E106" s="103">
        <v>1</v>
      </c>
      <c r="F106" s="101">
        <v>15</v>
      </c>
      <c r="G106" s="101">
        <v>11</v>
      </c>
      <c r="H106" s="101">
        <v>8</v>
      </c>
      <c r="I106" s="101">
        <v>9</v>
      </c>
      <c r="J106" s="101"/>
      <c r="K106" s="101"/>
      <c r="L106" s="101"/>
      <c r="M106" s="101"/>
      <c r="N106" s="101">
        <v>9</v>
      </c>
      <c r="O106" s="592">
        <v>8</v>
      </c>
      <c r="P106" s="592">
        <v>12</v>
      </c>
      <c r="Q106" s="535"/>
    </row>
    <row r="107" spans="2:17" x14ac:dyDescent="0.2">
      <c r="B107" s="103" t="s">
        <v>605</v>
      </c>
      <c r="C107" s="103" t="s">
        <v>186</v>
      </c>
      <c r="D107" s="103">
        <v>120</v>
      </c>
      <c r="E107" s="103">
        <v>1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592"/>
      <c r="P107" s="592">
        <v>8</v>
      </c>
      <c r="Q107" s="535"/>
    </row>
    <row r="108" spans="2:17" x14ac:dyDescent="0.2">
      <c r="B108" s="103" t="s">
        <v>235</v>
      </c>
      <c r="C108" s="103" t="s">
        <v>211</v>
      </c>
      <c r="D108" s="103">
        <v>120</v>
      </c>
      <c r="E108" s="103">
        <v>2</v>
      </c>
      <c r="F108" s="101">
        <v>12</v>
      </c>
      <c r="G108" s="101">
        <v>12</v>
      </c>
      <c r="H108" s="101"/>
      <c r="I108" s="101">
        <v>8</v>
      </c>
      <c r="J108" s="101">
        <v>4</v>
      </c>
      <c r="K108" s="101"/>
      <c r="L108" s="101"/>
      <c r="M108" s="101"/>
      <c r="N108" s="101"/>
      <c r="O108" s="592">
        <v>9</v>
      </c>
      <c r="P108" s="592"/>
      <c r="Q108" s="535">
        <v>9</v>
      </c>
    </row>
    <row r="109" spans="2:17" x14ac:dyDescent="0.2">
      <c r="B109" s="103" t="s">
        <v>235</v>
      </c>
      <c r="C109" s="103" t="s">
        <v>186</v>
      </c>
      <c r="D109" s="103">
        <v>120</v>
      </c>
      <c r="E109" s="103">
        <v>1</v>
      </c>
      <c r="F109" s="101"/>
      <c r="G109" s="101"/>
      <c r="H109" s="101">
        <v>11</v>
      </c>
      <c r="I109" s="101"/>
      <c r="J109" s="101">
        <v>6</v>
      </c>
      <c r="K109" s="101"/>
      <c r="L109" s="101"/>
      <c r="M109" s="101"/>
      <c r="N109" s="101"/>
      <c r="O109" s="592"/>
      <c r="P109" s="592"/>
      <c r="Q109" s="535"/>
    </row>
    <row r="110" spans="2:17" x14ac:dyDescent="0.2">
      <c r="B110" s="103" t="s">
        <v>235</v>
      </c>
      <c r="C110" s="103" t="s">
        <v>186</v>
      </c>
      <c r="D110" s="103">
        <v>120</v>
      </c>
      <c r="E110" s="103">
        <v>2</v>
      </c>
      <c r="F110" s="101"/>
      <c r="G110" s="101"/>
      <c r="H110" s="101"/>
      <c r="I110" s="101">
        <v>9</v>
      </c>
      <c r="J110" s="101"/>
      <c r="K110" s="101"/>
      <c r="L110" s="101"/>
      <c r="M110" s="101"/>
      <c r="N110" s="101"/>
      <c r="O110" s="592"/>
      <c r="P110" s="592"/>
      <c r="Q110" s="535"/>
    </row>
    <row r="111" spans="2:17" x14ac:dyDescent="0.2">
      <c r="B111" s="103" t="s">
        <v>235</v>
      </c>
      <c r="C111" s="103" t="s">
        <v>186</v>
      </c>
      <c r="D111" s="103">
        <v>120</v>
      </c>
      <c r="E111" s="103">
        <v>3</v>
      </c>
      <c r="F111" s="101"/>
      <c r="G111" s="101"/>
      <c r="H111" s="101"/>
      <c r="I111" s="101"/>
      <c r="J111" s="101">
        <v>8</v>
      </c>
      <c r="K111" s="101"/>
      <c r="L111" s="101"/>
      <c r="M111" s="101"/>
      <c r="N111" s="101"/>
      <c r="O111" s="592"/>
      <c r="P111" s="592"/>
      <c r="Q111" s="535"/>
    </row>
    <row r="112" spans="2:17" x14ac:dyDescent="0.2">
      <c r="B112" s="103" t="s">
        <v>235</v>
      </c>
      <c r="C112" s="358" t="s">
        <v>186</v>
      </c>
      <c r="D112" s="358">
        <v>120</v>
      </c>
      <c r="E112" s="358">
        <v>4</v>
      </c>
      <c r="F112" s="358"/>
      <c r="G112" s="358"/>
      <c r="H112" s="358"/>
      <c r="I112" s="358"/>
      <c r="J112" s="101"/>
      <c r="K112" s="101">
        <v>8</v>
      </c>
      <c r="L112" s="101"/>
      <c r="M112" s="101"/>
      <c r="N112" s="101"/>
      <c r="O112" s="592"/>
      <c r="P112" s="592"/>
      <c r="Q112" s="535"/>
    </row>
    <row r="113" spans="2:17" ht="12" thickBot="1" x14ac:dyDescent="0.25">
      <c r="B113" s="658" t="s">
        <v>605</v>
      </c>
      <c r="C113" s="959" t="s">
        <v>186</v>
      </c>
      <c r="D113" s="959">
        <v>120</v>
      </c>
      <c r="E113" s="959">
        <v>2</v>
      </c>
      <c r="F113" s="959"/>
      <c r="G113" s="959"/>
      <c r="H113" s="959"/>
      <c r="I113" s="959"/>
      <c r="J113" s="960"/>
      <c r="K113" s="960"/>
      <c r="L113" s="961"/>
      <c r="M113" s="961"/>
      <c r="N113" s="961"/>
      <c r="O113" s="962"/>
      <c r="P113" s="962"/>
      <c r="Q113" s="536">
        <v>9</v>
      </c>
    </row>
    <row r="114" spans="2:17" ht="12" thickBot="1" x14ac:dyDescent="0.25">
      <c r="B114" s="377" t="s">
        <v>204</v>
      </c>
      <c r="C114" s="378"/>
      <c r="D114" s="378"/>
      <c r="E114" s="379"/>
      <c r="F114" s="380">
        <f>SUM(F9:F110)</f>
        <v>282</v>
      </c>
      <c r="G114" s="380">
        <f>SUM(G9:G110)</f>
        <v>359</v>
      </c>
      <c r="H114" s="380">
        <f>SUM(H9:H110)</f>
        <v>152</v>
      </c>
      <c r="I114" s="380">
        <f t="shared" ref="I114:O114" si="0">SUM(I9:I112)</f>
        <v>160</v>
      </c>
      <c r="J114" s="380">
        <f t="shared" si="0"/>
        <v>165</v>
      </c>
      <c r="K114" s="380">
        <f t="shared" si="0"/>
        <v>162</v>
      </c>
      <c r="L114" s="387">
        <f t="shared" si="0"/>
        <v>131</v>
      </c>
      <c r="M114" s="387">
        <f t="shared" si="0"/>
        <v>144</v>
      </c>
      <c r="N114" s="476">
        <f t="shared" si="0"/>
        <v>168</v>
      </c>
      <c r="O114" s="476">
        <f t="shared" si="0"/>
        <v>196</v>
      </c>
      <c r="P114" s="476">
        <f t="shared" ref="P114" si="1">SUM(P9:P112)</f>
        <v>205</v>
      </c>
      <c r="Q114" s="963">
        <f>SUM(Q9:Q113)</f>
        <v>206</v>
      </c>
    </row>
  </sheetData>
  <mergeCells count="4">
    <mergeCell ref="B1:I1"/>
    <mergeCell ref="B2:I2"/>
    <mergeCell ref="B3:I3"/>
    <mergeCell ref="B4:I4"/>
  </mergeCells>
  <phoneticPr fontId="4" type="noConversion"/>
  <pageMargins left="0.48" right="0.37" top="0.59" bottom="0.984251969" header="0.4921259845" footer="0.4921259845"/>
  <pageSetup paperSize="9" scale="90" orientation="portrait" r:id="rId1"/>
  <headerFooter alignWithMargins="0">
    <oddFooter>&amp;L&amp;D&amp;CAllgemeine Übersicht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13"/>
  <sheetViews>
    <sheetView topLeftCell="A31" zoomScaleNormal="100" zoomScaleSheetLayoutView="100" workbookViewId="0">
      <selection activeCell="M39" sqref="M39"/>
    </sheetView>
  </sheetViews>
  <sheetFormatPr baseColWidth="10" defaultRowHeight="11.25" x14ac:dyDescent="0.2"/>
  <cols>
    <col min="1" max="1" width="6.7109375" style="477" bestFit="1" customWidth="1"/>
    <col min="2" max="2" width="25.85546875" style="164" bestFit="1" customWidth="1"/>
    <col min="3" max="3" width="5.7109375" style="164" bestFit="1" customWidth="1"/>
    <col min="4" max="4" width="5.42578125" style="164" bestFit="1" customWidth="1"/>
    <col min="5" max="5" width="5.7109375" style="164" bestFit="1" customWidth="1"/>
    <col min="6" max="6" width="7.28515625" style="164" customWidth="1"/>
    <col min="7" max="11" width="5.7109375" style="164" bestFit="1" customWidth="1"/>
    <col min="12" max="12" width="5.42578125" style="164" bestFit="1" customWidth="1"/>
    <col min="13" max="14" width="7.28515625" style="164" customWidth="1"/>
    <col min="15" max="15" width="17.5703125" style="164" bestFit="1" customWidth="1"/>
    <col min="16" max="16384" width="11.42578125" style="164"/>
  </cols>
  <sheetData>
    <row r="2" spans="1:18" ht="12" thickBot="1" x14ac:dyDescent="0.25"/>
    <row r="3" spans="1:18" ht="15" customHeight="1" x14ac:dyDescent="0.25">
      <c r="B3" s="1017" t="s">
        <v>26</v>
      </c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9"/>
      <c r="O3" s="163"/>
      <c r="P3" s="163"/>
      <c r="Q3" s="163"/>
      <c r="R3" s="163"/>
    </row>
    <row r="4" spans="1:18" ht="15" customHeight="1" x14ac:dyDescent="0.25">
      <c r="B4" s="1023" t="s">
        <v>609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5"/>
      <c r="O4" s="163"/>
      <c r="P4" s="163"/>
      <c r="Q4" s="163"/>
      <c r="R4" s="163"/>
    </row>
    <row r="5" spans="1:18" ht="15" customHeight="1" thickBot="1" x14ac:dyDescent="0.3">
      <c r="B5" s="1020" t="s">
        <v>607</v>
      </c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2"/>
      <c r="O5" s="163"/>
      <c r="P5" s="163"/>
      <c r="Q5" s="163"/>
      <c r="R5" s="163"/>
    </row>
    <row r="6" spans="1:18" s="228" customFormat="1" ht="15" customHeight="1" x14ac:dyDescent="0.2">
      <c r="A6" s="478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163"/>
      <c r="P6" s="163"/>
      <c r="Q6" s="163"/>
      <c r="R6" s="163"/>
    </row>
    <row r="7" spans="1:18" ht="12" thickBot="1" x14ac:dyDescent="0.25"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3"/>
      <c r="P7" s="163"/>
      <c r="Q7" s="163"/>
      <c r="R7" s="163"/>
    </row>
    <row r="8" spans="1:18" x14ac:dyDescent="0.2">
      <c r="A8" s="479" t="s">
        <v>494</v>
      </c>
      <c r="B8" s="166"/>
      <c r="C8" s="166" t="s">
        <v>27</v>
      </c>
      <c r="D8" s="166" t="s">
        <v>28</v>
      </c>
      <c r="E8" s="166" t="s">
        <v>29</v>
      </c>
      <c r="F8" s="754" t="s">
        <v>30</v>
      </c>
      <c r="G8" s="166" t="s">
        <v>31</v>
      </c>
      <c r="H8" s="166" t="s">
        <v>32</v>
      </c>
      <c r="I8" s="166" t="s">
        <v>33</v>
      </c>
      <c r="J8" s="166" t="s">
        <v>34</v>
      </c>
      <c r="K8" s="166" t="s">
        <v>35</v>
      </c>
      <c r="L8" s="166" t="s">
        <v>36</v>
      </c>
      <c r="M8" s="754" t="s">
        <v>37</v>
      </c>
      <c r="N8" s="167" t="s">
        <v>38</v>
      </c>
    </row>
    <row r="9" spans="1:18" x14ac:dyDescent="0.2">
      <c r="B9" s="166"/>
      <c r="C9" s="166"/>
      <c r="D9" s="166"/>
      <c r="E9" s="166"/>
      <c r="F9" s="755"/>
      <c r="G9" s="166"/>
      <c r="H9" s="166"/>
      <c r="I9" s="166"/>
      <c r="J9" s="166"/>
      <c r="K9" s="166"/>
      <c r="L9" s="166"/>
      <c r="M9" s="755"/>
      <c r="N9" s="168"/>
    </row>
    <row r="10" spans="1:18" x14ac:dyDescent="0.2">
      <c r="A10" s="479" t="s">
        <v>495</v>
      </c>
      <c r="B10" s="169" t="s">
        <v>39</v>
      </c>
      <c r="C10" s="169">
        <v>24</v>
      </c>
      <c r="D10" s="169">
        <v>27</v>
      </c>
      <c r="E10" s="298">
        <v>40</v>
      </c>
      <c r="F10" s="756">
        <f>C10+D10+E10</f>
        <v>91</v>
      </c>
      <c r="G10" s="169">
        <v>27</v>
      </c>
      <c r="H10" s="169">
        <v>31</v>
      </c>
      <c r="I10" s="169">
        <v>31</v>
      </c>
      <c r="J10" s="169">
        <v>36</v>
      </c>
      <c r="K10" s="169">
        <v>36</v>
      </c>
      <c r="L10" s="169">
        <v>42</v>
      </c>
      <c r="M10" s="756">
        <f>G10+H10+I10+J10+K10+L10</f>
        <v>203</v>
      </c>
      <c r="N10" s="170">
        <f>F10+M10</f>
        <v>294</v>
      </c>
    </row>
    <row r="11" spans="1:18" x14ac:dyDescent="0.2">
      <c r="A11" s="479" t="s">
        <v>496</v>
      </c>
      <c r="B11" s="169" t="s">
        <v>40</v>
      </c>
      <c r="C11" s="169">
        <v>27</v>
      </c>
      <c r="D11" s="169">
        <v>22</v>
      </c>
      <c r="E11" s="298">
        <v>29</v>
      </c>
      <c r="F11" s="756">
        <f>C11+D11+E11</f>
        <v>78</v>
      </c>
      <c r="G11" s="169">
        <v>34</v>
      </c>
      <c r="H11" s="169">
        <v>26</v>
      </c>
      <c r="I11" s="169">
        <v>24</v>
      </c>
      <c r="J11" s="169">
        <v>28</v>
      </c>
      <c r="K11" s="169">
        <v>23</v>
      </c>
      <c r="L11" s="169">
        <v>27</v>
      </c>
      <c r="M11" s="756">
        <f>G11+H11+I11+J11+K11+L11</f>
        <v>162</v>
      </c>
      <c r="N11" s="170">
        <f>F11+M11</f>
        <v>240</v>
      </c>
    </row>
    <row r="12" spans="1:18" x14ac:dyDescent="0.2">
      <c r="A12" s="479" t="s">
        <v>497</v>
      </c>
      <c r="B12" s="171" t="s">
        <v>41</v>
      </c>
      <c r="C12" s="169">
        <v>22</v>
      </c>
      <c r="D12" s="169">
        <v>26</v>
      </c>
      <c r="E12" s="298">
        <v>31</v>
      </c>
      <c r="F12" s="756">
        <f>C12+D12+E12</f>
        <v>79</v>
      </c>
      <c r="G12" s="169">
        <v>30</v>
      </c>
      <c r="H12" s="169">
        <v>30</v>
      </c>
      <c r="I12" s="169">
        <v>24</v>
      </c>
      <c r="J12" s="169">
        <v>22</v>
      </c>
      <c r="K12" s="169">
        <v>18</v>
      </c>
      <c r="L12" s="169">
        <v>17</v>
      </c>
      <c r="M12" s="756">
        <f>G12+H12+I12+J12+K12+L12</f>
        <v>141</v>
      </c>
      <c r="N12" s="170">
        <f>F12+M12</f>
        <v>220</v>
      </c>
    </row>
    <row r="13" spans="1:18" x14ac:dyDescent="0.2">
      <c r="A13" s="479" t="s">
        <v>498</v>
      </c>
      <c r="B13" s="171" t="s">
        <v>42</v>
      </c>
      <c r="C13" s="169">
        <v>22</v>
      </c>
      <c r="D13" s="169">
        <v>19</v>
      </c>
      <c r="E13" s="298">
        <v>27</v>
      </c>
      <c r="F13" s="756">
        <f>C13+D13+E13</f>
        <v>68</v>
      </c>
      <c r="G13" s="169">
        <v>28</v>
      </c>
      <c r="H13" s="169">
        <v>27</v>
      </c>
      <c r="I13" s="169">
        <v>14</v>
      </c>
      <c r="J13" s="169">
        <v>18</v>
      </c>
      <c r="K13" s="169">
        <v>19</v>
      </c>
      <c r="L13" s="169">
        <v>18</v>
      </c>
      <c r="M13" s="756">
        <f>G13+H13+I13+J13+K13+L13</f>
        <v>124</v>
      </c>
      <c r="N13" s="170">
        <f>F13+M13</f>
        <v>192</v>
      </c>
    </row>
    <row r="14" spans="1:18" ht="12" thickBot="1" x14ac:dyDescent="0.25">
      <c r="A14" s="477">
        <v>1181</v>
      </c>
      <c r="B14" s="171" t="s">
        <v>126</v>
      </c>
      <c r="C14" s="169">
        <v>23</v>
      </c>
      <c r="D14" s="169">
        <v>20</v>
      </c>
      <c r="E14" s="298">
        <v>26</v>
      </c>
      <c r="F14" s="756">
        <f>C14+D14+E14</f>
        <v>69</v>
      </c>
      <c r="G14" s="169">
        <v>27</v>
      </c>
      <c r="H14" s="169">
        <v>35</v>
      </c>
      <c r="I14" s="169">
        <v>23</v>
      </c>
      <c r="J14" s="169">
        <v>21</v>
      </c>
      <c r="K14" s="169">
        <v>37</v>
      </c>
      <c r="L14" s="169">
        <v>44</v>
      </c>
      <c r="M14" s="756">
        <f>G14+H14+I14+J14+K14+L14</f>
        <v>187</v>
      </c>
      <c r="N14" s="170">
        <f>F14+M14</f>
        <v>256</v>
      </c>
    </row>
    <row r="15" spans="1:18" ht="12" thickBot="1" x14ac:dyDescent="0.25">
      <c r="B15" s="849" t="s">
        <v>43</v>
      </c>
      <c r="C15" s="850">
        <f t="shared" ref="C15:N15" si="0">SUM(C10:C14)</f>
        <v>118</v>
      </c>
      <c r="D15" s="850">
        <f t="shared" si="0"/>
        <v>114</v>
      </c>
      <c r="E15" s="851">
        <f t="shared" si="0"/>
        <v>153</v>
      </c>
      <c r="F15" s="863">
        <f t="shared" si="0"/>
        <v>385</v>
      </c>
      <c r="G15" s="852">
        <f t="shared" si="0"/>
        <v>146</v>
      </c>
      <c r="H15" s="850">
        <f t="shared" si="0"/>
        <v>149</v>
      </c>
      <c r="I15" s="850">
        <f t="shared" si="0"/>
        <v>116</v>
      </c>
      <c r="J15" s="850">
        <f t="shared" si="0"/>
        <v>125</v>
      </c>
      <c r="K15" s="850">
        <f t="shared" si="0"/>
        <v>133</v>
      </c>
      <c r="L15" s="851">
        <f t="shared" si="0"/>
        <v>148</v>
      </c>
      <c r="M15" s="863">
        <f t="shared" si="0"/>
        <v>817</v>
      </c>
      <c r="N15" s="853">
        <f t="shared" si="0"/>
        <v>1202</v>
      </c>
    </row>
    <row r="16" spans="1:18" ht="12" thickBot="1" x14ac:dyDescent="0.25"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</row>
    <row r="17" spans="1:14" x14ac:dyDescent="0.2">
      <c r="A17" s="479" t="s">
        <v>503</v>
      </c>
      <c r="B17" s="173" t="s">
        <v>44</v>
      </c>
      <c r="C17" s="173">
        <v>10</v>
      </c>
      <c r="D17" s="173">
        <v>6</v>
      </c>
      <c r="E17" s="229">
        <v>4</v>
      </c>
      <c r="F17" s="757">
        <f>C17+D17+E17</f>
        <v>20</v>
      </c>
      <c r="G17" s="230">
        <v>6</v>
      </c>
      <c r="H17" s="173">
        <v>9</v>
      </c>
      <c r="I17" s="173">
        <v>8</v>
      </c>
      <c r="J17" s="173">
        <v>2</v>
      </c>
      <c r="K17" s="173">
        <v>5</v>
      </c>
      <c r="L17" s="229">
        <v>1</v>
      </c>
      <c r="M17" s="757">
        <f>SUM(G17:L17)</f>
        <v>31</v>
      </c>
      <c r="N17" s="231">
        <f>M17+F17</f>
        <v>51</v>
      </c>
    </row>
    <row r="18" spans="1:14" x14ac:dyDescent="0.2">
      <c r="A18" s="479" t="s">
        <v>504</v>
      </c>
      <c r="B18" s="173" t="s">
        <v>45</v>
      </c>
      <c r="C18" s="173">
        <v>2</v>
      </c>
      <c r="D18" s="173">
        <v>2</v>
      </c>
      <c r="E18" s="229">
        <v>5</v>
      </c>
      <c r="F18" s="758">
        <f t="shared" ref="F18:F25" si="1">C18+D18+E18</f>
        <v>9</v>
      </c>
      <c r="G18" s="230">
        <v>0</v>
      </c>
      <c r="H18" s="173">
        <v>6</v>
      </c>
      <c r="I18" s="173">
        <v>5</v>
      </c>
      <c r="J18" s="173">
        <v>5</v>
      </c>
      <c r="K18" s="173">
        <v>5</v>
      </c>
      <c r="L18" s="229">
        <v>1</v>
      </c>
      <c r="M18" s="758">
        <f t="shared" ref="M18:M25" si="2">SUM(G18:L18)</f>
        <v>22</v>
      </c>
      <c r="N18" s="174">
        <f t="shared" ref="N18:N25" si="3">M18+F18</f>
        <v>31</v>
      </c>
    </row>
    <row r="19" spans="1:14" x14ac:dyDescent="0.2">
      <c r="A19" s="479" t="s">
        <v>505</v>
      </c>
      <c r="B19" s="173" t="s">
        <v>46</v>
      </c>
      <c r="C19" s="173">
        <v>5</v>
      </c>
      <c r="D19" s="173">
        <v>8</v>
      </c>
      <c r="E19" s="229">
        <v>7</v>
      </c>
      <c r="F19" s="758">
        <f t="shared" si="1"/>
        <v>20</v>
      </c>
      <c r="G19" s="230">
        <v>7</v>
      </c>
      <c r="H19" s="173">
        <v>4</v>
      </c>
      <c r="I19" s="173">
        <v>8</v>
      </c>
      <c r="J19" s="173">
        <v>7</v>
      </c>
      <c r="K19" s="173">
        <v>6</v>
      </c>
      <c r="L19" s="229">
        <v>7</v>
      </c>
      <c r="M19" s="758">
        <f t="shared" si="2"/>
        <v>39</v>
      </c>
      <c r="N19" s="174">
        <f t="shared" si="3"/>
        <v>59</v>
      </c>
    </row>
    <row r="20" spans="1:14" x14ac:dyDescent="0.2">
      <c r="A20" s="479" t="s">
        <v>499</v>
      </c>
      <c r="B20" s="173" t="s">
        <v>502</v>
      </c>
      <c r="C20" s="173">
        <v>14</v>
      </c>
      <c r="D20" s="173">
        <v>14</v>
      </c>
      <c r="E20" s="229">
        <v>16</v>
      </c>
      <c r="F20" s="758">
        <f t="shared" si="1"/>
        <v>44</v>
      </c>
      <c r="G20" s="230">
        <v>12</v>
      </c>
      <c r="H20" s="173">
        <v>20</v>
      </c>
      <c r="I20" s="173">
        <v>12</v>
      </c>
      <c r="J20" s="173">
        <v>15</v>
      </c>
      <c r="K20" s="173">
        <v>12</v>
      </c>
      <c r="L20" s="229">
        <v>7</v>
      </c>
      <c r="M20" s="758">
        <f t="shared" si="2"/>
        <v>78</v>
      </c>
      <c r="N20" s="502">
        <f t="shared" si="3"/>
        <v>122</v>
      </c>
    </row>
    <row r="21" spans="1:14" x14ac:dyDescent="0.2">
      <c r="A21" s="479" t="s">
        <v>500</v>
      </c>
      <c r="B21" s="173" t="s">
        <v>49</v>
      </c>
      <c r="C21" s="173">
        <v>5</v>
      </c>
      <c r="D21" s="173">
        <v>1</v>
      </c>
      <c r="E21" s="229">
        <v>5</v>
      </c>
      <c r="F21" s="758">
        <f t="shared" si="1"/>
        <v>11</v>
      </c>
      <c r="G21" s="230">
        <v>4</v>
      </c>
      <c r="H21" s="509">
        <v>2</v>
      </c>
      <c r="I21" s="509">
        <v>2</v>
      </c>
      <c r="J21" s="509">
        <v>3</v>
      </c>
      <c r="K21" s="509">
        <v>1</v>
      </c>
      <c r="L21" s="510">
        <v>1</v>
      </c>
      <c r="M21" s="758">
        <f t="shared" si="2"/>
        <v>13</v>
      </c>
      <c r="N21" s="502">
        <f t="shared" si="3"/>
        <v>24</v>
      </c>
    </row>
    <row r="22" spans="1:14" x14ac:dyDescent="0.2">
      <c r="A22" s="479" t="s">
        <v>501</v>
      </c>
      <c r="B22" s="173" t="s">
        <v>47</v>
      </c>
      <c r="C22" s="173">
        <v>7</v>
      </c>
      <c r="D22" s="173">
        <v>4</v>
      </c>
      <c r="E22" s="229">
        <v>10</v>
      </c>
      <c r="F22" s="758">
        <f>E22+D22+C22</f>
        <v>21</v>
      </c>
      <c r="G22" s="230">
        <v>4</v>
      </c>
      <c r="H22" s="509">
        <v>6</v>
      </c>
      <c r="I22" s="509">
        <v>9</v>
      </c>
      <c r="J22" s="509">
        <v>7</v>
      </c>
      <c r="K22" s="509">
        <v>6</v>
      </c>
      <c r="L22" s="510">
        <v>3</v>
      </c>
      <c r="M22" s="758">
        <f t="shared" si="2"/>
        <v>35</v>
      </c>
      <c r="N22" s="502">
        <f t="shared" si="3"/>
        <v>56</v>
      </c>
    </row>
    <row r="23" spans="1:14" x14ac:dyDescent="0.2">
      <c r="A23" s="479" t="s">
        <v>506</v>
      </c>
      <c r="B23" s="173" t="s">
        <v>51</v>
      </c>
      <c r="C23" s="173">
        <v>8</v>
      </c>
      <c r="D23" s="173">
        <v>5</v>
      </c>
      <c r="E23" s="229">
        <v>9</v>
      </c>
      <c r="F23" s="758">
        <f t="shared" si="1"/>
        <v>22</v>
      </c>
      <c r="G23" s="230">
        <v>3</v>
      </c>
      <c r="H23" s="509">
        <v>9</v>
      </c>
      <c r="I23" s="509">
        <v>3</v>
      </c>
      <c r="J23" s="509">
        <v>3</v>
      </c>
      <c r="K23" s="509">
        <v>3</v>
      </c>
      <c r="L23" s="510">
        <v>4</v>
      </c>
      <c r="M23" s="758">
        <f t="shared" si="2"/>
        <v>25</v>
      </c>
      <c r="N23" s="502">
        <f t="shared" si="3"/>
        <v>47</v>
      </c>
    </row>
    <row r="24" spans="1:14" x14ac:dyDescent="0.2">
      <c r="A24" s="479" t="s">
        <v>507</v>
      </c>
      <c r="B24" s="173" t="s">
        <v>48</v>
      </c>
      <c r="C24" s="173">
        <v>14</v>
      </c>
      <c r="D24" s="173">
        <v>8</v>
      </c>
      <c r="E24" s="229">
        <v>13</v>
      </c>
      <c r="F24" s="758">
        <f t="shared" si="1"/>
        <v>35</v>
      </c>
      <c r="G24" s="230">
        <v>8</v>
      </c>
      <c r="H24" s="509">
        <v>7</v>
      </c>
      <c r="I24" s="509">
        <v>5</v>
      </c>
      <c r="J24" s="509">
        <v>3</v>
      </c>
      <c r="K24" s="509">
        <v>4</v>
      </c>
      <c r="L24" s="510">
        <v>8</v>
      </c>
      <c r="M24" s="758">
        <f t="shared" si="2"/>
        <v>35</v>
      </c>
      <c r="N24" s="502">
        <f t="shared" si="3"/>
        <v>70</v>
      </c>
    </row>
    <row r="25" spans="1:14" ht="12" thickBot="1" x14ac:dyDescent="0.25">
      <c r="A25" s="479" t="s">
        <v>508</v>
      </c>
      <c r="B25" s="239" t="s">
        <v>50</v>
      </c>
      <c r="C25" s="239">
        <v>2</v>
      </c>
      <c r="D25" s="239">
        <v>3</v>
      </c>
      <c r="E25" s="240">
        <v>7</v>
      </c>
      <c r="F25" s="759">
        <f t="shared" si="1"/>
        <v>12</v>
      </c>
      <c r="G25" s="241">
        <v>5</v>
      </c>
      <c r="H25" s="500">
        <v>5</v>
      </c>
      <c r="I25" s="500">
        <v>3</v>
      </c>
      <c r="J25" s="500">
        <v>2</v>
      </c>
      <c r="K25" s="500">
        <v>3</v>
      </c>
      <c r="L25" s="501">
        <v>0</v>
      </c>
      <c r="M25" s="761">
        <f t="shared" si="2"/>
        <v>18</v>
      </c>
      <c r="N25" s="498">
        <f t="shared" si="3"/>
        <v>30</v>
      </c>
    </row>
    <row r="26" spans="1:14" ht="12" thickBot="1" x14ac:dyDescent="0.25">
      <c r="B26" s="178" t="s">
        <v>52</v>
      </c>
      <c r="C26" s="179">
        <f>SUM(C17:C25)</f>
        <v>67</v>
      </c>
      <c r="D26" s="179">
        <f t="shared" ref="D26:M26" si="4">SUM(D17:D25)</f>
        <v>51</v>
      </c>
      <c r="E26" s="242">
        <f t="shared" si="4"/>
        <v>76</v>
      </c>
      <c r="F26" s="760">
        <f t="shared" si="4"/>
        <v>194</v>
      </c>
      <c r="G26" s="243">
        <f t="shared" si="4"/>
        <v>49</v>
      </c>
      <c r="H26" s="179">
        <f t="shared" si="4"/>
        <v>68</v>
      </c>
      <c r="I26" s="179">
        <f t="shared" si="4"/>
        <v>55</v>
      </c>
      <c r="J26" s="179">
        <f t="shared" si="4"/>
        <v>47</v>
      </c>
      <c r="K26" s="179">
        <f t="shared" si="4"/>
        <v>45</v>
      </c>
      <c r="L26" s="242">
        <f t="shared" si="4"/>
        <v>32</v>
      </c>
      <c r="M26" s="760">
        <f t="shared" si="4"/>
        <v>296</v>
      </c>
      <c r="N26" s="867">
        <f t="shared" ref="N26" si="5">M26+F26</f>
        <v>490</v>
      </c>
    </row>
    <row r="27" spans="1:14" ht="12" thickBot="1" x14ac:dyDescent="0.2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4" x14ac:dyDescent="0.2">
      <c r="A28" s="479" t="s">
        <v>509</v>
      </c>
      <c r="B28" s="173" t="s">
        <v>53</v>
      </c>
      <c r="C28" s="173">
        <v>12</v>
      </c>
      <c r="D28" s="173">
        <v>14</v>
      </c>
      <c r="E28" s="229">
        <v>10</v>
      </c>
      <c r="F28" s="757">
        <f>C28+D28+E28</f>
        <v>36</v>
      </c>
      <c r="G28" s="230">
        <v>14</v>
      </c>
      <c r="H28" s="173">
        <v>13</v>
      </c>
      <c r="I28" s="173">
        <v>9</v>
      </c>
      <c r="J28" s="173">
        <v>15</v>
      </c>
      <c r="K28" s="173">
        <v>12</v>
      </c>
      <c r="L28" s="229">
        <v>17</v>
      </c>
      <c r="M28" s="762">
        <f>SUM(G28:L28)</f>
        <v>80</v>
      </c>
      <c r="N28" s="231">
        <f>M28+F28</f>
        <v>116</v>
      </c>
    </row>
    <row r="29" spans="1:14" x14ac:dyDescent="0.2">
      <c r="A29" s="479" t="s">
        <v>510</v>
      </c>
      <c r="B29" s="173" t="s">
        <v>54</v>
      </c>
      <c r="C29" s="173">
        <v>5</v>
      </c>
      <c r="D29" s="173">
        <v>9</v>
      </c>
      <c r="E29" s="229">
        <v>6</v>
      </c>
      <c r="F29" s="758">
        <f t="shared" ref="F29:F34" si="6">C29+D29+E29</f>
        <v>20</v>
      </c>
      <c r="G29" s="230">
        <v>9</v>
      </c>
      <c r="H29" s="173">
        <v>9</v>
      </c>
      <c r="I29" s="173">
        <v>6</v>
      </c>
      <c r="J29" s="173">
        <v>3</v>
      </c>
      <c r="K29" s="173">
        <v>9</v>
      </c>
      <c r="L29" s="229">
        <v>7</v>
      </c>
      <c r="M29" s="763">
        <f t="shared" ref="M29:M34" si="7">SUM(G29:L29)</f>
        <v>43</v>
      </c>
      <c r="N29" s="174">
        <f t="shared" ref="N29:N34" si="8">M29+F29</f>
        <v>63</v>
      </c>
    </row>
    <row r="30" spans="1:14" x14ac:dyDescent="0.2">
      <c r="A30" s="479" t="s">
        <v>511</v>
      </c>
      <c r="B30" s="173" t="s">
        <v>55</v>
      </c>
      <c r="C30" s="173">
        <v>4</v>
      </c>
      <c r="D30" s="173">
        <v>2</v>
      </c>
      <c r="E30" s="229">
        <v>1</v>
      </c>
      <c r="F30" s="758">
        <f t="shared" si="6"/>
        <v>7</v>
      </c>
      <c r="G30" s="230">
        <v>4</v>
      </c>
      <c r="H30" s="173">
        <v>4</v>
      </c>
      <c r="I30" s="173">
        <v>0</v>
      </c>
      <c r="J30" s="173">
        <v>8</v>
      </c>
      <c r="K30" s="173">
        <v>3</v>
      </c>
      <c r="L30" s="229">
        <v>6</v>
      </c>
      <c r="M30" s="763">
        <f t="shared" si="7"/>
        <v>25</v>
      </c>
      <c r="N30" s="174">
        <f t="shared" si="8"/>
        <v>32</v>
      </c>
    </row>
    <row r="31" spans="1:14" x14ac:dyDescent="0.2">
      <c r="A31" s="479" t="s">
        <v>512</v>
      </c>
      <c r="B31" s="173" t="s">
        <v>56</v>
      </c>
      <c r="C31" s="173">
        <v>6</v>
      </c>
      <c r="D31" s="173">
        <v>14</v>
      </c>
      <c r="E31" s="229">
        <v>6</v>
      </c>
      <c r="F31" s="758">
        <f t="shared" si="6"/>
        <v>26</v>
      </c>
      <c r="G31" s="230">
        <v>7</v>
      </c>
      <c r="H31" s="173">
        <v>5</v>
      </c>
      <c r="I31" s="173">
        <v>8</v>
      </c>
      <c r="J31" s="173">
        <v>8</v>
      </c>
      <c r="K31" s="173">
        <v>10</v>
      </c>
      <c r="L31" s="229">
        <v>9</v>
      </c>
      <c r="M31" s="763">
        <f t="shared" si="7"/>
        <v>47</v>
      </c>
      <c r="N31" s="174">
        <f t="shared" si="8"/>
        <v>73</v>
      </c>
    </row>
    <row r="32" spans="1:14" x14ac:dyDescent="0.2">
      <c r="A32" s="479" t="s">
        <v>513</v>
      </c>
      <c r="B32" s="173" t="s">
        <v>57</v>
      </c>
      <c r="C32" s="173">
        <v>6</v>
      </c>
      <c r="D32" s="173">
        <v>8</v>
      </c>
      <c r="E32" s="229">
        <v>9</v>
      </c>
      <c r="F32" s="758">
        <f t="shared" si="6"/>
        <v>23</v>
      </c>
      <c r="G32" s="230">
        <v>6</v>
      </c>
      <c r="H32" s="173">
        <v>12</v>
      </c>
      <c r="I32" s="173">
        <v>6</v>
      </c>
      <c r="J32" s="173">
        <v>10</v>
      </c>
      <c r="K32" s="173">
        <v>10</v>
      </c>
      <c r="L32" s="229">
        <v>10</v>
      </c>
      <c r="M32" s="763">
        <f t="shared" si="7"/>
        <v>54</v>
      </c>
      <c r="N32" s="174">
        <f t="shared" si="8"/>
        <v>77</v>
      </c>
    </row>
    <row r="33" spans="1:14" x14ac:dyDescent="0.2">
      <c r="A33" s="479" t="s">
        <v>514</v>
      </c>
      <c r="B33" s="173" t="s">
        <v>58</v>
      </c>
      <c r="C33" s="173">
        <v>3</v>
      </c>
      <c r="D33" s="173">
        <v>16</v>
      </c>
      <c r="E33" s="229">
        <v>5</v>
      </c>
      <c r="F33" s="758">
        <f t="shared" si="6"/>
        <v>24</v>
      </c>
      <c r="G33" s="230">
        <v>8</v>
      </c>
      <c r="H33" s="173">
        <v>5</v>
      </c>
      <c r="I33" s="173">
        <v>10</v>
      </c>
      <c r="J33" s="173">
        <v>4</v>
      </c>
      <c r="K33" s="173">
        <v>8</v>
      </c>
      <c r="L33" s="229">
        <v>7</v>
      </c>
      <c r="M33" s="763">
        <f t="shared" si="7"/>
        <v>42</v>
      </c>
      <c r="N33" s="174">
        <f t="shared" si="8"/>
        <v>66</v>
      </c>
    </row>
    <row r="34" spans="1:14" ht="12" thickBot="1" x14ac:dyDescent="0.25">
      <c r="A34" s="479" t="s">
        <v>515</v>
      </c>
      <c r="B34" s="239" t="s">
        <v>59</v>
      </c>
      <c r="C34" s="239">
        <v>3</v>
      </c>
      <c r="D34" s="239">
        <v>2</v>
      </c>
      <c r="E34" s="240">
        <v>2</v>
      </c>
      <c r="F34" s="759">
        <f t="shared" si="6"/>
        <v>7</v>
      </c>
      <c r="G34" s="241">
        <v>5</v>
      </c>
      <c r="H34" s="239">
        <v>3</v>
      </c>
      <c r="I34" s="239">
        <v>1</v>
      </c>
      <c r="J34" s="239">
        <v>3</v>
      </c>
      <c r="K34" s="239">
        <v>5</v>
      </c>
      <c r="L34" s="240">
        <v>6</v>
      </c>
      <c r="M34" s="764">
        <f t="shared" si="7"/>
        <v>23</v>
      </c>
      <c r="N34" s="232">
        <f t="shared" si="8"/>
        <v>30</v>
      </c>
    </row>
    <row r="35" spans="1:14" ht="12" thickBot="1" x14ac:dyDescent="0.25">
      <c r="B35" s="178" t="s">
        <v>60</v>
      </c>
      <c r="C35" s="179">
        <f>SUM(C28:C34)</f>
        <v>39</v>
      </c>
      <c r="D35" s="179">
        <f>SUM(D28:D34)</f>
        <v>65</v>
      </c>
      <c r="E35" s="242">
        <f>SUM(E28:E34)</f>
        <v>39</v>
      </c>
      <c r="F35" s="760">
        <f>SUM(F28:F34)</f>
        <v>143</v>
      </c>
      <c r="G35" s="243">
        <f>SUM(G28:G34)</f>
        <v>53</v>
      </c>
      <c r="H35" s="179">
        <f t="shared" ref="H35:N35" si="9">SUM(H28:H34)</f>
        <v>51</v>
      </c>
      <c r="I35" s="179">
        <f t="shared" si="9"/>
        <v>40</v>
      </c>
      <c r="J35" s="179">
        <f t="shared" si="9"/>
        <v>51</v>
      </c>
      <c r="K35" s="179">
        <f t="shared" si="9"/>
        <v>57</v>
      </c>
      <c r="L35" s="242">
        <f t="shared" si="9"/>
        <v>62</v>
      </c>
      <c r="M35" s="760">
        <f t="shared" si="9"/>
        <v>314</v>
      </c>
      <c r="N35" s="867">
        <f t="shared" si="9"/>
        <v>457</v>
      </c>
    </row>
    <row r="36" spans="1:14" ht="12" thickBot="1" x14ac:dyDescent="0.25">
      <c r="B36" s="175"/>
      <c r="C36" s="175"/>
      <c r="D36" s="175"/>
      <c r="E36" s="175"/>
      <c r="F36" s="177"/>
      <c r="G36" s="175"/>
      <c r="H36" s="175"/>
      <c r="I36" s="175"/>
      <c r="J36" s="175"/>
      <c r="K36" s="175"/>
      <c r="L36" s="175"/>
      <c r="M36" s="175"/>
      <c r="N36" s="175"/>
    </row>
    <row r="37" spans="1:14" x14ac:dyDescent="0.2">
      <c r="A37" s="479" t="s">
        <v>519</v>
      </c>
      <c r="B37" s="173" t="s">
        <v>61</v>
      </c>
      <c r="C37" s="278">
        <v>6</v>
      </c>
      <c r="D37" s="278">
        <v>4</v>
      </c>
      <c r="E37" s="279">
        <v>10</v>
      </c>
      <c r="F37" s="757">
        <f>C37+D37+E37</f>
        <v>20</v>
      </c>
      <c r="G37" s="727">
        <v>2</v>
      </c>
      <c r="H37" s="728">
        <v>1</v>
      </c>
      <c r="I37" s="728">
        <v>3</v>
      </c>
      <c r="J37" s="728">
        <v>5</v>
      </c>
      <c r="K37" s="728">
        <v>2</v>
      </c>
      <c r="L37" s="729">
        <v>3</v>
      </c>
      <c r="M37" s="757">
        <f>SUM(G37:L37)</f>
        <v>16</v>
      </c>
      <c r="N37" s="231">
        <f>M37+F37</f>
        <v>36</v>
      </c>
    </row>
    <row r="38" spans="1:14" x14ac:dyDescent="0.2">
      <c r="A38" s="479" t="s">
        <v>520</v>
      </c>
      <c r="B38" s="173" t="s">
        <v>62</v>
      </c>
      <c r="C38" s="256">
        <v>4</v>
      </c>
      <c r="D38" s="256">
        <v>2</v>
      </c>
      <c r="E38" s="257">
        <v>1</v>
      </c>
      <c r="F38" s="758">
        <f>C38+D38+E38</f>
        <v>7</v>
      </c>
      <c r="G38" s="730">
        <v>4</v>
      </c>
      <c r="H38" s="731">
        <v>6</v>
      </c>
      <c r="I38" s="731">
        <v>1</v>
      </c>
      <c r="J38" s="731">
        <v>3</v>
      </c>
      <c r="K38" s="731">
        <v>3</v>
      </c>
      <c r="L38" s="732">
        <v>3</v>
      </c>
      <c r="M38" s="758">
        <f>SUM(G38:L38)</f>
        <v>20</v>
      </c>
      <c r="N38" s="174">
        <f>M38+F38</f>
        <v>27</v>
      </c>
    </row>
    <row r="39" spans="1:14" x14ac:dyDescent="0.2">
      <c r="A39" s="479" t="s">
        <v>521</v>
      </c>
      <c r="B39" s="173" t="s">
        <v>63</v>
      </c>
      <c r="C39" s="173">
        <v>5</v>
      </c>
      <c r="D39" s="509">
        <v>5</v>
      </c>
      <c r="E39" s="510">
        <v>3</v>
      </c>
      <c r="F39" s="758">
        <f t="shared" ref="F39:F44" si="10">C39+D39+E39</f>
        <v>13</v>
      </c>
      <c r="G39" s="508">
        <v>3</v>
      </c>
      <c r="H39" s="509">
        <v>0</v>
      </c>
      <c r="I39" s="509">
        <v>2</v>
      </c>
      <c r="J39" s="509">
        <v>1</v>
      </c>
      <c r="K39" s="509">
        <v>1</v>
      </c>
      <c r="L39" s="510">
        <v>5</v>
      </c>
      <c r="M39" s="758">
        <f t="shared" ref="M39:M44" si="11">SUM(G39:L39)</f>
        <v>12</v>
      </c>
      <c r="N39" s="502">
        <f t="shared" ref="N39:N44" si="12">M39+F39</f>
        <v>25</v>
      </c>
    </row>
    <row r="40" spans="1:14" x14ac:dyDescent="0.2">
      <c r="A40" s="479" t="s">
        <v>522</v>
      </c>
      <c r="B40" s="173" t="s">
        <v>64</v>
      </c>
      <c r="C40" s="173">
        <v>0</v>
      </c>
      <c r="D40" s="509">
        <v>0</v>
      </c>
      <c r="E40" s="510">
        <v>0</v>
      </c>
      <c r="F40" s="758">
        <f t="shared" si="10"/>
        <v>0</v>
      </c>
      <c r="G40" s="508">
        <v>3</v>
      </c>
      <c r="H40" s="509">
        <v>6</v>
      </c>
      <c r="I40" s="509">
        <v>2</v>
      </c>
      <c r="J40" s="509">
        <v>8</v>
      </c>
      <c r="K40" s="509">
        <v>3</v>
      </c>
      <c r="L40" s="510">
        <v>0</v>
      </c>
      <c r="M40" s="758">
        <f t="shared" si="11"/>
        <v>22</v>
      </c>
      <c r="N40" s="502">
        <f t="shared" si="12"/>
        <v>22</v>
      </c>
    </row>
    <row r="41" spans="1:14" x14ac:dyDescent="0.2">
      <c r="A41" s="479" t="s">
        <v>523</v>
      </c>
      <c r="B41" s="239" t="s">
        <v>65</v>
      </c>
      <c r="C41" s="173">
        <v>3</v>
      </c>
      <c r="D41" s="509">
        <v>3</v>
      </c>
      <c r="E41" s="510">
        <v>4</v>
      </c>
      <c r="F41" s="758">
        <f t="shared" si="10"/>
        <v>10</v>
      </c>
      <c r="G41" s="508">
        <v>3</v>
      </c>
      <c r="H41" s="509">
        <v>4</v>
      </c>
      <c r="I41" s="509">
        <v>4</v>
      </c>
      <c r="J41" s="509">
        <v>2</v>
      </c>
      <c r="K41" s="509">
        <v>4</v>
      </c>
      <c r="L41" s="510">
        <v>2</v>
      </c>
      <c r="M41" s="758">
        <f t="shared" si="11"/>
        <v>19</v>
      </c>
      <c r="N41" s="502">
        <f t="shared" si="12"/>
        <v>29</v>
      </c>
    </row>
    <row r="42" spans="1:14" x14ac:dyDescent="0.2">
      <c r="A42" s="479" t="s">
        <v>516</v>
      </c>
      <c r="B42" s="503" t="s">
        <v>524</v>
      </c>
      <c r="C42" s="173">
        <v>9</v>
      </c>
      <c r="D42" s="509">
        <v>17</v>
      </c>
      <c r="E42" s="510">
        <v>19</v>
      </c>
      <c r="F42" s="758">
        <f t="shared" si="10"/>
        <v>45</v>
      </c>
      <c r="G42" s="508">
        <v>17</v>
      </c>
      <c r="H42" s="509">
        <v>15</v>
      </c>
      <c r="I42" s="509">
        <v>18</v>
      </c>
      <c r="J42" s="509">
        <v>6</v>
      </c>
      <c r="K42" s="509">
        <v>16</v>
      </c>
      <c r="L42" s="510">
        <v>15</v>
      </c>
      <c r="M42" s="758">
        <f t="shared" si="11"/>
        <v>87</v>
      </c>
      <c r="N42" s="502">
        <f t="shared" si="12"/>
        <v>132</v>
      </c>
    </row>
    <row r="43" spans="1:14" x14ac:dyDescent="0.2">
      <c r="A43" s="479" t="s">
        <v>517</v>
      </c>
      <c r="B43" s="503" t="s">
        <v>67</v>
      </c>
      <c r="C43" s="173">
        <v>4</v>
      </c>
      <c r="D43" s="173">
        <v>4</v>
      </c>
      <c r="E43" s="229">
        <v>5</v>
      </c>
      <c r="F43" s="758">
        <f t="shared" si="10"/>
        <v>13</v>
      </c>
      <c r="G43" s="230">
        <v>4</v>
      </c>
      <c r="H43" s="173">
        <v>3</v>
      </c>
      <c r="I43" s="173">
        <v>7</v>
      </c>
      <c r="J43" s="173">
        <v>5</v>
      </c>
      <c r="K43" s="173">
        <v>4</v>
      </c>
      <c r="L43" s="229">
        <v>1</v>
      </c>
      <c r="M43" s="758">
        <f t="shared" si="11"/>
        <v>24</v>
      </c>
      <c r="N43" s="174">
        <f t="shared" si="12"/>
        <v>37</v>
      </c>
    </row>
    <row r="44" spans="1:14" ht="12" thickBot="1" x14ac:dyDescent="0.25">
      <c r="A44" s="479" t="s">
        <v>518</v>
      </c>
      <c r="B44" s="504" t="s">
        <v>66</v>
      </c>
      <c r="C44" s="239">
        <v>3</v>
      </c>
      <c r="D44" s="239">
        <v>6</v>
      </c>
      <c r="E44" s="240">
        <v>0</v>
      </c>
      <c r="F44" s="759">
        <f t="shared" si="10"/>
        <v>9</v>
      </c>
      <c r="G44" s="241">
        <v>9</v>
      </c>
      <c r="H44" s="239">
        <v>2</v>
      </c>
      <c r="I44" s="239">
        <v>2</v>
      </c>
      <c r="J44" s="239">
        <v>2</v>
      </c>
      <c r="K44" s="239">
        <v>3</v>
      </c>
      <c r="L44" s="240">
        <v>2</v>
      </c>
      <c r="M44" s="765">
        <f t="shared" si="11"/>
        <v>20</v>
      </c>
      <c r="N44" s="483">
        <f t="shared" si="12"/>
        <v>29</v>
      </c>
    </row>
    <row r="45" spans="1:14" ht="12" thickBot="1" x14ac:dyDescent="0.25">
      <c r="B45" s="178" t="s">
        <v>68</v>
      </c>
      <c r="C45" s="179">
        <f>SUM(C37:C44)</f>
        <v>34</v>
      </c>
      <c r="D45" s="179">
        <f>SUM(D37:D44)</f>
        <v>41</v>
      </c>
      <c r="E45" s="242">
        <f t="shared" ref="E45:N45" si="13">SUM(E37:E44)</f>
        <v>42</v>
      </c>
      <c r="F45" s="760">
        <f t="shared" si="13"/>
        <v>117</v>
      </c>
      <c r="G45" s="243">
        <f t="shared" si="13"/>
        <v>45</v>
      </c>
      <c r="H45" s="179">
        <f t="shared" si="13"/>
        <v>37</v>
      </c>
      <c r="I45" s="179">
        <f t="shared" si="13"/>
        <v>39</v>
      </c>
      <c r="J45" s="179">
        <f t="shared" si="13"/>
        <v>32</v>
      </c>
      <c r="K45" s="179">
        <f t="shared" si="13"/>
        <v>36</v>
      </c>
      <c r="L45" s="242">
        <f t="shared" si="13"/>
        <v>31</v>
      </c>
      <c r="M45" s="760">
        <f t="shared" si="13"/>
        <v>220</v>
      </c>
      <c r="N45" s="867">
        <f t="shared" si="13"/>
        <v>337</v>
      </c>
    </row>
    <row r="46" spans="1:14" ht="12" thickBot="1" x14ac:dyDescent="0.25"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</row>
    <row r="47" spans="1:14" x14ac:dyDescent="0.2">
      <c r="A47" s="479" t="s">
        <v>526</v>
      </c>
      <c r="B47" s="173" t="s">
        <v>525</v>
      </c>
      <c r="C47" s="173">
        <v>17</v>
      </c>
      <c r="D47" s="173">
        <v>19</v>
      </c>
      <c r="E47" s="229">
        <v>18</v>
      </c>
      <c r="F47" s="757">
        <f>C47+D47+E47</f>
        <v>54</v>
      </c>
      <c r="G47" s="230">
        <v>15</v>
      </c>
      <c r="H47" s="173">
        <v>21</v>
      </c>
      <c r="I47" s="173">
        <v>22</v>
      </c>
      <c r="J47" s="173">
        <v>12</v>
      </c>
      <c r="K47" s="173">
        <v>20</v>
      </c>
      <c r="L47" s="229">
        <v>19</v>
      </c>
      <c r="M47" s="757">
        <f>SUM(G47:L47)</f>
        <v>109</v>
      </c>
      <c r="N47" s="507">
        <f>M47+F47</f>
        <v>163</v>
      </c>
    </row>
    <row r="48" spans="1:14" x14ac:dyDescent="0.2">
      <c r="A48" s="479" t="s">
        <v>527</v>
      </c>
      <c r="B48" s="173" t="s">
        <v>71</v>
      </c>
      <c r="C48" s="173">
        <v>6</v>
      </c>
      <c r="D48" s="173">
        <v>9</v>
      </c>
      <c r="E48" s="229">
        <v>9</v>
      </c>
      <c r="F48" s="758">
        <f>C48+D48+E48</f>
        <v>24</v>
      </c>
      <c r="G48" s="230">
        <v>5</v>
      </c>
      <c r="H48" s="173">
        <v>8</v>
      </c>
      <c r="I48" s="173">
        <v>7</v>
      </c>
      <c r="J48" s="173">
        <v>7</v>
      </c>
      <c r="K48" s="173">
        <v>10</v>
      </c>
      <c r="L48" s="229">
        <v>7</v>
      </c>
      <c r="M48" s="758">
        <f>SUM(G48:L48)</f>
        <v>44</v>
      </c>
      <c r="N48" s="502">
        <f>M48+F48</f>
        <v>68</v>
      </c>
    </row>
    <row r="49" spans="1:14" x14ac:dyDescent="0.2">
      <c r="A49" s="479" t="s">
        <v>528</v>
      </c>
      <c r="B49" s="173" t="s">
        <v>69</v>
      </c>
      <c r="C49" s="173">
        <v>8</v>
      </c>
      <c r="D49" s="173">
        <v>15</v>
      </c>
      <c r="E49" s="229">
        <v>16</v>
      </c>
      <c r="F49" s="758">
        <f>C49+D49+E49</f>
        <v>39</v>
      </c>
      <c r="G49" s="230">
        <v>16</v>
      </c>
      <c r="H49" s="173">
        <v>22</v>
      </c>
      <c r="I49" s="173">
        <v>16</v>
      </c>
      <c r="J49" s="173">
        <v>14</v>
      </c>
      <c r="K49" s="173">
        <v>23</v>
      </c>
      <c r="L49" s="229">
        <v>20</v>
      </c>
      <c r="M49" s="758">
        <f>SUM(G49:L49)</f>
        <v>111</v>
      </c>
      <c r="N49" s="502">
        <f>M49+F49</f>
        <v>150</v>
      </c>
    </row>
    <row r="50" spans="1:14" ht="12" thickBot="1" x14ac:dyDescent="0.25">
      <c r="A50" s="479" t="s">
        <v>529</v>
      </c>
      <c r="B50" s="173" t="s">
        <v>70</v>
      </c>
      <c r="C50" s="173">
        <v>10</v>
      </c>
      <c r="D50" s="173">
        <v>7</v>
      </c>
      <c r="E50" s="229">
        <v>7</v>
      </c>
      <c r="F50" s="758">
        <f>C50+D50+E50</f>
        <v>24</v>
      </c>
      <c r="G50" s="230">
        <v>11</v>
      </c>
      <c r="H50" s="173">
        <v>10</v>
      </c>
      <c r="I50" s="173">
        <v>10</v>
      </c>
      <c r="J50" s="173">
        <v>11</v>
      </c>
      <c r="K50" s="173">
        <v>12</v>
      </c>
      <c r="L50" s="229">
        <v>16</v>
      </c>
      <c r="M50" s="758">
        <f>SUM(G50:L50)</f>
        <v>70</v>
      </c>
      <c r="N50" s="502">
        <f>M50+F50</f>
        <v>94</v>
      </c>
    </row>
    <row r="51" spans="1:14" ht="12" thickBot="1" x14ac:dyDescent="0.25">
      <c r="B51" s="178" t="s">
        <v>72</v>
      </c>
      <c r="C51" s="179">
        <f t="shared" ref="C51:N51" si="14">SUM(C47:C50)</f>
        <v>41</v>
      </c>
      <c r="D51" s="179">
        <f t="shared" si="14"/>
        <v>50</v>
      </c>
      <c r="E51" s="242">
        <f t="shared" si="14"/>
        <v>50</v>
      </c>
      <c r="F51" s="760">
        <f t="shared" si="14"/>
        <v>141</v>
      </c>
      <c r="G51" s="243">
        <f t="shared" si="14"/>
        <v>47</v>
      </c>
      <c r="H51" s="243">
        <f t="shared" si="14"/>
        <v>61</v>
      </c>
      <c r="I51" s="243">
        <f t="shared" si="14"/>
        <v>55</v>
      </c>
      <c r="J51" s="243">
        <f t="shared" si="14"/>
        <v>44</v>
      </c>
      <c r="K51" s="243">
        <f t="shared" si="14"/>
        <v>65</v>
      </c>
      <c r="L51" s="255">
        <f t="shared" si="14"/>
        <v>62</v>
      </c>
      <c r="M51" s="760">
        <f t="shared" si="14"/>
        <v>334</v>
      </c>
      <c r="N51" s="867">
        <f t="shared" si="14"/>
        <v>475</v>
      </c>
    </row>
    <row r="52" spans="1:14" ht="12" thickBot="1" x14ac:dyDescent="0.25">
      <c r="B52" s="244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80"/>
    </row>
    <row r="53" spans="1:14" x14ac:dyDescent="0.2">
      <c r="A53" s="477">
        <v>2101</v>
      </c>
      <c r="B53" s="173" t="s">
        <v>73</v>
      </c>
      <c r="C53" s="176">
        <v>36</v>
      </c>
      <c r="D53" s="176">
        <v>30</v>
      </c>
      <c r="E53" s="233">
        <v>42</v>
      </c>
      <c r="F53" s="757">
        <f>C53+D53+E53</f>
        <v>108</v>
      </c>
      <c r="G53" s="230">
        <v>52</v>
      </c>
      <c r="H53" s="173">
        <v>35</v>
      </c>
      <c r="I53" s="173">
        <v>35</v>
      </c>
      <c r="J53" s="173">
        <v>42</v>
      </c>
      <c r="K53" s="173">
        <v>38</v>
      </c>
      <c r="L53" s="229">
        <v>41</v>
      </c>
      <c r="M53" s="757">
        <f>G53+H53+I53+J53+K53+L53</f>
        <v>243</v>
      </c>
      <c r="N53" s="231">
        <f>F53+M53</f>
        <v>351</v>
      </c>
    </row>
    <row r="54" spans="1:14" x14ac:dyDescent="0.2">
      <c r="A54" s="477">
        <v>2102</v>
      </c>
      <c r="B54" s="173" t="s">
        <v>75</v>
      </c>
      <c r="C54" s="173">
        <v>17</v>
      </c>
      <c r="D54" s="173">
        <v>13</v>
      </c>
      <c r="E54" s="229">
        <v>22</v>
      </c>
      <c r="F54" s="758">
        <f>C54+D54+E54</f>
        <v>52</v>
      </c>
      <c r="G54" s="230">
        <v>13</v>
      </c>
      <c r="H54" s="173">
        <v>26</v>
      </c>
      <c r="I54" s="173">
        <v>18</v>
      </c>
      <c r="J54" s="173">
        <v>20</v>
      </c>
      <c r="K54" s="173">
        <v>15</v>
      </c>
      <c r="L54" s="229">
        <v>15</v>
      </c>
      <c r="M54" s="758">
        <f>G54+H54+I54+J54+K54+L54</f>
        <v>107</v>
      </c>
      <c r="N54" s="174">
        <f>F54+M54</f>
        <v>159</v>
      </c>
    </row>
    <row r="55" spans="1:14" x14ac:dyDescent="0.2">
      <c r="A55" s="477">
        <v>2103</v>
      </c>
      <c r="B55" s="173" t="s">
        <v>530</v>
      </c>
      <c r="C55" s="278">
        <v>20</v>
      </c>
      <c r="D55" s="278">
        <v>9</v>
      </c>
      <c r="E55" s="279">
        <v>18</v>
      </c>
      <c r="F55" s="758">
        <f>C55+D55+E55</f>
        <v>47</v>
      </c>
      <c r="G55" s="230">
        <v>15</v>
      </c>
      <c r="H55" s="173">
        <v>14</v>
      </c>
      <c r="I55" s="173">
        <v>26</v>
      </c>
      <c r="J55" s="173">
        <v>10</v>
      </c>
      <c r="K55" s="173">
        <v>16</v>
      </c>
      <c r="L55" s="229">
        <v>26</v>
      </c>
      <c r="M55" s="758">
        <f>G55+H55+I55+J55+K55+L55</f>
        <v>107</v>
      </c>
      <c r="N55" s="174">
        <f>F55+M55</f>
        <v>154</v>
      </c>
    </row>
    <row r="56" spans="1:14" ht="12" thickBot="1" x14ac:dyDescent="0.25">
      <c r="A56" s="477">
        <v>2104</v>
      </c>
      <c r="B56" s="239" t="s">
        <v>74</v>
      </c>
      <c r="C56" s="245">
        <v>43</v>
      </c>
      <c r="D56" s="307">
        <v>36</v>
      </c>
      <c r="E56" s="246">
        <v>36</v>
      </c>
      <c r="F56" s="759">
        <f>C56+D56+E56</f>
        <v>115</v>
      </c>
      <c r="G56" s="241">
        <v>29</v>
      </c>
      <c r="H56" s="239">
        <v>42</v>
      </c>
      <c r="I56" s="239">
        <v>33</v>
      </c>
      <c r="J56" s="239">
        <v>42</v>
      </c>
      <c r="K56" s="239">
        <v>34</v>
      </c>
      <c r="L56" s="240">
        <v>27</v>
      </c>
      <c r="M56" s="759">
        <f>G56+H56+I56+J56+K56+L56</f>
        <v>207</v>
      </c>
      <c r="N56" s="232">
        <f>F56+M56</f>
        <v>322</v>
      </c>
    </row>
    <row r="57" spans="1:14" ht="12" thickBot="1" x14ac:dyDescent="0.25">
      <c r="B57" s="178" t="s">
        <v>76</v>
      </c>
      <c r="C57" s="179">
        <f>SUM(C53:C56)</f>
        <v>116</v>
      </c>
      <c r="D57" s="179">
        <f t="shared" ref="D57:N57" si="15">SUM(D53:D56)</f>
        <v>88</v>
      </c>
      <c r="E57" s="242">
        <f t="shared" si="15"/>
        <v>118</v>
      </c>
      <c r="F57" s="760">
        <f t="shared" si="15"/>
        <v>322</v>
      </c>
      <c r="G57" s="243">
        <f t="shared" si="15"/>
        <v>109</v>
      </c>
      <c r="H57" s="179">
        <f t="shared" si="15"/>
        <v>117</v>
      </c>
      <c r="I57" s="179">
        <f t="shared" si="15"/>
        <v>112</v>
      </c>
      <c r="J57" s="179">
        <f t="shared" si="15"/>
        <v>114</v>
      </c>
      <c r="K57" s="179">
        <f t="shared" si="15"/>
        <v>103</v>
      </c>
      <c r="L57" s="242">
        <f t="shared" si="15"/>
        <v>109</v>
      </c>
      <c r="M57" s="760">
        <f t="shared" si="15"/>
        <v>664</v>
      </c>
      <c r="N57" s="867">
        <f t="shared" si="15"/>
        <v>986</v>
      </c>
    </row>
    <row r="58" spans="1:14" ht="12" thickBot="1" x14ac:dyDescent="0.25"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4" x14ac:dyDescent="0.2">
      <c r="A59" s="479" t="s">
        <v>531</v>
      </c>
      <c r="B59" s="173" t="s">
        <v>77</v>
      </c>
      <c r="C59" s="173">
        <v>19</v>
      </c>
      <c r="D59" s="173">
        <v>34</v>
      </c>
      <c r="E59" s="229">
        <v>30</v>
      </c>
      <c r="F59" s="757">
        <f>C59+D59+E59</f>
        <v>83</v>
      </c>
      <c r="G59" s="230">
        <v>34</v>
      </c>
      <c r="H59" s="173">
        <v>27</v>
      </c>
      <c r="I59" s="173">
        <v>22</v>
      </c>
      <c r="J59" s="173">
        <v>22</v>
      </c>
      <c r="K59" s="173">
        <v>22</v>
      </c>
      <c r="L59" s="229">
        <v>24</v>
      </c>
      <c r="M59" s="757">
        <f>SUM(G59:L59)</f>
        <v>151</v>
      </c>
      <c r="N59" s="231">
        <f>M59+F59</f>
        <v>234</v>
      </c>
    </row>
    <row r="60" spans="1:14" x14ac:dyDescent="0.2">
      <c r="A60" s="479" t="s">
        <v>532</v>
      </c>
      <c r="B60" s="173" t="s">
        <v>78</v>
      </c>
      <c r="C60" s="173">
        <v>19</v>
      </c>
      <c r="D60" s="173">
        <v>22</v>
      </c>
      <c r="E60" s="229">
        <v>25</v>
      </c>
      <c r="F60" s="758">
        <f>C60+D60+E60</f>
        <v>66</v>
      </c>
      <c r="G60" s="230">
        <v>20</v>
      </c>
      <c r="H60" s="173">
        <v>28</v>
      </c>
      <c r="I60" s="173">
        <v>30</v>
      </c>
      <c r="J60" s="173">
        <v>20</v>
      </c>
      <c r="K60" s="173">
        <v>23</v>
      </c>
      <c r="L60" s="229">
        <v>19</v>
      </c>
      <c r="M60" s="758">
        <f>SUM(G60:L60)</f>
        <v>140</v>
      </c>
      <c r="N60" s="174">
        <f>M60+F60</f>
        <v>206</v>
      </c>
    </row>
    <row r="61" spans="1:14" ht="12" thickBot="1" x14ac:dyDescent="0.25">
      <c r="A61" s="477">
        <v>2122</v>
      </c>
      <c r="B61" s="239" t="s">
        <v>79</v>
      </c>
      <c r="C61" s="239">
        <v>24</v>
      </c>
      <c r="D61" s="239">
        <v>22</v>
      </c>
      <c r="E61" s="240">
        <v>26</v>
      </c>
      <c r="F61" s="759">
        <f>C61+D61+E61</f>
        <v>72</v>
      </c>
      <c r="G61" s="499">
        <v>30</v>
      </c>
      <c r="H61" s="500">
        <v>26</v>
      </c>
      <c r="I61" s="500">
        <v>25</v>
      </c>
      <c r="J61" s="500">
        <v>24</v>
      </c>
      <c r="K61" s="500">
        <v>16</v>
      </c>
      <c r="L61" s="501">
        <v>12</v>
      </c>
      <c r="M61" s="759">
        <f>SUM(G61:L61)</f>
        <v>133</v>
      </c>
      <c r="N61" s="498">
        <f>M61+F61</f>
        <v>205</v>
      </c>
    </row>
    <row r="62" spans="1:14" ht="12" thickBot="1" x14ac:dyDescent="0.25">
      <c r="B62" s="178" t="s">
        <v>80</v>
      </c>
      <c r="C62" s="179">
        <f t="shared" ref="C62:N62" si="16">C59+C60+C61</f>
        <v>62</v>
      </c>
      <c r="D62" s="179">
        <f t="shared" si="16"/>
        <v>78</v>
      </c>
      <c r="E62" s="242">
        <f t="shared" si="16"/>
        <v>81</v>
      </c>
      <c r="F62" s="760">
        <f t="shared" si="16"/>
        <v>221</v>
      </c>
      <c r="G62" s="243">
        <f t="shared" si="16"/>
        <v>84</v>
      </c>
      <c r="H62" s="179">
        <f t="shared" si="16"/>
        <v>81</v>
      </c>
      <c r="I62" s="179">
        <f t="shared" si="16"/>
        <v>77</v>
      </c>
      <c r="J62" s="179">
        <f t="shared" si="16"/>
        <v>66</v>
      </c>
      <c r="K62" s="179">
        <f t="shared" si="16"/>
        <v>61</v>
      </c>
      <c r="L62" s="242">
        <f t="shared" si="16"/>
        <v>55</v>
      </c>
      <c r="M62" s="760">
        <f t="shared" si="16"/>
        <v>424</v>
      </c>
      <c r="N62" s="867">
        <f t="shared" si="16"/>
        <v>645</v>
      </c>
    </row>
    <row r="63" spans="1:14" ht="12" thickBot="1" x14ac:dyDescent="0.25"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</row>
    <row r="64" spans="1:14" x14ac:dyDescent="0.2">
      <c r="A64" s="479" t="s">
        <v>533</v>
      </c>
      <c r="B64" s="173" t="s">
        <v>81</v>
      </c>
      <c r="C64" s="173">
        <v>20</v>
      </c>
      <c r="D64" s="173">
        <v>22</v>
      </c>
      <c r="E64" s="229">
        <v>12</v>
      </c>
      <c r="F64" s="766">
        <f>C64+D64+E64</f>
        <v>54</v>
      </c>
      <c r="G64" s="230">
        <v>20</v>
      </c>
      <c r="H64" s="173">
        <v>13</v>
      </c>
      <c r="I64" s="173">
        <v>12</v>
      </c>
      <c r="J64" s="173">
        <v>13</v>
      </c>
      <c r="K64" s="173">
        <v>13</v>
      </c>
      <c r="L64" s="229">
        <v>14</v>
      </c>
      <c r="M64" s="766">
        <f>SUM(G64:L64)</f>
        <v>85</v>
      </c>
      <c r="N64" s="254">
        <f>M64+F64</f>
        <v>139</v>
      </c>
    </row>
    <row r="65" spans="1:14" x14ac:dyDescent="0.2">
      <c r="A65" s="479" t="s">
        <v>534</v>
      </c>
      <c r="B65" s="173" t="s">
        <v>402</v>
      </c>
      <c r="C65" s="173">
        <v>27</v>
      </c>
      <c r="D65" s="173">
        <v>14</v>
      </c>
      <c r="E65" s="229">
        <v>13</v>
      </c>
      <c r="F65" s="759">
        <f>C65+D65+E65</f>
        <v>54</v>
      </c>
      <c r="G65" s="230">
        <v>23</v>
      </c>
      <c r="H65" s="173">
        <v>19</v>
      </c>
      <c r="I65" s="173">
        <v>18</v>
      </c>
      <c r="J65" s="173">
        <v>14</v>
      </c>
      <c r="K65" s="173">
        <v>15</v>
      </c>
      <c r="L65" s="229">
        <v>22</v>
      </c>
      <c r="M65" s="759">
        <f>SUM(G65:L65)</f>
        <v>111</v>
      </c>
      <c r="N65" s="232">
        <f>M65+F65</f>
        <v>165</v>
      </c>
    </row>
    <row r="66" spans="1:14" x14ac:dyDescent="0.2">
      <c r="A66" s="479" t="s">
        <v>536</v>
      </c>
      <c r="B66" s="173" t="s">
        <v>82</v>
      </c>
      <c r="C66" s="173">
        <v>14</v>
      </c>
      <c r="D66" s="173">
        <v>8</v>
      </c>
      <c r="E66" s="229">
        <v>11</v>
      </c>
      <c r="F66" s="759">
        <f>C66+D66+E66</f>
        <v>33</v>
      </c>
      <c r="G66" s="230">
        <v>13</v>
      </c>
      <c r="H66" s="173">
        <v>9</v>
      </c>
      <c r="I66" s="173">
        <v>11</v>
      </c>
      <c r="J66" s="173">
        <v>11</v>
      </c>
      <c r="K66" s="173">
        <v>13</v>
      </c>
      <c r="L66" s="229">
        <v>10</v>
      </c>
      <c r="M66" s="759">
        <f>SUM(G66:L66)</f>
        <v>67</v>
      </c>
      <c r="N66" s="232">
        <f>M66+F66</f>
        <v>100</v>
      </c>
    </row>
    <row r="67" spans="1:14" ht="12" thickBot="1" x14ac:dyDescent="0.25">
      <c r="A67" s="479" t="s">
        <v>537</v>
      </c>
      <c r="B67" s="239" t="s">
        <v>535</v>
      </c>
      <c r="C67" s="239">
        <v>16</v>
      </c>
      <c r="D67" s="239">
        <v>11</v>
      </c>
      <c r="E67" s="240">
        <v>14</v>
      </c>
      <c r="F67" s="759">
        <f>C67+D67+E67</f>
        <v>41</v>
      </c>
      <c r="G67" s="241">
        <v>13</v>
      </c>
      <c r="H67" s="239">
        <v>8</v>
      </c>
      <c r="I67" s="239">
        <v>12</v>
      </c>
      <c r="J67" s="239">
        <v>8</v>
      </c>
      <c r="K67" s="239">
        <v>11</v>
      </c>
      <c r="L67" s="240">
        <v>13</v>
      </c>
      <c r="M67" s="759">
        <f>SUM(G67:L67)</f>
        <v>65</v>
      </c>
      <c r="N67" s="232">
        <f>M67+F67</f>
        <v>106</v>
      </c>
    </row>
    <row r="68" spans="1:14" ht="12" thickBot="1" x14ac:dyDescent="0.25">
      <c r="B68" s="247" t="s">
        <v>83</v>
      </c>
      <c r="C68" s="248">
        <f>SUM(C64:C67)</f>
        <v>77</v>
      </c>
      <c r="D68" s="248">
        <f t="shared" ref="D68:N68" si="17">SUM(D64:D67)</f>
        <v>55</v>
      </c>
      <c r="E68" s="249">
        <f t="shared" si="17"/>
        <v>50</v>
      </c>
      <c r="F68" s="767">
        <f t="shared" si="17"/>
        <v>182</v>
      </c>
      <c r="G68" s="250">
        <f t="shared" si="17"/>
        <v>69</v>
      </c>
      <c r="H68" s="248">
        <f t="shared" si="17"/>
        <v>49</v>
      </c>
      <c r="I68" s="248">
        <f t="shared" si="17"/>
        <v>53</v>
      </c>
      <c r="J68" s="248">
        <f t="shared" si="17"/>
        <v>46</v>
      </c>
      <c r="K68" s="248">
        <f t="shared" si="17"/>
        <v>52</v>
      </c>
      <c r="L68" s="248">
        <f t="shared" si="17"/>
        <v>59</v>
      </c>
      <c r="M68" s="768">
        <f t="shared" si="17"/>
        <v>328</v>
      </c>
      <c r="N68" s="868">
        <f t="shared" si="17"/>
        <v>510</v>
      </c>
    </row>
    <row r="69" spans="1:14" ht="12" thickBot="1" x14ac:dyDescent="0.25"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</row>
    <row r="70" spans="1:14" x14ac:dyDescent="0.2">
      <c r="A70" s="477">
        <v>2131</v>
      </c>
      <c r="B70" s="169" t="s">
        <v>86</v>
      </c>
      <c r="C70" s="171">
        <v>22</v>
      </c>
      <c r="D70" s="171">
        <v>16</v>
      </c>
      <c r="E70" s="259">
        <v>21</v>
      </c>
      <c r="F70" s="754">
        <f>E70+D70+C70</f>
        <v>59</v>
      </c>
      <c r="G70" s="260">
        <v>20</v>
      </c>
      <c r="H70" s="171">
        <v>30</v>
      </c>
      <c r="I70" s="171">
        <v>22</v>
      </c>
      <c r="J70" s="171">
        <v>25</v>
      </c>
      <c r="K70" s="171">
        <v>7</v>
      </c>
      <c r="L70" s="259">
        <v>7</v>
      </c>
      <c r="M70" s="754">
        <f>SUM(G70:L70)</f>
        <v>111</v>
      </c>
      <c r="N70" s="292">
        <f>M70+F70</f>
        <v>170</v>
      </c>
    </row>
    <row r="71" spans="1:14" x14ac:dyDescent="0.2">
      <c r="A71" s="479" t="s">
        <v>538</v>
      </c>
      <c r="B71" s="173" t="s">
        <v>85</v>
      </c>
      <c r="C71" s="173">
        <v>20</v>
      </c>
      <c r="D71" s="173">
        <v>17</v>
      </c>
      <c r="E71" s="229">
        <v>27</v>
      </c>
      <c r="F71" s="755">
        <f>E71+D71+C71</f>
        <v>64</v>
      </c>
      <c r="G71" s="230">
        <v>23</v>
      </c>
      <c r="H71" s="173">
        <v>20</v>
      </c>
      <c r="I71" s="173">
        <v>22</v>
      </c>
      <c r="J71" s="173">
        <v>22</v>
      </c>
      <c r="K71" s="173">
        <v>20</v>
      </c>
      <c r="L71" s="229">
        <v>16</v>
      </c>
      <c r="M71" s="755">
        <f>SUM(G71:L71)</f>
        <v>123</v>
      </c>
      <c r="N71" s="293">
        <f>M71+F71</f>
        <v>187</v>
      </c>
    </row>
    <row r="72" spans="1:14" x14ac:dyDescent="0.2">
      <c r="A72" s="479" t="s">
        <v>539</v>
      </c>
      <c r="B72" s="173" t="s">
        <v>329</v>
      </c>
      <c r="C72" s="173">
        <v>22</v>
      </c>
      <c r="D72" s="173">
        <v>18</v>
      </c>
      <c r="E72" s="229">
        <v>10</v>
      </c>
      <c r="F72" s="755">
        <f>E72+D72+C72</f>
        <v>50</v>
      </c>
      <c r="G72" s="230">
        <v>20</v>
      </c>
      <c r="H72" s="173">
        <v>15</v>
      </c>
      <c r="I72" s="173">
        <v>15</v>
      </c>
      <c r="J72" s="173">
        <v>13</v>
      </c>
      <c r="K72" s="173">
        <v>5</v>
      </c>
      <c r="L72" s="229">
        <v>10</v>
      </c>
      <c r="M72" s="755">
        <f>SUM(G72:L72)</f>
        <v>78</v>
      </c>
      <c r="N72" s="293">
        <f>M72+F72</f>
        <v>128</v>
      </c>
    </row>
    <row r="73" spans="1:14" ht="12" thickBot="1" x14ac:dyDescent="0.25">
      <c r="A73" s="477">
        <v>2133</v>
      </c>
      <c r="B73" s="239" t="s">
        <v>84</v>
      </c>
      <c r="C73" s="239">
        <v>38</v>
      </c>
      <c r="D73" s="239">
        <v>40</v>
      </c>
      <c r="E73" s="240">
        <v>53</v>
      </c>
      <c r="F73" s="769">
        <f>E73+D73+C73</f>
        <v>131</v>
      </c>
      <c r="G73" s="241">
        <v>47</v>
      </c>
      <c r="H73" s="239">
        <v>46</v>
      </c>
      <c r="I73" s="239">
        <v>50</v>
      </c>
      <c r="J73" s="239">
        <v>55</v>
      </c>
      <c r="K73" s="239">
        <v>37</v>
      </c>
      <c r="L73" s="240">
        <v>33</v>
      </c>
      <c r="M73" s="769">
        <f>SUM(G73:L73)</f>
        <v>268</v>
      </c>
      <c r="N73" s="294">
        <f>M73+F73</f>
        <v>399</v>
      </c>
    </row>
    <row r="74" spans="1:14" ht="12" thickBot="1" x14ac:dyDescent="0.25">
      <c r="B74" s="247" t="s">
        <v>87</v>
      </c>
      <c r="C74" s="248">
        <f>SUM(C70:C73)</f>
        <v>102</v>
      </c>
      <c r="D74" s="248">
        <f t="shared" ref="D74:N74" si="18">SUM(D70:D73)</f>
        <v>91</v>
      </c>
      <c r="E74" s="249">
        <f t="shared" si="18"/>
        <v>111</v>
      </c>
      <c r="F74" s="767">
        <f t="shared" si="18"/>
        <v>304</v>
      </c>
      <c r="G74" s="250">
        <f t="shared" si="18"/>
        <v>110</v>
      </c>
      <c r="H74" s="248">
        <f t="shared" si="18"/>
        <v>111</v>
      </c>
      <c r="I74" s="248">
        <f t="shared" si="18"/>
        <v>109</v>
      </c>
      <c r="J74" s="248">
        <f t="shared" si="18"/>
        <v>115</v>
      </c>
      <c r="K74" s="248">
        <f t="shared" si="18"/>
        <v>69</v>
      </c>
      <c r="L74" s="249">
        <f t="shared" si="18"/>
        <v>66</v>
      </c>
      <c r="M74" s="767">
        <f t="shared" si="18"/>
        <v>580</v>
      </c>
      <c r="N74" s="869">
        <f t="shared" si="18"/>
        <v>884</v>
      </c>
    </row>
    <row r="75" spans="1:14" ht="12" thickBot="1" x14ac:dyDescent="0.2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</row>
    <row r="76" spans="1:14" x14ac:dyDescent="0.2">
      <c r="A76" s="479" t="s">
        <v>540</v>
      </c>
      <c r="B76" s="173" t="s">
        <v>90</v>
      </c>
      <c r="C76" s="173">
        <v>5</v>
      </c>
      <c r="D76" s="173">
        <v>16</v>
      </c>
      <c r="E76" s="510">
        <v>9</v>
      </c>
      <c r="F76" s="757">
        <f>C76+D76+E76</f>
        <v>30</v>
      </c>
      <c r="G76" s="508">
        <v>10</v>
      </c>
      <c r="H76" s="509">
        <v>5</v>
      </c>
      <c r="I76" s="509">
        <v>12</v>
      </c>
      <c r="J76" s="509">
        <v>8</v>
      </c>
      <c r="K76" s="509">
        <v>0</v>
      </c>
      <c r="L76" s="510">
        <v>11</v>
      </c>
      <c r="M76" s="757">
        <f>SUM(G76:L76)</f>
        <v>46</v>
      </c>
      <c r="N76" s="231">
        <f>M76+F76</f>
        <v>76</v>
      </c>
    </row>
    <row r="77" spans="1:14" x14ac:dyDescent="0.2">
      <c r="A77" s="479" t="s">
        <v>541</v>
      </c>
      <c r="B77" s="173" t="s">
        <v>91</v>
      </c>
      <c r="C77" s="173">
        <v>5</v>
      </c>
      <c r="D77" s="173">
        <v>4</v>
      </c>
      <c r="E77" s="510">
        <v>6</v>
      </c>
      <c r="F77" s="758">
        <f>C77+D77+E77</f>
        <v>15</v>
      </c>
      <c r="G77" s="508">
        <v>4</v>
      </c>
      <c r="H77" s="509">
        <v>3</v>
      </c>
      <c r="I77" s="509">
        <v>4</v>
      </c>
      <c r="J77" s="509">
        <v>1</v>
      </c>
      <c r="K77" s="509">
        <v>3</v>
      </c>
      <c r="L77" s="510">
        <v>0</v>
      </c>
      <c r="M77" s="758">
        <f t="shared" ref="M77:M85" si="19">SUM(G77:L77)</f>
        <v>15</v>
      </c>
      <c r="N77" s="174">
        <f t="shared" ref="N77:N85" si="20">M77+F77</f>
        <v>30</v>
      </c>
    </row>
    <row r="78" spans="1:14" x14ac:dyDescent="0.2">
      <c r="A78" s="479" t="s">
        <v>542</v>
      </c>
      <c r="B78" s="173" t="s">
        <v>95</v>
      </c>
      <c r="C78" s="173">
        <v>1</v>
      </c>
      <c r="D78" s="173">
        <v>3</v>
      </c>
      <c r="E78" s="510">
        <v>2</v>
      </c>
      <c r="F78" s="758">
        <f>C78+D78+E78</f>
        <v>6</v>
      </c>
      <c r="G78" s="508">
        <v>6</v>
      </c>
      <c r="H78" s="509">
        <v>2</v>
      </c>
      <c r="I78" s="509">
        <v>3</v>
      </c>
      <c r="J78" s="509">
        <v>0</v>
      </c>
      <c r="K78" s="509">
        <v>5</v>
      </c>
      <c r="L78" s="510">
        <v>1</v>
      </c>
      <c r="M78" s="758">
        <f t="shared" si="19"/>
        <v>17</v>
      </c>
      <c r="N78" s="174">
        <f t="shared" si="20"/>
        <v>23</v>
      </c>
    </row>
    <row r="79" spans="1:14" x14ac:dyDescent="0.2">
      <c r="A79" s="479" t="s">
        <v>543</v>
      </c>
      <c r="B79" s="173" t="s">
        <v>96</v>
      </c>
      <c r="C79" s="173">
        <v>4</v>
      </c>
      <c r="D79" s="173">
        <v>4</v>
      </c>
      <c r="E79" s="510">
        <v>5</v>
      </c>
      <c r="F79" s="758">
        <f t="shared" ref="F79:F85" si="21">C79+D79+E79</f>
        <v>13</v>
      </c>
      <c r="G79" s="508">
        <v>8</v>
      </c>
      <c r="H79" s="509">
        <v>5</v>
      </c>
      <c r="I79" s="509">
        <v>3</v>
      </c>
      <c r="J79" s="509">
        <v>3</v>
      </c>
      <c r="K79" s="509">
        <v>3</v>
      </c>
      <c r="L79" s="510">
        <v>2</v>
      </c>
      <c r="M79" s="758">
        <f t="shared" si="19"/>
        <v>24</v>
      </c>
      <c r="N79" s="174">
        <f t="shared" si="20"/>
        <v>37</v>
      </c>
    </row>
    <row r="80" spans="1:14" x14ac:dyDescent="0.2">
      <c r="A80" s="477" t="s">
        <v>626</v>
      </c>
      <c r="B80" s="173" t="s">
        <v>627</v>
      </c>
      <c r="C80" s="173">
        <v>6</v>
      </c>
      <c r="D80" s="173">
        <v>10</v>
      </c>
      <c r="E80" s="510">
        <v>8</v>
      </c>
      <c r="F80" s="758">
        <f t="shared" si="21"/>
        <v>24</v>
      </c>
      <c r="G80" s="508">
        <v>14</v>
      </c>
      <c r="H80" s="509">
        <v>8</v>
      </c>
      <c r="I80" s="509">
        <v>10</v>
      </c>
      <c r="J80" s="509">
        <v>16</v>
      </c>
      <c r="K80" s="509">
        <v>19</v>
      </c>
      <c r="L80" s="510">
        <v>11</v>
      </c>
      <c r="M80" s="758">
        <f t="shared" si="19"/>
        <v>78</v>
      </c>
      <c r="N80" s="174">
        <f t="shared" si="20"/>
        <v>102</v>
      </c>
    </row>
    <row r="81" spans="1:14" x14ac:dyDescent="0.2">
      <c r="A81" s="479" t="s">
        <v>544</v>
      </c>
      <c r="B81" s="173" t="s">
        <v>89</v>
      </c>
      <c r="C81" s="173">
        <v>19</v>
      </c>
      <c r="D81" s="173">
        <v>8</v>
      </c>
      <c r="E81" s="510">
        <v>21</v>
      </c>
      <c r="F81" s="758">
        <f t="shared" si="21"/>
        <v>48</v>
      </c>
      <c r="G81" s="508">
        <v>21</v>
      </c>
      <c r="H81" s="509">
        <v>16</v>
      </c>
      <c r="I81" s="509">
        <v>16</v>
      </c>
      <c r="J81" s="509">
        <v>16</v>
      </c>
      <c r="K81" s="509">
        <v>16</v>
      </c>
      <c r="L81" s="510">
        <v>19</v>
      </c>
      <c r="M81" s="758">
        <f t="shared" si="19"/>
        <v>104</v>
      </c>
      <c r="N81" s="174">
        <f t="shared" si="20"/>
        <v>152</v>
      </c>
    </row>
    <row r="82" spans="1:14" x14ac:dyDescent="0.2">
      <c r="A82" s="479" t="s">
        <v>545</v>
      </c>
      <c r="B82" s="173" t="s">
        <v>92</v>
      </c>
      <c r="C82" s="173">
        <v>6</v>
      </c>
      <c r="D82" s="173">
        <v>11</v>
      </c>
      <c r="E82" s="510">
        <v>9</v>
      </c>
      <c r="F82" s="758">
        <f t="shared" si="21"/>
        <v>26</v>
      </c>
      <c r="G82" s="508">
        <v>11</v>
      </c>
      <c r="H82" s="509">
        <v>10</v>
      </c>
      <c r="I82" s="509">
        <v>13</v>
      </c>
      <c r="J82" s="509">
        <v>8</v>
      </c>
      <c r="K82" s="509">
        <v>10</v>
      </c>
      <c r="L82" s="510">
        <v>10</v>
      </c>
      <c r="M82" s="758">
        <f t="shared" si="19"/>
        <v>62</v>
      </c>
      <c r="N82" s="174">
        <f t="shared" si="20"/>
        <v>88</v>
      </c>
    </row>
    <row r="83" spans="1:14" x14ac:dyDescent="0.2">
      <c r="A83" s="479" t="s">
        <v>546</v>
      </c>
      <c r="B83" s="173" t="s">
        <v>94</v>
      </c>
      <c r="C83" s="173">
        <v>8</v>
      </c>
      <c r="D83" s="173">
        <v>4</v>
      </c>
      <c r="E83" s="229">
        <v>7</v>
      </c>
      <c r="F83" s="758">
        <f t="shared" si="21"/>
        <v>19</v>
      </c>
      <c r="G83" s="230">
        <v>4</v>
      </c>
      <c r="H83" s="173">
        <v>7</v>
      </c>
      <c r="I83" s="173">
        <v>3</v>
      </c>
      <c r="J83" s="173">
        <v>9</v>
      </c>
      <c r="K83" s="173">
        <v>4</v>
      </c>
      <c r="L83" s="229">
        <v>2</v>
      </c>
      <c r="M83" s="758">
        <f t="shared" si="19"/>
        <v>29</v>
      </c>
      <c r="N83" s="174">
        <f t="shared" si="20"/>
        <v>48</v>
      </c>
    </row>
    <row r="84" spans="1:14" x14ac:dyDescent="0.2">
      <c r="A84" s="477" t="s">
        <v>628</v>
      </c>
      <c r="B84" s="173" t="s">
        <v>93</v>
      </c>
      <c r="C84" s="173">
        <v>3</v>
      </c>
      <c r="D84" s="173">
        <v>5</v>
      </c>
      <c r="E84" s="229">
        <v>3</v>
      </c>
      <c r="F84" s="758">
        <f t="shared" si="21"/>
        <v>11</v>
      </c>
      <c r="G84" s="230">
        <v>5</v>
      </c>
      <c r="H84" s="173">
        <v>6</v>
      </c>
      <c r="I84" s="173">
        <v>6</v>
      </c>
      <c r="J84" s="173">
        <v>3</v>
      </c>
      <c r="K84" s="173">
        <v>4</v>
      </c>
      <c r="L84" s="229">
        <v>6</v>
      </c>
      <c r="M84" s="758">
        <f t="shared" si="19"/>
        <v>30</v>
      </c>
      <c r="N84" s="174">
        <f t="shared" si="20"/>
        <v>41</v>
      </c>
    </row>
    <row r="85" spans="1:14" ht="12" thickBot="1" x14ac:dyDescent="0.25">
      <c r="A85" s="477" t="s">
        <v>629</v>
      </c>
      <c r="B85" s="239" t="s">
        <v>97</v>
      </c>
      <c r="C85" s="239">
        <v>4</v>
      </c>
      <c r="D85" s="239">
        <v>7</v>
      </c>
      <c r="E85" s="240">
        <v>6</v>
      </c>
      <c r="F85" s="759">
        <f t="shared" si="21"/>
        <v>17</v>
      </c>
      <c r="G85" s="241">
        <v>5</v>
      </c>
      <c r="H85" s="239">
        <v>5</v>
      </c>
      <c r="I85" s="239">
        <v>8</v>
      </c>
      <c r="J85" s="239">
        <v>4</v>
      </c>
      <c r="K85" s="239">
        <v>3</v>
      </c>
      <c r="L85" s="240">
        <v>2</v>
      </c>
      <c r="M85" s="761">
        <f t="shared" si="19"/>
        <v>27</v>
      </c>
      <c r="N85" s="232">
        <f t="shared" si="20"/>
        <v>44</v>
      </c>
    </row>
    <row r="86" spans="1:14" ht="12" thickBot="1" x14ac:dyDescent="0.25">
      <c r="B86" s="247" t="s">
        <v>98</v>
      </c>
      <c r="C86" s="248">
        <f t="shared" ref="C86:N86" si="22">SUM(C76:C85)</f>
        <v>61</v>
      </c>
      <c r="D86" s="248">
        <f t="shared" si="22"/>
        <v>72</v>
      </c>
      <c r="E86" s="249">
        <f t="shared" si="22"/>
        <v>76</v>
      </c>
      <c r="F86" s="767">
        <f t="shared" si="22"/>
        <v>209</v>
      </c>
      <c r="G86" s="250">
        <f t="shared" si="22"/>
        <v>88</v>
      </c>
      <c r="H86" s="248">
        <f t="shared" si="22"/>
        <v>67</v>
      </c>
      <c r="I86" s="248">
        <f t="shared" si="22"/>
        <v>78</v>
      </c>
      <c r="J86" s="248">
        <f t="shared" si="22"/>
        <v>68</v>
      </c>
      <c r="K86" s="248">
        <f t="shared" si="22"/>
        <v>67</v>
      </c>
      <c r="L86" s="249">
        <f t="shared" si="22"/>
        <v>64</v>
      </c>
      <c r="M86" s="767">
        <f t="shared" si="22"/>
        <v>432</v>
      </c>
      <c r="N86" s="868">
        <f t="shared" si="22"/>
        <v>641</v>
      </c>
    </row>
    <row r="87" spans="1:14" ht="12" thickBot="1" x14ac:dyDescent="0.2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2"/>
      <c r="N87" s="175"/>
    </row>
    <row r="88" spans="1:14" ht="12" thickBot="1" x14ac:dyDescent="0.25">
      <c r="B88" s="854" t="s">
        <v>99</v>
      </c>
      <c r="C88" s="855">
        <f t="shared" ref="C88:N88" si="23">C26+C35+C45+C51+C57+C62+C68+C74+C86</f>
        <v>599</v>
      </c>
      <c r="D88" s="855">
        <f t="shared" si="23"/>
        <v>591</v>
      </c>
      <c r="E88" s="855">
        <f t="shared" si="23"/>
        <v>643</v>
      </c>
      <c r="F88" s="864">
        <f t="shared" si="23"/>
        <v>1833</v>
      </c>
      <c r="G88" s="855">
        <f t="shared" si="23"/>
        <v>654</v>
      </c>
      <c r="H88" s="855">
        <f t="shared" si="23"/>
        <v>642</v>
      </c>
      <c r="I88" s="855">
        <f t="shared" si="23"/>
        <v>618</v>
      </c>
      <c r="J88" s="855">
        <f t="shared" si="23"/>
        <v>583</v>
      </c>
      <c r="K88" s="855">
        <f t="shared" si="23"/>
        <v>555</v>
      </c>
      <c r="L88" s="855">
        <f t="shared" si="23"/>
        <v>540</v>
      </c>
      <c r="M88" s="864">
        <f t="shared" si="23"/>
        <v>3592</v>
      </c>
      <c r="N88" s="865">
        <f t="shared" si="23"/>
        <v>5425</v>
      </c>
    </row>
    <row r="89" spans="1:14" x14ac:dyDescent="0.2">
      <c r="B89" s="180"/>
      <c r="C89" s="181"/>
      <c r="D89" s="181"/>
      <c r="E89" s="181"/>
      <c r="F89" s="177"/>
      <c r="G89" s="181"/>
      <c r="H89" s="181"/>
      <c r="I89" s="181"/>
      <c r="J89" s="181"/>
      <c r="K89" s="181"/>
      <c r="L89" s="181"/>
      <c r="M89" s="177"/>
      <c r="N89" s="177"/>
    </row>
    <row r="90" spans="1:14" ht="12" thickBot="1" x14ac:dyDescent="0.25">
      <c r="B90" s="180"/>
      <c r="C90" s="181"/>
      <c r="D90" s="181"/>
      <c r="E90" s="181"/>
      <c r="F90" s="177"/>
      <c r="G90" s="181"/>
      <c r="H90" s="181"/>
      <c r="I90" s="181"/>
      <c r="J90" s="181"/>
      <c r="K90" s="181"/>
      <c r="L90" s="181"/>
      <c r="M90" s="177"/>
      <c r="N90" s="177"/>
    </row>
    <row r="91" spans="1:14" ht="12" thickBot="1" x14ac:dyDescent="0.25">
      <c r="A91" s="477">
        <v>3103</v>
      </c>
      <c r="B91" s="401" t="s">
        <v>100</v>
      </c>
      <c r="C91" s="182">
        <v>37</v>
      </c>
      <c r="D91" s="182">
        <v>38</v>
      </c>
      <c r="E91" s="182">
        <v>45</v>
      </c>
      <c r="F91" s="770">
        <f>E91+D91+C91</f>
        <v>120</v>
      </c>
      <c r="G91" s="182">
        <v>54</v>
      </c>
      <c r="H91" s="182">
        <v>35</v>
      </c>
      <c r="I91" s="182">
        <v>44</v>
      </c>
      <c r="J91" s="182">
        <v>54</v>
      </c>
      <c r="K91" s="182">
        <v>54</v>
      </c>
      <c r="L91" s="235">
        <v>68</v>
      </c>
      <c r="M91" s="770">
        <f>SUM(G91:L91)</f>
        <v>309</v>
      </c>
      <c r="N91" s="238">
        <f>M91+F91</f>
        <v>429</v>
      </c>
    </row>
    <row r="92" spans="1:14" ht="12" thickBot="1" x14ac:dyDescent="0.25">
      <c r="A92" s="477">
        <v>3181</v>
      </c>
      <c r="B92" s="401" t="s">
        <v>552</v>
      </c>
      <c r="C92" s="183">
        <v>10</v>
      </c>
      <c r="D92" s="184">
        <v>7</v>
      </c>
      <c r="E92" s="184">
        <v>12</v>
      </c>
      <c r="F92" s="771">
        <f>E92+D92+C92</f>
        <v>29</v>
      </c>
      <c r="G92" s="183">
        <v>16</v>
      </c>
      <c r="H92" s="184">
        <v>8</v>
      </c>
      <c r="I92" s="184">
        <v>10</v>
      </c>
      <c r="J92" s="183">
        <v>13</v>
      </c>
      <c r="K92" s="184">
        <v>17</v>
      </c>
      <c r="L92" s="236">
        <v>30</v>
      </c>
      <c r="M92" s="771">
        <f>SUM(G92:L92)</f>
        <v>94</v>
      </c>
      <c r="N92" s="185">
        <f>M92+F92</f>
        <v>123</v>
      </c>
    </row>
    <row r="93" spans="1:14" ht="12" thickBot="1" x14ac:dyDescent="0.25">
      <c r="B93" s="194"/>
      <c r="C93" s="195"/>
      <c r="D93" s="196"/>
      <c r="E93" s="234"/>
      <c r="F93" s="187"/>
      <c r="G93" s="196"/>
      <c r="H93" s="196"/>
      <c r="I93" s="196"/>
      <c r="J93" s="195"/>
      <c r="K93" s="196"/>
      <c r="L93" s="234"/>
      <c r="M93" s="187"/>
      <c r="N93" s="237"/>
    </row>
    <row r="94" spans="1:14" ht="12" thickBot="1" x14ac:dyDescent="0.25">
      <c r="B94" s="856" t="s">
        <v>101</v>
      </c>
      <c r="C94" s="748">
        <f>C91+C92</f>
        <v>47</v>
      </c>
      <c r="D94" s="748">
        <f t="shared" ref="D94:N94" si="24">D91+D92</f>
        <v>45</v>
      </c>
      <c r="E94" s="748">
        <f t="shared" si="24"/>
        <v>57</v>
      </c>
      <c r="F94" s="772">
        <f t="shared" si="24"/>
        <v>149</v>
      </c>
      <c r="G94" s="748">
        <f t="shared" si="24"/>
        <v>70</v>
      </c>
      <c r="H94" s="748">
        <f t="shared" si="24"/>
        <v>43</v>
      </c>
      <c r="I94" s="748">
        <f t="shared" si="24"/>
        <v>54</v>
      </c>
      <c r="J94" s="748">
        <f t="shared" si="24"/>
        <v>67</v>
      </c>
      <c r="K94" s="748">
        <f t="shared" si="24"/>
        <v>71</v>
      </c>
      <c r="L94" s="748">
        <f t="shared" si="24"/>
        <v>98</v>
      </c>
      <c r="M94" s="772">
        <f t="shared" si="24"/>
        <v>403</v>
      </c>
      <c r="N94" s="866">
        <f t="shared" si="24"/>
        <v>552</v>
      </c>
    </row>
    <row r="95" spans="1:14" x14ac:dyDescent="0.2"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</row>
    <row r="96" spans="1:14" x14ac:dyDescent="0.2"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7"/>
    </row>
    <row r="97" spans="1:15" s="258" customFormat="1" ht="12" x14ac:dyDescent="0.2">
      <c r="A97" s="480"/>
      <c r="B97" s="743" t="s">
        <v>610</v>
      </c>
      <c r="C97" s="743">
        <f>C94+C88+C15</f>
        <v>764</v>
      </c>
      <c r="D97" s="743">
        <f>D94+D88+D15</f>
        <v>750</v>
      </c>
      <c r="E97" s="743">
        <f>E94+E88+E15</f>
        <v>853</v>
      </c>
      <c r="F97" s="870">
        <f>C97+D97+E97</f>
        <v>2367</v>
      </c>
      <c r="G97" s="743">
        <f t="shared" ref="G97:L97" si="25">G94+G88+G15</f>
        <v>870</v>
      </c>
      <c r="H97" s="743">
        <f t="shared" si="25"/>
        <v>834</v>
      </c>
      <c r="I97" s="743">
        <f t="shared" si="25"/>
        <v>788</v>
      </c>
      <c r="J97" s="743">
        <f t="shared" si="25"/>
        <v>775</v>
      </c>
      <c r="K97" s="743">
        <f t="shared" si="25"/>
        <v>759</v>
      </c>
      <c r="L97" s="743">
        <f t="shared" si="25"/>
        <v>786</v>
      </c>
      <c r="M97" s="870">
        <f>SUM(G97:L97)</f>
        <v>4812</v>
      </c>
      <c r="N97" s="404">
        <f>M97+F97</f>
        <v>7179</v>
      </c>
    </row>
    <row r="98" spans="1:15" s="258" customFormat="1" ht="12" x14ac:dyDescent="0.2">
      <c r="A98" s="480"/>
      <c r="B98" s="471" t="s">
        <v>611</v>
      </c>
      <c r="C98" s="471">
        <v>729</v>
      </c>
      <c r="D98" s="471">
        <v>808</v>
      </c>
      <c r="E98" s="471">
        <v>877</v>
      </c>
      <c r="F98" s="471">
        <v>2414</v>
      </c>
      <c r="G98" s="471">
        <v>827</v>
      </c>
      <c r="H98" s="471">
        <v>796</v>
      </c>
      <c r="I98" s="471">
        <v>773</v>
      </c>
      <c r="J98" s="471">
        <v>800</v>
      </c>
      <c r="K98" s="471">
        <v>809</v>
      </c>
      <c r="L98" s="471">
        <v>730</v>
      </c>
      <c r="M98" s="471">
        <v>4735</v>
      </c>
      <c r="N98" s="471">
        <v>7149</v>
      </c>
    </row>
    <row r="99" spans="1:15" x14ac:dyDescent="0.2">
      <c r="B99" s="471" t="s">
        <v>493</v>
      </c>
      <c r="C99" s="471">
        <v>780</v>
      </c>
      <c r="D99" s="471">
        <v>828</v>
      </c>
      <c r="E99" s="471">
        <v>845</v>
      </c>
      <c r="F99" s="471">
        <v>2453</v>
      </c>
      <c r="G99" s="471">
        <v>797</v>
      </c>
      <c r="H99" s="471">
        <v>766</v>
      </c>
      <c r="I99" s="471">
        <v>808</v>
      </c>
      <c r="J99" s="471">
        <v>838</v>
      </c>
      <c r="K99" s="471">
        <v>749</v>
      </c>
      <c r="L99" s="471">
        <v>779</v>
      </c>
      <c r="M99" s="471">
        <v>4737</v>
      </c>
      <c r="N99" s="471">
        <v>7190</v>
      </c>
    </row>
    <row r="100" spans="1:15" s="470" customFormat="1" ht="12" x14ac:dyDescent="0.2">
      <c r="A100" s="481"/>
      <c r="B100" s="471" t="s">
        <v>453</v>
      </c>
      <c r="C100" s="471">
        <v>803</v>
      </c>
      <c r="D100" s="471">
        <v>800</v>
      </c>
      <c r="E100" s="471">
        <v>802</v>
      </c>
      <c r="F100" s="471">
        <v>2405</v>
      </c>
      <c r="G100" s="471">
        <v>787</v>
      </c>
      <c r="H100" s="471">
        <v>809</v>
      </c>
      <c r="I100" s="471">
        <v>855</v>
      </c>
      <c r="J100" s="471">
        <v>787</v>
      </c>
      <c r="K100" s="471">
        <v>805</v>
      </c>
      <c r="L100" s="471">
        <v>756</v>
      </c>
      <c r="M100" s="471">
        <v>4799</v>
      </c>
      <c r="N100" s="471">
        <v>7204</v>
      </c>
    </row>
    <row r="101" spans="1:15" s="258" customFormat="1" ht="12" x14ac:dyDescent="0.2">
      <c r="A101" s="480"/>
      <c r="B101" s="188" t="s">
        <v>420</v>
      </c>
      <c r="C101" s="412">
        <v>760</v>
      </c>
      <c r="D101" s="412">
        <v>778</v>
      </c>
      <c r="E101" s="412">
        <v>802</v>
      </c>
      <c r="F101" s="412">
        <v>2340</v>
      </c>
      <c r="G101" s="412">
        <v>807</v>
      </c>
      <c r="H101" s="412">
        <v>861</v>
      </c>
      <c r="I101" s="412">
        <v>782</v>
      </c>
      <c r="J101" s="412">
        <v>846</v>
      </c>
      <c r="K101" s="412">
        <v>790</v>
      </c>
      <c r="L101" s="412">
        <v>807</v>
      </c>
      <c r="M101" s="412">
        <v>4893</v>
      </c>
      <c r="N101" s="412">
        <v>7233</v>
      </c>
    </row>
    <row r="102" spans="1:15" s="359" customFormat="1" x14ac:dyDescent="0.2">
      <c r="A102" s="482"/>
      <c r="B102" s="188" t="s">
        <v>395</v>
      </c>
      <c r="C102" s="188">
        <v>753</v>
      </c>
      <c r="D102" s="188">
        <v>736</v>
      </c>
      <c r="E102" s="188">
        <v>822</v>
      </c>
      <c r="F102" s="188">
        <v>2311</v>
      </c>
      <c r="G102" s="188">
        <v>863</v>
      </c>
      <c r="H102" s="188">
        <v>791</v>
      </c>
      <c r="I102" s="188">
        <v>859</v>
      </c>
      <c r="J102" s="188">
        <v>814</v>
      </c>
      <c r="K102" s="188">
        <v>833</v>
      </c>
      <c r="L102" s="188">
        <v>868</v>
      </c>
      <c r="M102" s="188">
        <v>5028</v>
      </c>
      <c r="N102" s="188">
        <v>7339</v>
      </c>
      <c r="O102" s="384"/>
    </row>
    <row r="103" spans="1:15" x14ac:dyDescent="0.2">
      <c r="B103" s="188" t="s">
        <v>352</v>
      </c>
      <c r="C103" s="188">
        <v>703</v>
      </c>
      <c r="D103" s="188">
        <v>773</v>
      </c>
      <c r="E103" s="188">
        <v>846</v>
      </c>
      <c r="F103" s="188">
        <v>2322</v>
      </c>
      <c r="G103" s="188">
        <v>797</v>
      </c>
      <c r="H103" s="188">
        <v>864</v>
      </c>
      <c r="I103" s="188">
        <v>823</v>
      </c>
      <c r="J103" s="188">
        <v>846</v>
      </c>
      <c r="K103" s="188">
        <v>896</v>
      </c>
      <c r="L103" s="188">
        <v>897</v>
      </c>
      <c r="M103" s="188">
        <v>5123</v>
      </c>
      <c r="N103" s="188">
        <v>7445</v>
      </c>
    </row>
    <row r="104" spans="1:15" x14ac:dyDescent="0.2">
      <c r="B104" s="188" t="s">
        <v>339</v>
      </c>
      <c r="C104" s="188">
        <v>732</v>
      </c>
      <c r="D104" s="188">
        <v>826</v>
      </c>
      <c r="E104" s="188">
        <v>811</v>
      </c>
      <c r="F104" s="188">
        <f>C104+D104+E104</f>
        <v>2369</v>
      </c>
      <c r="G104" s="188">
        <v>850</v>
      </c>
      <c r="H104" s="188">
        <v>849</v>
      </c>
      <c r="I104" s="188">
        <v>829</v>
      </c>
      <c r="J104" s="188">
        <v>930</v>
      </c>
      <c r="K104" s="188">
        <v>923</v>
      </c>
      <c r="L104" s="188">
        <v>931</v>
      </c>
      <c r="M104" s="188">
        <f>SUM(G104:L104)</f>
        <v>5312</v>
      </c>
      <c r="N104" s="188">
        <f>M104+F104</f>
        <v>7681</v>
      </c>
    </row>
    <row r="105" spans="1:15" x14ac:dyDescent="0.2">
      <c r="B105" s="188" t="s">
        <v>327</v>
      </c>
      <c r="C105" s="188">
        <v>781</v>
      </c>
      <c r="D105" s="188">
        <v>766</v>
      </c>
      <c r="E105" s="188">
        <v>839</v>
      </c>
      <c r="F105" s="188">
        <f>C105+D105+E105</f>
        <v>2386</v>
      </c>
      <c r="G105" s="188">
        <v>845</v>
      </c>
      <c r="H105" s="188">
        <v>847</v>
      </c>
      <c r="I105" s="188">
        <v>940</v>
      </c>
      <c r="J105" s="188">
        <v>952</v>
      </c>
      <c r="K105" s="188">
        <v>945</v>
      </c>
      <c r="L105" s="188">
        <v>958</v>
      </c>
      <c r="M105" s="188">
        <f>SUM(G105:L105)</f>
        <v>5487</v>
      </c>
      <c r="N105" s="188">
        <f>M105+F105</f>
        <v>7873</v>
      </c>
    </row>
    <row r="106" spans="1:15" x14ac:dyDescent="0.2">
      <c r="B106" s="188" t="s">
        <v>323</v>
      </c>
      <c r="C106" s="188">
        <v>737</v>
      </c>
      <c r="D106" s="188">
        <v>799</v>
      </c>
      <c r="E106" s="188">
        <v>855</v>
      </c>
      <c r="F106" s="188">
        <v>2391</v>
      </c>
      <c r="G106" s="188">
        <v>846</v>
      </c>
      <c r="H106" s="188">
        <v>944</v>
      </c>
      <c r="I106" s="188">
        <v>958</v>
      </c>
      <c r="J106" s="188">
        <v>978</v>
      </c>
      <c r="K106" s="188">
        <v>982</v>
      </c>
      <c r="L106" s="188">
        <v>960</v>
      </c>
      <c r="M106" s="188">
        <v>5668</v>
      </c>
      <c r="N106" s="188">
        <v>8059</v>
      </c>
    </row>
    <row r="107" spans="1:15" x14ac:dyDescent="0.2">
      <c r="B107" s="188" t="s">
        <v>319</v>
      </c>
      <c r="C107" s="188">
        <v>761</v>
      </c>
      <c r="D107" s="188">
        <v>842</v>
      </c>
      <c r="E107" s="188">
        <v>852</v>
      </c>
      <c r="F107" s="188">
        <f>C107+D107+E107</f>
        <v>2455</v>
      </c>
      <c r="G107" s="188">
        <v>941</v>
      </c>
      <c r="H107" s="188">
        <v>953</v>
      </c>
      <c r="I107" s="188">
        <v>988</v>
      </c>
      <c r="J107" s="188">
        <v>1000</v>
      </c>
      <c r="K107" s="188">
        <v>950</v>
      </c>
      <c r="L107" s="188">
        <v>983</v>
      </c>
      <c r="M107" s="188">
        <f>G107+H107+I107+J107+K107+L107</f>
        <v>5815</v>
      </c>
      <c r="N107" s="188">
        <f>M107+F107</f>
        <v>8270</v>
      </c>
    </row>
    <row r="108" spans="1:15" x14ac:dyDescent="0.2">
      <c r="B108" s="188" t="s">
        <v>303</v>
      </c>
      <c r="C108" s="188">
        <v>786</v>
      </c>
      <c r="D108" s="188">
        <v>799</v>
      </c>
      <c r="E108" s="188">
        <v>926</v>
      </c>
      <c r="F108" s="188">
        <v>2514</v>
      </c>
      <c r="G108" s="188">
        <v>940</v>
      </c>
      <c r="H108" s="188">
        <v>984</v>
      </c>
      <c r="I108" s="188">
        <v>1004</v>
      </c>
      <c r="J108" s="188">
        <v>976</v>
      </c>
      <c r="K108" s="188">
        <v>996</v>
      </c>
      <c r="L108" s="188">
        <v>992</v>
      </c>
      <c r="M108" s="188">
        <v>5892</v>
      </c>
      <c r="N108" s="188">
        <v>8406</v>
      </c>
    </row>
    <row r="109" spans="1:15" x14ac:dyDescent="0.2">
      <c r="B109" s="188" t="s">
        <v>300</v>
      </c>
      <c r="C109" s="188">
        <v>766</v>
      </c>
      <c r="D109" s="188">
        <v>865</v>
      </c>
      <c r="E109" s="188">
        <v>970</v>
      </c>
      <c r="F109" s="188">
        <v>2601</v>
      </c>
      <c r="G109" s="188">
        <v>979</v>
      </c>
      <c r="H109" s="188">
        <v>1021</v>
      </c>
      <c r="I109" s="188">
        <v>977</v>
      </c>
      <c r="J109" s="188">
        <v>1038</v>
      </c>
      <c r="K109" s="188">
        <v>1009</v>
      </c>
      <c r="L109" s="188">
        <v>959</v>
      </c>
      <c r="M109" s="188">
        <v>5983</v>
      </c>
      <c r="N109" s="188">
        <v>8584</v>
      </c>
    </row>
    <row r="110" spans="1:15" x14ac:dyDescent="0.2">
      <c r="B110" s="188" t="s">
        <v>287</v>
      </c>
      <c r="C110" s="188">
        <v>872</v>
      </c>
      <c r="D110" s="188">
        <v>895</v>
      </c>
      <c r="E110" s="188">
        <v>936</v>
      </c>
      <c r="F110" s="188">
        <v>2703</v>
      </c>
      <c r="G110" s="188">
        <v>1026</v>
      </c>
      <c r="H110" s="188">
        <v>976</v>
      </c>
      <c r="I110" s="188">
        <v>1029</v>
      </c>
      <c r="J110" s="188">
        <v>1041</v>
      </c>
      <c r="K110" s="188">
        <v>987</v>
      </c>
      <c r="L110" s="188">
        <v>960</v>
      </c>
      <c r="M110" s="188">
        <v>6019</v>
      </c>
      <c r="N110" s="188">
        <v>8722</v>
      </c>
    </row>
    <row r="111" spans="1:15" x14ac:dyDescent="0.2">
      <c r="B111" s="188" t="s">
        <v>278</v>
      </c>
      <c r="C111" s="188">
        <v>850</v>
      </c>
      <c r="D111" s="188">
        <v>920</v>
      </c>
      <c r="E111" s="188">
        <v>1032</v>
      </c>
      <c r="F111" s="188">
        <v>2802</v>
      </c>
      <c r="G111" s="188">
        <v>988</v>
      </c>
      <c r="H111" s="188">
        <v>1025</v>
      </c>
      <c r="I111" s="188">
        <v>1039</v>
      </c>
      <c r="J111" s="188">
        <v>1015</v>
      </c>
      <c r="K111" s="188">
        <v>981</v>
      </c>
      <c r="L111" s="188">
        <v>989</v>
      </c>
      <c r="M111" s="188">
        <v>6037</v>
      </c>
      <c r="N111" s="385">
        <v>8839</v>
      </c>
    </row>
    <row r="112" spans="1:15" x14ac:dyDescent="0.2">
      <c r="B112" s="188" t="s">
        <v>102</v>
      </c>
      <c r="C112" s="188">
        <v>870</v>
      </c>
      <c r="D112" s="188">
        <v>963</v>
      </c>
      <c r="E112" s="188">
        <v>995</v>
      </c>
      <c r="F112" s="188">
        <v>2828</v>
      </c>
      <c r="G112" s="188">
        <v>1036</v>
      </c>
      <c r="H112" s="188">
        <v>1046</v>
      </c>
      <c r="I112" s="188">
        <v>1002</v>
      </c>
      <c r="J112" s="188">
        <v>1045</v>
      </c>
      <c r="K112" s="188">
        <v>1012</v>
      </c>
      <c r="L112" s="188">
        <v>942</v>
      </c>
      <c r="M112" s="188">
        <v>6083</v>
      </c>
      <c r="N112" s="385">
        <f>F112+M112</f>
        <v>8911</v>
      </c>
    </row>
    <row r="113" spans="2:2" x14ac:dyDescent="0.2">
      <c r="B113" s="189"/>
    </row>
  </sheetData>
  <mergeCells count="3">
    <mergeCell ref="B3:N3"/>
    <mergeCell ref="B5:N5"/>
    <mergeCell ref="B4:N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&amp;L&amp;D&amp;CAllgemeine Übersicht</oddFooter>
  </headerFooter>
  <rowBreaks count="1" manualBreakCount="1">
    <brk id="68" max="16383" man="1"/>
  </rowBreaks>
  <colBreaks count="1" manualBreakCount="1">
    <brk id="1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6"/>
  <sheetViews>
    <sheetView zoomScaleNormal="100" workbookViewId="0">
      <selection activeCell="K24" sqref="K24"/>
    </sheetView>
  </sheetViews>
  <sheetFormatPr baseColWidth="10" defaultRowHeight="12.75" x14ac:dyDescent="0.2"/>
  <cols>
    <col min="1" max="1" width="5.5703125" style="16" bestFit="1" customWidth="1"/>
    <col min="2" max="2" width="26.42578125" style="17" bestFit="1" customWidth="1"/>
    <col min="3" max="3" width="5" style="16" customWidth="1"/>
    <col min="4" max="4" width="5.140625" style="16" bestFit="1" customWidth="1"/>
    <col min="5" max="5" width="5.140625" style="16" customWidth="1"/>
    <col min="6" max="6" width="6.140625" style="18" customWidth="1"/>
    <col min="7" max="7" width="6.140625" style="16" customWidth="1"/>
    <col min="8" max="8" width="5.7109375" style="16" customWidth="1"/>
    <col min="9" max="9" width="4.85546875" style="16" customWidth="1"/>
    <col min="10" max="11" width="5.42578125" style="16" customWidth="1"/>
    <col min="12" max="12" width="5.140625" style="16" customWidth="1"/>
    <col min="13" max="13" width="5" style="18" customWidth="1"/>
    <col min="14" max="14" width="9.140625" style="19" customWidth="1"/>
    <col min="15" max="15" width="11.42578125" style="15"/>
    <col min="16" max="16" width="6.5703125" style="16" customWidth="1"/>
    <col min="17" max="17" width="3.28515625" style="16" customWidth="1"/>
    <col min="18" max="18" width="5.28515625" style="16" customWidth="1"/>
    <col min="19" max="19" width="6.5703125" style="16" customWidth="1"/>
    <col min="20" max="20" width="4.7109375" style="16" customWidth="1"/>
    <col min="21" max="21" width="5.7109375" style="16" customWidth="1"/>
    <col min="22" max="22" width="5.5703125" style="16" customWidth="1"/>
    <col min="23" max="23" width="4.85546875" style="16" customWidth="1"/>
    <col min="24" max="24" width="6" style="16" customWidth="1"/>
    <col min="25" max="16384" width="11.42578125" style="16"/>
  </cols>
  <sheetData>
    <row r="1" spans="1:248" s="125" customFormat="1" ht="15.75" x14ac:dyDescent="0.25">
      <c r="B1" s="544" t="s">
        <v>103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6"/>
      <c r="O1" s="124"/>
    </row>
    <row r="2" spans="1:248" s="125" customFormat="1" ht="15.75" x14ac:dyDescent="0.25">
      <c r="B2" s="1029" t="s">
        <v>609</v>
      </c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1"/>
      <c r="O2" s="124"/>
    </row>
    <row r="3" spans="1:248" s="125" customFormat="1" ht="16.5" thickBot="1" x14ac:dyDescent="0.3">
      <c r="B3" s="1026" t="s">
        <v>607</v>
      </c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8"/>
      <c r="O3" s="124"/>
    </row>
    <row r="4" spans="1:248" ht="13.5" thickBot="1" x14ac:dyDescent="0.25"/>
    <row r="5" spans="1:248" s="23" customFormat="1" x14ac:dyDescent="0.2">
      <c r="B5" s="20"/>
      <c r="C5" s="20" t="s">
        <v>27</v>
      </c>
      <c r="D5" s="20" t="s">
        <v>28</v>
      </c>
      <c r="E5" s="297" t="s">
        <v>29</v>
      </c>
      <c r="F5" s="402" t="s">
        <v>30</v>
      </c>
      <c r="G5" s="299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297" t="s">
        <v>36</v>
      </c>
      <c r="M5" s="402" t="s">
        <v>37</v>
      </c>
      <c r="N5" s="773" t="s">
        <v>38</v>
      </c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248" s="23" customFormat="1" x14ac:dyDescent="0.2">
      <c r="A6" s="485" t="s">
        <v>494</v>
      </c>
      <c r="B6" s="20"/>
      <c r="C6" s="20"/>
      <c r="D6" s="20"/>
      <c r="E6" s="739"/>
      <c r="F6" s="740"/>
      <c r="G6" s="741"/>
      <c r="H6" s="742"/>
      <c r="I6" s="742"/>
      <c r="J6" s="742"/>
      <c r="K6" s="742"/>
      <c r="L6" s="739"/>
      <c r="M6" s="740"/>
      <c r="N6" s="740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248" s="26" customFormat="1" x14ac:dyDescent="0.2">
      <c r="A7" s="479" t="s">
        <v>495</v>
      </c>
      <c r="B7" s="484" t="s">
        <v>39</v>
      </c>
      <c r="C7" s="169">
        <v>24</v>
      </c>
      <c r="D7" s="169">
        <v>27</v>
      </c>
      <c r="E7" s="298">
        <v>40</v>
      </c>
      <c r="F7" s="756">
        <f>C7+D7+E7</f>
        <v>91</v>
      </c>
      <c r="G7" s="169">
        <v>27</v>
      </c>
      <c r="H7" s="169">
        <v>31</v>
      </c>
      <c r="I7" s="169">
        <v>31</v>
      </c>
      <c r="J7" s="169">
        <v>36</v>
      </c>
      <c r="K7" s="169">
        <v>36</v>
      </c>
      <c r="L7" s="169">
        <v>42</v>
      </c>
      <c r="M7" s="756">
        <f>G7+H7+I7+J7+K7+L7</f>
        <v>203</v>
      </c>
      <c r="N7" s="170">
        <f>F7+M7</f>
        <v>294</v>
      </c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</row>
    <row r="8" spans="1:248" s="26" customFormat="1" x14ac:dyDescent="0.2">
      <c r="A8" s="479" t="s">
        <v>496</v>
      </c>
      <c r="B8" s="484" t="s">
        <v>40</v>
      </c>
      <c r="C8" s="169">
        <v>27</v>
      </c>
      <c r="D8" s="169">
        <v>22</v>
      </c>
      <c r="E8" s="298">
        <v>29</v>
      </c>
      <c r="F8" s="756">
        <f>C8+D8+E8</f>
        <v>78</v>
      </c>
      <c r="G8" s="169">
        <v>34</v>
      </c>
      <c r="H8" s="169">
        <v>26</v>
      </c>
      <c r="I8" s="169">
        <v>24</v>
      </c>
      <c r="J8" s="169">
        <v>28</v>
      </c>
      <c r="K8" s="169">
        <v>23</v>
      </c>
      <c r="L8" s="169">
        <v>27</v>
      </c>
      <c r="M8" s="756">
        <f>G8+H8+I8+J8+K8+L8</f>
        <v>162</v>
      </c>
      <c r="N8" s="170">
        <f>F8+M8</f>
        <v>240</v>
      </c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8" s="26" customFormat="1" x14ac:dyDescent="0.2">
      <c r="A9" s="479" t="s">
        <v>497</v>
      </c>
      <c r="B9" s="484" t="s">
        <v>41</v>
      </c>
      <c r="C9" s="169">
        <v>22</v>
      </c>
      <c r="D9" s="169">
        <v>26</v>
      </c>
      <c r="E9" s="298">
        <v>31</v>
      </c>
      <c r="F9" s="756">
        <f>C9+D9+E9</f>
        <v>79</v>
      </c>
      <c r="G9" s="169">
        <v>30</v>
      </c>
      <c r="H9" s="169">
        <v>30</v>
      </c>
      <c r="I9" s="169">
        <v>24</v>
      </c>
      <c r="J9" s="169">
        <v>22</v>
      </c>
      <c r="K9" s="169">
        <v>18</v>
      </c>
      <c r="L9" s="169">
        <v>17</v>
      </c>
      <c r="M9" s="756">
        <f>G9+H9+I9+J9+K9+L9</f>
        <v>141</v>
      </c>
      <c r="N9" s="170">
        <f>F9+M9</f>
        <v>220</v>
      </c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</row>
    <row r="10" spans="1:248" s="26" customFormat="1" x14ac:dyDescent="0.2">
      <c r="A10" s="479" t="s">
        <v>498</v>
      </c>
      <c r="B10" s="484" t="s">
        <v>42</v>
      </c>
      <c r="C10" s="169">
        <v>22</v>
      </c>
      <c r="D10" s="169">
        <v>19</v>
      </c>
      <c r="E10" s="298">
        <v>27</v>
      </c>
      <c r="F10" s="756">
        <f>C10+D10+E10</f>
        <v>68</v>
      </c>
      <c r="G10" s="169">
        <v>28</v>
      </c>
      <c r="H10" s="169">
        <v>27</v>
      </c>
      <c r="I10" s="169">
        <v>14</v>
      </c>
      <c r="J10" s="169">
        <v>18</v>
      </c>
      <c r="K10" s="169">
        <v>19</v>
      </c>
      <c r="L10" s="169">
        <v>18</v>
      </c>
      <c r="M10" s="756">
        <f>G10+H10+I10+J10+K10+L10</f>
        <v>124</v>
      </c>
      <c r="N10" s="170">
        <f>F10+M10</f>
        <v>192</v>
      </c>
      <c r="O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</row>
    <row r="11" spans="1:248" s="26" customFormat="1" ht="13.5" thickBot="1" x14ac:dyDescent="0.25">
      <c r="A11" s="477">
        <v>1181</v>
      </c>
      <c r="B11" s="484" t="s">
        <v>126</v>
      </c>
      <c r="C11" s="169">
        <v>23</v>
      </c>
      <c r="D11" s="169">
        <v>20</v>
      </c>
      <c r="E11" s="298">
        <v>26</v>
      </c>
      <c r="F11" s="756">
        <f>C11+D11+E11</f>
        <v>69</v>
      </c>
      <c r="G11" s="169">
        <v>27</v>
      </c>
      <c r="H11" s="169">
        <v>35</v>
      </c>
      <c r="I11" s="169">
        <v>23</v>
      </c>
      <c r="J11" s="169">
        <v>21</v>
      </c>
      <c r="K11" s="169">
        <v>37</v>
      </c>
      <c r="L11" s="169">
        <v>44</v>
      </c>
      <c r="M11" s="756">
        <f>G11+H11+I11+J11+K11+L11</f>
        <v>187</v>
      </c>
      <c r="N11" s="170">
        <f>F11+M11</f>
        <v>256</v>
      </c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</row>
    <row r="12" spans="1:248" s="263" customFormat="1" thickBot="1" x14ac:dyDescent="0.25">
      <c r="B12" s="857" t="s">
        <v>43</v>
      </c>
      <c r="C12" s="858">
        <f>SUM(C7:C11)</f>
        <v>118</v>
      </c>
      <c r="D12" s="858">
        <f t="shared" ref="D12:N12" si="0">SUM(D7:D11)</f>
        <v>114</v>
      </c>
      <c r="E12" s="859">
        <f t="shared" si="0"/>
        <v>153</v>
      </c>
      <c r="F12" s="862">
        <f t="shared" si="0"/>
        <v>385</v>
      </c>
      <c r="G12" s="860">
        <f t="shared" si="0"/>
        <v>146</v>
      </c>
      <c r="H12" s="858">
        <f t="shared" si="0"/>
        <v>149</v>
      </c>
      <c r="I12" s="858">
        <f t="shared" si="0"/>
        <v>116</v>
      </c>
      <c r="J12" s="858">
        <f t="shared" si="0"/>
        <v>125</v>
      </c>
      <c r="K12" s="858">
        <f t="shared" si="0"/>
        <v>133</v>
      </c>
      <c r="L12" s="859">
        <f t="shared" si="0"/>
        <v>148</v>
      </c>
      <c r="M12" s="862">
        <f t="shared" si="0"/>
        <v>817</v>
      </c>
      <c r="N12" s="861">
        <f t="shared" si="0"/>
        <v>1202</v>
      </c>
      <c r="O12" s="261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2"/>
      <c r="CF12" s="262"/>
      <c r="CG12" s="262"/>
      <c r="CH12" s="262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2"/>
      <c r="CV12" s="262"/>
      <c r="CW12" s="262"/>
      <c r="CX12" s="262"/>
      <c r="CY12" s="262"/>
      <c r="CZ12" s="262"/>
      <c r="DA12" s="262"/>
      <c r="DB12" s="262"/>
      <c r="DC12" s="262"/>
      <c r="DD12" s="262"/>
      <c r="DE12" s="262"/>
      <c r="DF12" s="262"/>
      <c r="DG12" s="262"/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2"/>
      <c r="EE12" s="262"/>
      <c r="EF12" s="262"/>
      <c r="EG12" s="262"/>
      <c r="EH12" s="262"/>
      <c r="EI12" s="262"/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2"/>
      <c r="FM12" s="262"/>
      <c r="FN12" s="262"/>
      <c r="FO12" s="262"/>
      <c r="FP12" s="262"/>
      <c r="FQ12" s="262"/>
      <c r="FR12" s="262"/>
      <c r="FS12" s="262"/>
      <c r="FT12" s="262"/>
      <c r="FU12" s="262"/>
      <c r="FV12" s="262"/>
      <c r="FW12" s="262"/>
      <c r="FX12" s="262"/>
      <c r="FY12" s="262"/>
      <c r="FZ12" s="262"/>
      <c r="GA12" s="262"/>
      <c r="GB12" s="262"/>
      <c r="GC12" s="262"/>
      <c r="GD12" s="262"/>
      <c r="GE12" s="262"/>
      <c r="GF12" s="262"/>
      <c r="GG12" s="262"/>
      <c r="GH12" s="262"/>
      <c r="GI12" s="262"/>
      <c r="GJ12" s="262"/>
      <c r="GK12" s="262"/>
      <c r="GL12" s="262"/>
      <c r="GM12" s="262"/>
      <c r="GN12" s="262"/>
      <c r="GO12" s="262"/>
      <c r="GP12" s="262"/>
      <c r="GQ12" s="262"/>
      <c r="GR12" s="262"/>
      <c r="GS12" s="262"/>
      <c r="GT12" s="262"/>
      <c r="GU12" s="262"/>
      <c r="GV12" s="262"/>
      <c r="GW12" s="262"/>
      <c r="GX12" s="262"/>
      <c r="GY12" s="262"/>
      <c r="GZ12" s="262"/>
      <c r="HA12" s="262"/>
      <c r="HB12" s="262"/>
      <c r="HC12" s="262"/>
      <c r="HD12" s="262"/>
      <c r="HE12" s="262"/>
      <c r="HF12" s="262"/>
      <c r="HG12" s="262"/>
      <c r="HH12" s="262"/>
      <c r="HI12" s="262"/>
      <c r="HJ12" s="262"/>
      <c r="HK12" s="262"/>
      <c r="HL12" s="262"/>
      <c r="HM12" s="262"/>
      <c r="HN12" s="262"/>
      <c r="HO12" s="262"/>
      <c r="HP12" s="262"/>
      <c r="HQ12" s="262"/>
      <c r="HR12" s="262"/>
      <c r="HS12" s="262"/>
      <c r="HT12" s="262"/>
      <c r="HU12" s="262"/>
      <c r="HV12" s="262"/>
      <c r="HW12" s="262"/>
      <c r="HX12" s="262"/>
      <c r="HY12" s="262"/>
      <c r="HZ12" s="262"/>
      <c r="IA12" s="262"/>
      <c r="IB12" s="262"/>
      <c r="IC12" s="262"/>
      <c r="ID12" s="262"/>
      <c r="IE12" s="262"/>
      <c r="IF12" s="262"/>
      <c r="IG12" s="262"/>
      <c r="IH12" s="262"/>
      <c r="II12" s="262"/>
      <c r="IJ12" s="262"/>
      <c r="IK12" s="262"/>
      <c r="IL12" s="262"/>
      <c r="IM12" s="262"/>
      <c r="IN12" s="262"/>
    </row>
    <row r="13" spans="1:248" x14ac:dyDescent="0.2">
      <c r="B13"/>
      <c r="C13"/>
      <c r="D13"/>
      <c r="E13"/>
      <c r="F13"/>
      <c r="G13"/>
      <c r="H13"/>
      <c r="I13"/>
      <c r="J13"/>
      <c r="K13"/>
      <c r="L13"/>
      <c r="M13"/>
      <c r="N13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spans="1:248" x14ac:dyDescent="0.2">
      <c r="B14"/>
      <c r="C14"/>
      <c r="D14"/>
      <c r="E14"/>
      <c r="F14"/>
      <c r="G14"/>
      <c r="H14"/>
      <c r="I14"/>
      <c r="J14"/>
      <c r="K14"/>
      <c r="L14"/>
      <c r="M14"/>
      <c r="N14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s="26" customFormat="1" x14ac:dyDescent="0.2">
      <c r="B15"/>
      <c r="C15"/>
      <c r="D15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</row>
    <row r="16" spans="1:248" s="23" customFormat="1" x14ac:dyDescent="0.2">
      <c r="B16"/>
      <c r="C16"/>
      <c r="D16"/>
      <c r="E16"/>
      <c r="F16"/>
      <c r="G16"/>
      <c r="H16"/>
      <c r="I16"/>
      <c r="J16"/>
      <c r="K16"/>
      <c r="L16"/>
      <c r="M16"/>
      <c r="N16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</sheetData>
  <mergeCells count="2">
    <mergeCell ref="B3:N3"/>
    <mergeCell ref="B2:N2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80"/>
  <sheetViews>
    <sheetView topLeftCell="A22" zoomScaleNormal="100" zoomScaleSheetLayoutView="100" workbookViewId="0">
      <selection activeCell="M30" sqref="M30"/>
    </sheetView>
  </sheetViews>
  <sheetFormatPr baseColWidth="10" defaultRowHeight="12.75" x14ac:dyDescent="0.2"/>
  <cols>
    <col min="1" max="1" width="6.7109375" style="31" bestFit="1" customWidth="1"/>
    <col min="2" max="2" width="18.7109375" style="30" bestFit="1" customWidth="1"/>
    <col min="3" max="3" width="9.140625" style="32" bestFit="1" customWidth="1"/>
    <col min="4" max="5" width="5.7109375" style="32" bestFit="1" customWidth="1"/>
    <col min="6" max="6" width="7" style="32" bestFit="1" customWidth="1"/>
    <col min="7" max="12" width="5.7109375" style="32" bestFit="1" customWidth="1"/>
    <col min="13" max="14" width="7" style="32" bestFit="1" customWidth="1"/>
    <col min="15" max="15" width="11.42578125" style="29"/>
    <col min="16" max="16" width="0.140625" style="33" customWidth="1"/>
    <col min="17" max="17" width="4.42578125" style="33" customWidth="1"/>
    <col min="18" max="19" width="4" style="33" customWidth="1"/>
    <col min="20" max="20" width="3.85546875" style="33" customWidth="1"/>
    <col min="21" max="21" width="3.42578125" style="33" customWidth="1"/>
    <col min="22" max="22" width="3.28515625" style="33" customWidth="1"/>
    <col min="23" max="23" width="3.5703125" style="33" customWidth="1"/>
    <col min="24" max="24" width="3.42578125" style="33" customWidth="1"/>
    <col min="25" max="25" width="4.140625" style="32" customWidth="1"/>
    <col min="26" max="26" width="5.85546875" style="32" customWidth="1"/>
    <col min="27" max="16384" width="11.42578125" style="32"/>
  </cols>
  <sheetData>
    <row r="1" spans="1:256" ht="13.5" thickBot="1" x14ac:dyDescent="0.25"/>
    <row r="2" spans="1:256" s="128" customFormat="1" ht="15.75" x14ac:dyDescent="0.25">
      <c r="A2" s="547" t="s">
        <v>104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9"/>
      <c r="O2" s="126"/>
      <c r="P2" s="127"/>
      <c r="Q2" s="127"/>
      <c r="R2" s="127"/>
      <c r="S2" s="127"/>
      <c r="T2" s="127"/>
      <c r="U2" s="127"/>
      <c r="V2" s="127"/>
      <c r="W2" s="127"/>
      <c r="X2" s="127"/>
    </row>
    <row r="3" spans="1:256" s="128" customFormat="1" ht="15.75" x14ac:dyDescent="0.25">
      <c r="A3" s="1032" t="s">
        <v>609</v>
      </c>
      <c r="B3" s="1033"/>
      <c r="C3" s="1033"/>
      <c r="D3" s="1033"/>
      <c r="E3" s="1033"/>
      <c r="F3" s="1033"/>
      <c r="G3" s="1033"/>
      <c r="H3" s="1033"/>
      <c r="I3" s="1033"/>
      <c r="J3" s="1033"/>
      <c r="K3" s="1033"/>
      <c r="L3" s="1033"/>
      <c r="M3" s="1033"/>
      <c r="N3" s="1034"/>
      <c r="O3" s="126"/>
      <c r="P3" s="127"/>
      <c r="Q3" s="127"/>
      <c r="R3" s="127"/>
      <c r="S3" s="127"/>
      <c r="T3" s="127"/>
      <c r="U3" s="127"/>
      <c r="V3" s="127"/>
      <c r="W3" s="127"/>
      <c r="X3" s="127"/>
    </row>
    <row r="4" spans="1:256" s="128" customFormat="1" ht="16.5" thickBot="1" x14ac:dyDescent="0.3">
      <c r="A4" s="1035" t="s">
        <v>607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1036"/>
      <c r="N4" s="1037"/>
      <c r="O4" s="126"/>
      <c r="P4" s="127"/>
      <c r="Q4" s="127"/>
      <c r="R4" s="127"/>
      <c r="S4" s="127"/>
      <c r="T4" s="127"/>
      <c r="U4" s="127"/>
      <c r="V4" s="127"/>
      <c r="W4" s="127"/>
      <c r="X4" s="127"/>
    </row>
    <row r="5" spans="1:256" ht="13.5" thickBot="1" x14ac:dyDescent="0.25"/>
    <row r="6" spans="1:256" s="39" customFormat="1" ht="13.5" thickBot="1" x14ac:dyDescent="0.25">
      <c r="A6" s="486" t="s">
        <v>494</v>
      </c>
      <c r="B6" s="34" t="s">
        <v>105</v>
      </c>
      <c r="C6" s="35" t="s">
        <v>27</v>
      </c>
      <c r="D6" s="35" t="s">
        <v>28</v>
      </c>
      <c r="E6" s="35" t="s">
        <v>29</v>
      </c>
      <c r="F6" s="847" t="s">
        <v>30</v>
      </c>
      <c r="G6" s="35" t="s">
        <v>31</v>
      </c>
      <c r="H6" s="35" t="s">
        <v>32</v>
      </c>
      <c r="I6" s="35" t="s">
        <v>33</v>
      </c>
      <c r="J6" s="35" t="s">
        <v>34</v>
      </c>
      <c r="K6" s="35" t="s">
        <v>35</v>
      </c>
      <c r="L6" s="35" t="s">
        <v>36</v>
      </c>
      <c r="M6" s="847" t="s">
        <v>37</v>
      </c>
      <c r="N6" s="505" t="s">
        <v>106</v>
      </c>
      <c r="O6" s="36"/>
      <c r="P6" s="37"/>
      <c r="Q6" s="37"/>
      <c r="R6" s="37"/>
      <c r="S6" s="37"/>
      <c r="T6" s="37"/>
      <c r="U6" s="37"/>
      <c r="V6" s="37"/>
      <c r="W6" s="37"/>
      <c r="X6" s="37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9" customFormat="1" ht="13.5" thickBot="1" x14ac:dyDescent="0.25">
      <c r="A7" s="38"/>
      <c r="B7" s="212"/>
      <c r="C7" s="213"/>
      <c r="D7" s="213"/>
      <c r="E7" s="251"/>
      <c r="F7" s="506"/>
      <c r="G7" s="212"/>
      <c r="H7" s="213"/>
      <c r="I7" s="213"/>
      <c r="J7" s="213"/>
      <c r="K7" s="213"/>
      <c r="L7" s="251"/>
      <c r="M7" s="506"/>
      <c r="N7" s="506"/>
      <c r="O7" s="36"/>
      <c r="P7" s="37"/>
      <c r="Q7" s="37"/>
      <c r="R7" s="37"/>
      <c r="S7" s="37"/>
      <c r="T7" s="37"/>
      <c r="U7" s="37"/>
      <c r="V7" s="37"/>
      <c r="W7" s="37"/>
      <c r="X7" s="37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x14ac:dyDescent="0.2">
      <c r="A8" s="479" t="s">
        <v>503</v>
      </c>
      <c r="B8" s="173" t="s">
        <v>44</v>
      </c>
      <c r="C8" s="173">
        <v>10</v>
      </c>
      <c r="D8" s="173">
        <v>6</v>
      </c>
      <c r="E8" s="229">
        <v>4</v>
      </c>
      <c r="F8" s="757">
        <f>C8+D8+E8</f>
        <v>20</v>
      </c>
      <c r="G8" s="230">
        <v>6</v>
      </c>
      <c r="H8" s="173">
        <v>9</v>
      </c>
      <c r="I8" s="173">
        <v>8</v>
      </c>
      <c r="J8" s="173">
        <v>2</v>
      </c>
      <c r="K8" s="173">
        <v>5</v>
      </c>
      <c r="L8" s="229">
        <v>1</v>
      </c>
      <c r="M8" s="757">
        <f>SUM(G8:L8)</f>
        <v>31</v>
      </c>
      <c r="N8" s="231">
        <f>M8+F8</f>
        <v>51</v>
      </c>
    </row>
    <row r="9" spans="1:256" x14ac:dyDescent="0.2">
      <c r="A9" s="479" t="s">
        <v>504</v>
      </c>
      <c r="B9" s="173" t="s">
        <v>45</v>
      </c>
      <c r="C9" s="173">
        <v>2</v>
      </c>
      <c r="D9" s="173">
        <v>2</v>
      </c>
      <c r="E9" s="229">
        <v>5</v>
      </c>
      <c r="F9" s="758">
        <f t="shared" ref="F9:F16" si="0">C9+D9+E9</f>
        <v>9</v>
      </c>
      <c r="G9" s="230">
        <v>0</v>
      </c>
      <c r="H9" s="173">
        <v>6</v>
      </c>
      <c r="I9" s="173">
        <v>5</v>
      </c>
      <c r="J9" s="173">
        <v>5</v>
      </c>
      <c r="K9" s="173">
        <v>5</v>
      </c>
      <c r="L9" s="229">
        <v>1</v>
      </c>
      <c r="M9" s="758">
        <f t="shared" ref="M9:M16" si="1">SUM(G9:L9)</f>
        <v>22</v>
      </c>
      <c r="N9" s="174">
        <f t="shared" ref="N9:N17" si="2">M9+F9</f>
        <v>31</v>
      </c>
    </row>
    <row r="10" spans="1:256" x14ac:dyDescent="0.2">
      <c r="A10" s="479" t="s">
        <v>505</v>
      </c>
      <c r="B10" s="173" t="s">
        <v>46</v>
      </c>
      <c r="C10" s="173">
        <v>5</v>
      </c>
      <c r="D10" s="173">
        <v>8</v>
      </c>
      <c r="E10" s="229">
        <v>7</v>
      </c>
      <c r="F10" s="758">
        <f t="shared" si="0"/>
        <v>20</v>
      </c>
      <c r="G10" s="230">
        <v>7</v>
      </c>
      <c r="H10" s="173">
        <v>4</v>
      </c>
      <c r="I10" s="173">
        <v>8</v>
      </c>
      <c r="J10" s="173">
        <v>7</v>
      </c>
      <c r="K10" s="173">
        <v>6</v>
      </c>
      <c r="L10" s="229">
        <v>7</v>
      </c>
      <c r="M10" s="758">
        <f t="shared" si="1"/>
        <v>39</v>
      </c>
      <c r="N10" s="174">
        <f t="shared" si="2"/>
        <v>59</v>
      </c>
    </row>
    <row r="11" spans="1:256" x14ac:dyDescent="0.2">
      <c r="A11" s="479" t="s">
        <v>499</v>
      </c>
      <c r="B11" s="173" t="s">
        <v>502</v>
      </c>
      <c r="C11" s="173">
        <v>14</v>
      </c>
      <c r="D11" s="173">
        <v>14</v>
      </c>
      <c r="E11" s="229">
        <v>16</v>
      </c>
      <c r="F11" s="758">
        <f t="shared" si="0"/>
        <v>44</v>
      </c>
      <c r="G11" s="230">
        <v>12</v>
      </c>
      <c r="H11" s="173">
        <v>20</v>
      </c>
      <c r="I11" s="173">
        <v>12</v>
      </c>
      <c r="J11" s="173">
        <v>15</v>
      </c>
      <c r="K11" s="173">
        <v>12</v>
      </c>
      <c r="L11" s="229">
        <v>7</v>
      </c>
      <c r="M11" s="758">
        <f t="shared" si="1"/>
        <v>78</v>
      </c>
      <c r="N11" s="502">
        <f t="shared" si="2"/>
        <v>122</v>
      </c>
    </row>
    <row r="12" spans="1:256" x14ac:dyDescent="0.2">
      <c r="A12" s="479" t="s">
        <v>500</v>
      </c>
      <c r="B12" s="173" t="s">
        <v>49</v>
      </c>
      <c r="C12" s="173">
        <v>5</v>
      </c>
      <c r="D12" s="173">
        <v>1</v>
      </c>
      <c r="E12" s="229">
        <v>5</v>
      </c>
      <c r="F12" s="758">
        <f t="shared" si="0"/>
        <v>11</v>
      </c>
      <c r="G12" s="230">
        <v>4</v>
      </c>
      <c r="H12" s="509">
        <v>2</v>
      </c>
      <c r="I12" s="509">
        <v>2</v>
      </c>
      <c r="J12" s="509">
        <v>3</v>
      </c>
      <c r="K12" s="509">
        <v>1</v>
      </c>
      <c r="L12" s="510">
        <v>1</v>
      </c>
      <c r="M12" s="758">
        <f t="shared" si="1"/>
        <v>13</v>
      </c>
      <c r="N12" s="502">
        <f t="shared" si="2"/>
        <v>24</v>
      </c>
    </row>
    <row r="13" spans="1:256" x14ac:dyDescent="0.2">
      <c r="A13" s="479" t="s">
        <v>501</v>
      </c>
      <c r="B13" s="173" t="s">
        <v>47</v>
      </c>
      <c r="C13" s="173">
        <v>7</v>
      </c>
      <c r="D13" s="173">
        <v>4</v>
      </c>
      <c r="E13" s="229">
        <v>10</v>
      </c>
      <c r="F13" s="758">
        <f>E13+D13+C13</f>
        <v>21</v>
      </c>
      <c r="G13" s="230">
        <v>4</v>
      </c>
      <c r="H13" s="509">
        <v>6</v>
      </c>
      <c r="I13" s="509">
        <v>9</v>
      </c>
      <c r="J13" s="509">
        <v>7</v>
      </c>
      <c r="K13" s="509">
        <v>6</v>
      </c>
      <c r="L13" s="510">
        <v>3</v>
      </c>
      <c r="M13" s="758">
        <f t="shared" si="1"/>
        <v>35</v>
      </c>
      <c r="N13" s="502">
        <f t="shared" si="2"/>
        <v>56</v>
      </c>
    </row>
    <row r="14" spans="1:256" x14ac:dyDescent="0.2">
      <c r="A14" s="479" t="s">
        <v>506</v>
      </c>
      <c r="B14" s="173" t="s">
        <v>51</v>
      </c>
      <c r="C14" s="173">
        <v>8</v>
      </c>
      <c r="D14" s="173">
        <v>5</v>
      </c>
      <c r="E14" s="229">
        <v>9</v>
      </c>
      <c r="F14" s="758">
        <f t="shared" si="0"/>
        <v>22</v>
      </c>
      <c r="G14" s="230">
        <v>3</v>
      </c>
      <c r="H14" s="509">
        <v>9</v>
      </c>
      <c r="I14" s="509">
        <v>3</v>
      </c>
      <c r="J14" s="509">
        <v>3</v>
      </c>
      <c r="K14" s="509">
        <v>3</v>
      </c>
      <c r="L14" s="510">
        <v>4</v>
      </c>
      <c r="M14" s="758">
        <f t="shared" si="1"/>
        <v>25</v>
      </c>
      <c r="N14" s="502">
        <f t="shared" si="2"/>
        <v>47</v>
      </c>
    </row>
    <row r="15" spans="1:256" x14ac:dyDescent="0.2">
      <c r="A15" s="479" t="s">
        <v>507</v>
      </c>
      <c r="B15" s="173" t="s">
        <v>48</v>
      </c>
      <c r="C15" s="173">
        <v>14</v>
      </c>
      <c r="D15" s="173">
        <v>8</v>
      </c>
      <c r="E15" s="229">
        <v>13</v>
      </c>
      <c r="F15" s="758">
        <f t="shared" si="0"/>
        <v>35</v>
      </c>
      <c r="G15" s="230">
        <v>8</v>
      </c>
      <c r="H15" s="509">
        <v>7</v>
      </c>
      <c r="I15" s="509">
        <v>5</v>
      </c>
      <c r="J15" s="509">
        <v>3</v>
      </c>
      <c r="K15" s="509">
        <v>4</v>
      </c>
      <c r="L15" s="510">
        <v>8</v>
      </c>
      <c r="M15" s="758">
        <f t="shared" si="1"/>
        <v>35</v>
      </c>
      <c r="N15" s="502">
        <f t="shared" si="2"/>
        <v>70</v>
      </c>
    </row>
    <row r="16" spans="1:256" ht="13.5" thickBot="1" x14ac:dyDescent="0.25">
      <c r="A16" s="479" t="s">
        <v>508</v>
      </c>
      <c r="B16" s="239" t="s">
        <v>50</v>
      </c>
      <c r="C16" s="239">
        <v>2</v>
      </c>
      <c r="D16" s="239">
        <v>3</v>
      </c>
      <c r="E16" s="240">
        <v>7</v>
      </c>
      <c r="F16" s="759">
        <f t="shared" si="0"/>
        <v>12</v>
      </c>
      <c r="G16" s="241">
        <v>5</v>
      </c>
      <c r="H16" s="500">
        <v>5</v>
      </c>
      <c r="I16" s="500">
        <v>3</v>
      </c>
      <c r="J16" s="500">
        <v>2</v>
      </c>
      <c r="K16" s="500">
        <v>3</v>
      </c>
      <c r="L16" s="501">
        <v>0</v>
      </c>
      <c r="M16" s="761">
        <f t="shared" si="1"/>
        <v>18</v>
      </c>
      <c r="N16" s="498">
        <f t="shared" si="2"/>
        <v>30</v>
      </c>
    </row>
    <row r="17" spans="1:14" ht="13.5" thickBot="1" x14ac:dyDescent="0.25">
      <c r="A17" s="477"/>
      <c r="B17" s="877" t="s">
        <v>52</v>
      </c>
      <c r="C17" s="878">
        <f>SUM(C8:C16)</f>
        <v>67</v>
      </c>
      <c r="D17" s="878">
        <f t="shared" ref="D17:M17" si="3">SUM(D8:D16)</f>
        <v>51</v>
      </c>
      <c r="E17" s="879">
        <f t="shared" si="3"/>
        <v>76</v>
      </c>
      <c r="F17" s="760">
        <f t="shared" si="3"/>
        <v>194</v>
      </c>
      <c r="G17" s="880">
        <f t="shared" si="3"/>
        <v>49</v>
      </c>
      <c r="H17" s="878">
        <f t="shared" si="3"/>
        <v>68</v>
      </c>
      <c r="I17" s="878">
        <f t="shared" si="3"/>
        <v>55</v>
      </c>
      <c r="J17" s="878">
        <f t="shared" si="3"/>
        <v>47</v>
      </c>
      <c r="K17" s="878">
        <f t="shared" si="3"/>
        <v>45</v>
      </c>
      <c r="L17" s="879">
        <f t="shared" si="3"/>
        <v>32</v>
      </c>
      <c r="M17" s="760">
        <f t="shared" si="3"/>
        <v>296</v>
      </c>
      <c r="N17" s="867">
        <f t="shared" si="2"/>
        <v>490</v>
      </c>
    </row>
    <row r="18" spans="1:14" ht="13.5" thickBot="1" x14ac:dyDescent="0.25">
      <c r="A18" s="477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</row>
    <row r="19" spans="1:14" x14ac:dyDescent="0.2">
      <c r="A19" s="479" t="s">
        <v>509</v>
      </c>
      <c r="B19" s="173" t="s">
        <v>53</v>
      </c>
      <c r="C19" s="173">
        <v>12</v>
      </c>
      <c r="D19" s="173">
        <v>14</v>
      </c>
      <c r="E19" s="229">
        <v>10</v>
      </c>
      <c r="F19" s="757">
        <f>C19+D19+E19</f>
        <v>36</v>
      </c>
      <c r="G19" s="230">
        <v>14</v>
      </c>
      <c r="H19" s="173">
        <v>13</v>
      </c>
      <c r="I19" s="173">
        <v>9</v>
      </c>
      <c r="J19" s="173">
        <v>15</v>
      </c>
      <c r="K19" s="173">
        <v>12</v>
      </c>
      <c r="L19" s="229">
        <v>17</v>
      </c>
      <c r="M19" s="762">
        <f>SUM(G19:L19)</f>
        <v>80</v>
      </c>
      <c r="N19" s="231">
        <f>M19+F19</f>
        <v>116</v>
      </c>
    </row>
    <row r="20" spans="1:14" x14ac:dyDescent="0.2">
      <c r="A20" s="479" t="s">
        <v>510</v>
      </c>
      <c r="B20" s="173" t="s">
        <v>54</v>
      </c>
      <c r="C20" s="173">
        <v>5</v>
      </c>
      <c r="D20" s="173">
        <v>9</v>
      </c>
      <c r="E20" s="229">
        <v>6</v>
      </c>
      <c r="F20" s="758">
        <f t="shared" ref="F20:F25" si="4">C20+D20+E20</f>
        <v>20</v>
      </c>
      <c r="G20" s="230">
        <v>9</v>
      </c>
      <c r="H20" s="173">
        <v>9</v>
      </c>
      <c r="I20" s="173">
        <v>6</v>
      </c>
      <c r="J20" s="173">
        <v>3</v>
      </c>
      <c r="K20" s="173">
        <v>9</v>
      </c>
      <c r="L20" s="229">
        <v>7</v>
      </c>
      <c r="M20" s="763">
        <f t="shared" ref="M20:M25" si="5">SUM(G20:L20)</f>
        <v>43</v>
      </c>
      <c r="N20" s="174">
        <f t="shared" ref="N20:N25" si="6">M20+F20</f>
        <v>63</v>
      </c>
    </row>
    <row r="21" spans="1:14" x14ac:dyDescent="0.2">
      <c r="A21" s="479" t="s">
        <v>511</v>
      </c>
      <c r="B21" s="173" t="s">
        <v>55</v>
      </c>
      <c r="C21" s="173">
        <v>4</v>
      </c>
      <c r="D21" s="173">
        <v>2</v>
      </c>
      <c r="E21" s="229">
        <v>1</v>
      </c>
      <c r="F21" s="758">
        <f t="shared" si="4"/>
        <v>7</v>
      </c>
      <c r="G21" s="230">
        <v>4</v>
      </c>
      <c r="H21" s="173">
        <v>4</v>
      </c>
      <c r="I21" s="173">
        <v>0</v>
      </c>
      <c r="J21" s="173">
        <v>8</v>
      </c>
      <c r="K21" s="173">
        <v>3</v>
      </c>
      <c r="L21" s="229">
        <v>6</v>
      </c>
      <c r="M21" s="763">
        <f t="shared" si="5"/>
        <v>25</v>
      </c>
      <c r="N21" s="174">
        <f t="shared" si="6"/>
        <v>32</v>
      </c>
    </row>
    <row r="22" spans="1:14" x14ac:dyDescent="0.2">
      <c r="A22" s="479" t="s">
        <v>512</v>
      </c>
      <c r="B22" s="173" t="s">
        <v>56</v>
      </c>
      <c r="C22" s="173">
        <v>6</v>
      </c>
      <c r="D22" s="173">
        <v>14</v>
      </c>
      <c r="E22" s="229">
        <v>6</v>
      </c>
      <c r="F22" s="758">
        <f t="shared" si="4"/>
        <v>26</v>
      </c>
      <c r="G22" s="230">
        <v>7</v>
      </c>
      <c r="H22" s="173">
        <v>5</v>
      </c>
      <c r="I22" s="173">
        <v>8</v>
      </c>
      <c r="J22" s="173">
        <v>8</v>
      </c>
      <c r="K22" s="173">
        <v>10</v>
      </c>
      <c r="L22" s="229">
        <v>9</v>
      </c>
      <c r="M22" s="763">
        <f t="shared" si="5"/>
        <v>47</v>
      </c>
      <c r="N22" s="174">
        <f t="shared" si="6"/>
        <v>73</v>
      </c>
    </row>
    <row r="23" spans="1:14" x14ac:dyDescent="0.2">
      <c r="A23" s="479" t="s">
        <v>513</v>
      </c>
      <c r="B23" s="173" t="s">
        <v>57</v>
      </c>
      <c r="C23" s="173">
        <v>6</v>
      </c>
      <c r="D23" s="173">
        <v>8</v>
      </c>
      <c r="E23" s="229">
        <v>9</v>
      </c>
      <c r="F23" s="758">
        <f t="shared" si="4"/>
        <v>23</v>
      </c>
      <c r="G23" s="230">
        <v>6</v>
      </c>
      <c r="H23" s="173">
        <v>12</v>
      </c>
      <c r="I23" s="173">
        <v>6</v>
      </c>
      <c r="J23" s="173">
        <v>10</v>
      </c>
      <c r="K23" s="173">
        <v>10</v>
      </c>
      <c r="L23" s="229">
        <v>10</v>
      </c>
      <c r="M23" s="763">
        <f t="shared" si="5"/>
        <v>54</v>
      </c>
      <c r="N23" s="174">
        <f t="shared" si="6"/>
        <v>77</v>
      </c>
    </row>
    <row r="24" spans="1:14" x14ac:dyDescent="0.2">
      <c r="A24" s="479" t="s">
        <v>514</v>
      </c>
      <c r="B24" s="173" t="s">
        <v>58</v>
      </c>
      <c r="C24" s="173">
        <v>3</v>
      </c>
      <c r="D24" s="173">
        <v>16</v>
      </c>
      <c r="E24" s="229">
        <v>5</v>
      </c>
      <c r="F24" s="758">
        <f t="shared" si="4"/>
        <v>24</v>
      </c>
      <c r="G24" s="230">
        <v>8</v>
      </c>
      <c r="H24" s="173">
        <v>5</v>
      </c>
      <c r="I24" s="173">
        <v>10</v>
      </c>
      <c r="J24" s="173">
        <v>4</v>
      </c>
      <c r="K24" s="173">
        <v>8</v>
      </c>
      <c r="L24" s="229">
        <v>7</v>
      </c>
      <c r="M24" s="763">
        <f t="shared" si="5"/>
        <v>42</v>
      </c>
      <c r="N24" s="174">
        <f t="shared" si="6"/>
        <v>66</v>
      </c>
    </row>
    <row r="25" spans="1:14" ht="13.5" thickBot="1" x14ac:dyDescent="0.25">
      <c r="A25" s="479" t="s">
        <v>515</v>
      </c>
      <c r="B25" s="239" t="s">
        <v>59</v>
      </c>
      <c r="C25" s="239">
        <v>3</v>
      </c>
      <c r="D25" s="239">
        <v>2</v>
      </c>
      <c r="E25" s="240">
        <v>2</v>
      </c>
      <c r="F25" s="759">
        <f t="shared" si="4"/>
        <v>7</v>
      </c>
      <c r="G25" s="241">
        <v>5</v>
      </c>
      <c r="H25" s="239">
        <v>3</v>
      </c>
      <c r="I25" s="239">
        <v>1</v>
      </c>
      <c r="J25" s="239">
        <v>3</v>
      </c>
      <c r="K25" s="239">
        <v>5</v>
      </c>
      <c r="L25" s="240">
        <v>6</v>
      </c>
      <c r="M25" s="764">
        <f t="shared" si="5"/>
        <v>23</v>
      </c>
      <c r="N25" s="232">
        <f t="shared" si="6"/>
        <v>30</v>
      </c>
    </row>
    <row r="26" spans="1:14" ht="13.5" thickBot="1" x14ac:dyDescent="0.25">
      <c r="A26" s="477"/>
      <c r="B26" s="877" t="s">
        <v>60</v>
      </c>
      <c r="C26" s="878">
        <f>SUM(C19:C25)</f>
        <v>39</v>
      </c>
      <c r="D26" s="878">
        <f>SUM(D19:D25)</f>
        <v>65</v>
      </c>
      <c r="E26" s="879">
        <f>SUM(E19:E25)</f>
        <v>39</v>
      </c>
      <c r="F26" s="760">
        <f>SUM(F19:F25)</f>
        <v>143</v>
      </c>
      <c r="G26" s="880">
        <f>SUM(G19:G25)</f>
        <v>53</v>
      </c>
      <c r="H26" s="878">
        <f t="shared" ref="H26:N26" si="7">SUM(H19:H25)</f>
        <v>51</v>
      </c>
      <c r="I26" s="878">
        <f t="shared" si="7"/>
        <v>40</v>
      </c>
      <c r="J26" s="878">
        <f t="shared" si="7"/>
        <v>51</v>
      </c>
      <c r="K26" s="878">
        <f t="shared" si="7"/>
        <v>57</v>
      </c>
      <c r="L26" s="879">
        <f t="shared" si="7"/>
        <v>62</v>
      </c>
      <c r="M26" s="760">
        <f t="shared" si="7"/>
        <v>314</v>
      </c>
      <c r="N26" s="867">
        <f t="shared" si="7"/>
        <v>457</v>
      </c>
    </row>
    <row r="27" spans="1:14" ht="13.5" thickBot="1" x14ac:dyDescent="0.25">
      <c r="A27" s="477"/>
      <c r="B27" s="175"/>
      <c r="C27" s="175"/>
      <c r="D27" s="175"/>
      <c r="E27" s="175"/>
      <c r="F27" s="177"/>
      <c r="G27" s="175"/>
      <c r="H27" s="175"/>
      <c r="I27" s="175"/>
      <c r="J27" s="175"/>
      <c r="K27" s="175"/>
      <c r="L27" s="175"/>
      <c r="M27" s="175"/>
      <c r="N27" s="175"/>
    </row>
    <row r="28" spans="1:14" x14ac:dyDescent="0.2">
      <c r="A28" s="479" t="s">
        <v>519</v>
      </c>
      <c r="B28" s="173" t="s">
        <v>61</v>
      </c>
      <c r="C28" s="278">
        <v>6</v>
      </c>
      <c r="D28" s="278">
        <v>4</v>
      </c>
      <c r="E28" s="279">
        <v>10</v>
      </c>
      <c r="F28" s="757">
        <f>C28+D28+E28</f>
        <v>20</v>
      </c>
      <c r="G28" s="727">
        <v>2</v>
      </c>
      <c r="H28" s="728">
        <v>1</v>
      </c>
      <c r="I28" s="728">
        <v>3</v>
      </c>
      <c r="J28" s="728">
        <v>5</v>
      </c>
      <c r="K28" s="728">
        <v>2</v>
      </c>
      <c r="L28" s="729">
        <v>3</v>
      </c>
      <c r="M28" s="757">
        <f>SUM(G28:L28)</f>
        <v>16</v>
      </c>
      <c r="N28" s="231">
        <f>M28+F28</f>
        <v>36</v>
      </c>
    </row>
    <row r="29" spans="1:14" x14ac:dyDescent="0.2">
      <c r="A29" s="479" t="s">
        <v>520</v>
      </c>
      <c r="B29" s="173" t="s">
        <v>62</v>
      </c>
      <c r="C29" s="256">
        <v>4</v>
      </c>
      <c r="D29" s="256">
        <v>2</v>
      </c>
      <c r="E29" s="257">
        <v>1</v>
      </c>
      <c r="F29" s="758">
        <f>C29+D29+E29</f>
        <v>7</v>
      </c>
      <c r="G29" s="730">
        <v>4</v>
      </c>
      <c r="H29" s="731">
        <v>6</v>
      </c>
      <c r="I29" s="731">
        <v>1</v>
      </c>
      <c r="J29" s="731">
        <v>3</v>
      </c>
      <c r="K29" s="731">
        <v>3</v>
      </c>
      <c r="L29" s="732">
        <v>3</v>
      </c>
      <c r="M29" s="758">
        <f>SUM(G29:L29)</f>
        <v>20</v>
      </c>
      <c r="N29" s="174">
        <f>M29+F29</f>
        <v>27</v>
      </c>
    </row>
    <row r="30" spans="1:14" x14ac:dyDescent="0.2">
      <c r="A30" s="479" t="s">
        <v>521</v>
      </c>
      <c r="B30" s="173" t="s">
        <v>63</v>
      </c>
      <c r="C30" s="173">
        <v>5</v>
      </c>
      <c r="D30" s="509">
        <v>5</v>
      </c>
      <c r="E30" s="510">
        <v>3</v>
      </c>
      <c r="F30" s="758">
        <f t="shared" ref="F30:F35" si="8">C30+D30+E30</f>
        <v>13</v>
      </c>
      <c r="G30" s="508">
        <v>3</v>
      </c>
      <c r="H30" s="509">
        <v>0</v>
      </c>
      <c r="I30" s="509">
        <v>2</v>
      </c>
      <c r="J30" s="509">
        <v>1</v>
      </c>
      <c r="K30" s="509">
        <v>1</v>
      </c>
      <c r="L30" s="510">
        <v>5</v>
      </c>
      <c r="M30" s="758">
        <f t="shared" ref="M30:M35" si="9">SUM(G30:L30)</f>
        <v>12</v>
      </c>
      <c r="N30" s="502">
        <f t="shared" ref="N30:N35" si="10">M30+F30</f>
        <v>25</v>
      </c>
    </row>
    <row r="31" spans="1:14" x14ac:dyDescent="0.2">
      <c r="A31" s="479" t="s">
        <v>522</v>
      </c>
      <c r="B31" s="173" t="s">
        <v>64</v>
      </c>
      <c r="C31" s="173">
        <v>0</v>
      </c>
      <c r="D31" s="509">
        <v>0</v>
      </c>
      <c r="E31" s="510">
        <v>0</v>
      </c>
      <c r="F31" s="758">
        <f t="shared" si="8"/>
        <v>0</v>
      </c>
      <c r="G31" s="508">
        <v>3</v>
      </c>
      <c r="H31" s="509">
        <v>6</v>
      </c>
      <c r="I31" s="509">
        <v>2</v>
      </c>
      <c r="J31" s="509">
        <v>8</v>
      </c>
      <c r="K31" s="509">
        <v>3</v>
      </c>
      <c r="L31" s="510">
        <v>0</v>
      </c>
      <c r="M31" s="758">
        <f t="shared" si="9"/>
        <v>22</v>
      </c>
      <c r="N31" s="502">
        <f t="shared" si="10"/>
        <v>22</v>
      </c>
    </row>
    <row r="32" spans="1:14" x14ac:dyDescent="0.2">
      <c r="A32" s="479" t="s">
        <v>523</v>
      </c>
      <c r="B32" s="239" t="s">
        <v>65</v>
      </c>
      <c r="C32" s="173">
        <v>3</v>
      </c>
      <c r="D32" s="509">
        <v>3</v>
      </c>
      <c r="E32" s="510">
        <v>4</v>
      </c>
      <c r="F32" s="758">
        <f t="shared" si="8"/>
        <v>10</v>
      </c>
      <c r="G32" s="508">
        <v>3</v>
      </c>
      <c r="H32" s="509">
        <v>4</v>
      </c>
      <c r="I32" s="509">
        <v>4</v>
      </c>
      <c r="J32" s="509">
        <v>2</v>
      </c>
      <c r="K32" s="509">
        <v>4</v>
      </c>
      <c r="L32" s="510">
        <v>2</v>
      </c>
      <c r="M32" s="758">
        <f t="shared" si="9"/>
        <v>19</v>
      </c>
      <c r="N32" s="502">
        <f t="shared" si="10"/>
        <v>29</v>
      </c>
    </row>
    <row r="33" spans="1:14" x14ac:dyDescent="0.2">
      <c r="A33" s="479" t="s">
        <v>516</v>
      </c>
      <c r="B33" s="503" t="s">
        <v>524</v>
      </c>
      <c r="C33" s="173">
        <v>9</v>
      </c>
      <c r="D33" s="509">
        <v>17</v>
      </c>
      <c r="E33" s="510">
        <v>19</v>
      </c>
      <c r="F33" s="758">
        <f t="shared" si="8"/>
        <v>45</v>
      </c>
      <c r="G33" s="508">
        <v>17</v>
      </c>
      <c r="H33" s="509">
        <v>15</v>
      </c>
      <c r="I33" s="509">
        <v>18</v>
      </c>
      <c r="J33" s="509">
        <v>6</v>
      </c>
      <c r="K33" s="509">
        <v>16</v>
      </c>
      <c r="L33" s="510">
        <v>15</v>
      </c>
      <c r="M33" s="758">
        <f t="shared" si="9"/>
        <v>87</v>
      </c>
      <c r="N33" s="502">
        <f t="shared" si="10"/>
        <v>132</v>
      </c>
    </row>
    <row r="34" spans="1:14" x14ac:dyDescent="0.2">
      <c r="A34" s="479" t="s">
        <v>517</v>
      </c>
      <c r="B34" s="503" t="s">
        <v>67</v>
      </c>
      <c r="C34" s="173">
        <v>4</v>
      </c>
      <c r="D34" s="173">
        <v>4</v>
      </c>
      <c r="E34" s="229">
        <v>5</v>
      </c>
      <c r="F34" s="758">
        <f t="shared" si="8"/>
        <v>13</v>
      </c>
      <c r="G34" s="230">
        <v>4</v>
      </c>
      <c r="H34" s="173">
        <v>3</v>
      </c>
      <c r="I34" s="173">
        <v>7</v>
      </c>
      <c r="J34" s="173">
        <v>5</v>
      </c>
      <c r="K34" s="173">
        <v>4</v>
      </c>
      <c r="L34" s="229">
        <v>1</v>
      </c>
      <c r="M34" s="758">
        <f t="shared" si="9"/>
        <v>24</v>
      </c>
      <c r="N34" s="174">
        <f t="shared" si="10"/>
        <v>37</v>
      </c>
    </row>
    <row r="35" spans="1:14" ht="13.5" thickBot="1" x14ac:dyDescent="0.25">
      <c r="A35" s="479" t="s">
        <v>518</v>
      </c>
      <c r="B35" s="504" t="s">
        <v>66</v>
      </c>
      <c r="C35" s="239">
        <v>3</v>
      </c>
      <c r="D35" s="239">
        <v>6</v>
      </c>
      <c r="E35" s="240">
        <v>0</v>
      </c>
      <c r="F35" s="759">
        <f t="shared" si="8"/>
        <v>9</v>
      </c>
      <c r="G35" s="241">
        <v>9</v>
      </c>
      <c r="H35" s="239">
        <v>2</v>
      </c>
      <c r="I35" s="239">
        <v>2</v>
      </c>
      <c r="J35" s="239">
        <v>2</v>
      </c>
      <c r="K35" s="239">
        <v>3</v>
      </c>
      <c r="L35" s="240">
        <v>2</v>
      </c>
      <c r="M35" s="765">
        <f t="shared" si="9"/>
        <v>20</v>
      </c>
      <c r="N35" s="483">
        <f t="shared" si="10"/>
        <v>29</v>
      </c>
    </row>
    <row r="36" spans="1:14" ht="13.5" thickBot="1" x14ac:dyDescent="0.25">
      <c r="A36" s="477"/>
      <c r="B36" s="877" t="s">
        <v>68</v>
      </c>
      <c r="C36" s="878">
        <f>SUM(C28:C35)</f>
        <v>34</v>
      </c>
      <c r="D36" s="878">
        <f>SUM(D28:D35)</f>
        <v>41</v>
      </c>
      <c r="E36" s="879">
        <f t="shared" ref="E36:N36" si="11">SUM(E28:E35)</f>
        <v>42</v>
      </c>
      <c r="F36" s="760">
        <f t="shared" si="11"/>
        <v>117</v>
      </c>
      <c r="G36" s="880">
        <f t="shared" si="11"/>
        <v>45</v>
      </c>
      <c r="H36" s="878">
        <f t="shared" si="11"/>
        <v>37</v>
      </c>
      <c r="I36" s="878">
        <f t="shared" si="11"/>
        <v>39</v>
      </c>
      <c r="J36" s="878">
        <f t="shared" si="11"/>
        <v>32</v>
      </c>
      <c r="K36" s="878">
        <f t="shared" si="11"/>
        <v>36</v>
      </c>
      <c r="L36" s="879">
        <f t="shared" si="11"/>
        <v>31</v>
      </c>
      <c r="M36" s="760">
        <f t="shared" si="11"/>
        <v>220</v>
      </c>
      <c r="N36" s="867">
        <f t="shared" si="11"/>
        <v>337</v>
      </c>
    </row>
    <row r="37" spans="1:14" ht="13.5" thickBot="1" x14ac:dyDescent="0.25">
      <c r="A37" s="4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1:14" x14ac:dyDescent="0.2">
      <c r="A38" s="479" t="s">
        <v>526</v>
      </c>
      <c r="B38" s="173" t="s">
        <v>525</v>
      </c>
      <c r="C38" s="173">
        <v>17</v>
      </c>
      <c r="D38" s="173">
        <v>19</v>
      </c>
      <c r="E38" s="229">
        <v>18</v>
      </c>
      <c r="F38" s="757">
        <f>C38+D38+E38</f>
        <v>54</v>
      </c>
      <c r="G38" s="230">
        <v>15</v>
      </c>
      <c r="H38" s="173">
        <v>21</v>
      </c>
      <c r="I38" s="173">
        <v>22</v>
      </c>
      <c r="J38" s="173">
        <v>12</v>
      </c>
      <c r="K38" s="173">
        <v>20</v>
      </c>
      <c r="L38" s="229">
        <v>19</v>
      </c>
      <c r="M38" s="757">
        <f>SUM(G38:L38)</f>
        <v>109</v>
      </c>
      <c r="N38" s="507">
        <f>M38+F38</f>
        <v>163</v>
      </c>
    </row>
    <row r="39" spans="1:14" x14ac:dyDescent="0.2">
      <c r="A39" s="479" t="s">
        <v>527</v>
      </c>
      <c r="B39" s="173" t="s">
        <v>71</v>
      </c>
      <c r="C39" s="173">
        <v>6</v>
      </c>
      <c r="D39" s="173">
        <v>9</v>
      </c>
      <c r="E39" s="229">
        <v>9</v>
      </c>
      <c r="F39" s="758">
        <f>C39+D39+E39</f>
        <v>24</v>
      </c>
      <c r="G39" s="230">
        <v>5</v>
      </c>
      <c r="H39" s="173">
        <v>8</v>
      </c>
      <c r="I39" s="173">
        <v>7</v>
      </c>
      <c r="J39" s="173">
        <v>7</v>
      </c>
      <c r="K39" s="173">
        <v>10</v>
      </c>
      <c r="L39" s="229">
        <v>7</v>
      </c>
      <c r="M39" s="758">
        <f>SUM(G39:L39)</f>
        <v>44</v>
      </c>
      <c r="N39" s="502">
        <f>M39+F39</f>
        <v>68</v>
      </c>
    </row>
    <row r="40" spans="1:14" x14ac:dyDescent="0.2">
      <c r="A40" s="479" t="s">
        <v>528</v>
      </c>
      <c r="B40" s="173" t="s">
        <v>69</v>
      </c>
      <c r="C40" s="173">
        <v>8</v>
      </c>
      <c r="D40" s="173">
        <v>15</v>
      </c>
      <c r="E40" s="229">
        <v>16</v>
      </c>
      <c r="F40" s="758">
        <f>C40+D40+E40</f>
        <v>39</v>
      </c>
      <c r="G40" s="230">
        <v>16</v>
      </c>
      <c r="H40" s="173">
        <v>22</v>
      </c>
      <c r="I40" s="173">
        <v>16</v>
      </c>
      <c r="J40" s="173">
        <v>14</v>
      </c>
      <c r="K40" s="173">
        <v>23</v>
      </c>
      <c r="L40" s="229">
        <v>20</v>
      </c>
      <c r="M40" s="758">
        <f>SUM(G40:L40)</f>
        <v>111</v>
      </c>
      <c r="N40" s="502">
        <f>M40+F40</f>
        <v>150</v>
      </c>
    </row>
    <row r="41" spans="1:14" ht="13.5" thickBot="1" x14ac:dyDescent="0.25">
      <c r="A41" s="479" t="s">
        <v>529</v>
      </c>
      <c r="B41" s="173" t="s">
        <v>70</v>
      </c>
      <c r="C41" s="173">
        <v>10</v>
      </c>
      <c r="D41" s="173">
        <v>7</v>
      </c>
      <c r="E41" s="229">
        <v>7</v>
      </c>
      <c r="F41" s="758">
        <f>C41+D41+E41</f>
        <v>24</v>
      </c>
      <c r="G41" s="230">
        <v>11</v>
      </c>
      <c r="H41" s="173">
        <v>10</v>
      </c>
      <c r="I41" s="173">
        <v>10</v>
      </c>
      <c r="J41" s="173">
        <v>11</v>
      </c>
      <c r="K41" s="173">
        <v>12</v>
      </c>
      <c r="L41" s="229">
        <v>16</v>
      </c>
      <c r="M41" s="758">
        <f>SUM(G41:L41)</f>
        <v>70</v>
      </c>
      <c r="N41" s="502">
        <f>M41+F41</f>
        <v>94</v>
      </c>
    </row>
    <row r="42" spans="1:14" ht="13.5" thickBot="1" x14ac:dyDescent="0.25">
      <c r="A42" s="477"/>
      <c r="B42" s="877" t="s">
        <v>72</v>
      </c>
      <c r="C42" s="878">
        <f t="shared" ref="C42:N42" si="12">SUM(C38:C41)</f>
        <v>41</v>
      </c>
      <c r="D42" s="878">
        <f t="shared" si="12"/>
        <v>50</v>
      </c>
      <c r="E42" s="879">
        <f t="shared" si="12"/>
        <v>50</v>
      </c>
      <c r="F42" s="760">
        <f t="shared" si="12"/>
        <v>141</v>
      </c>
      <c r="G42" s="880">
        <f t="shared" si="12"/>
        <v>47</v>
      </c>
      <c r="H42" s="880">
        <f t="shared" si="12"/>
        <v>61</v>
      </c>
      <c r="I42" s="880">
        <f t="shared" si="12"/>
        <v>55</v>
      </c>
      <c r="J42" s="880">
        <f t="shared" si="12"/>
        <v>44</v>
      </c>
      <c r="K42" s="880">
        <f t="shared" si="12"/>
        <v>65</v>
      </c>
      <c r="L42" s="881">
        <f t="shared" si="12"/>
        <v>62</v>
      </c>
      <c r="M42" s="760">
        <f t="shared" si="12"/>
        <v>334</v>
      </c>
      <c r="N42" s="867">
        <f t="shared" si="12"/>
        <v>475</v>
      </c>
    </row>
    <row r="43" spans="1:14" ht="13.5" thickBot="1" x14ac:dyDescent="0.25">
      <c r="A43" s="477"/>
      <c r="B43" s="244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80"/>
    </row>
    <row r="44" spans="1:14" x14ac:dyDescent="0.2">
      <c r="A44" s="477">
        <v>2101</v>
      </c>
      <c r="B44" s="173" t="s">
        <v>73</v>
      </c>
      <c r="C44" s="176">
        <v>36</v>
      </c>
      <c r="D44" s="176">
        <v>30</v>
      </c>
      <c r="E44" s="233">
        <v>42</v>
      </c>
      <c r="F44" s="757">
        <f>C44+D44+E44</f>
        <v>108</v>
      </c>
      <c r="G44" s="230">
        <v>52</v>
      </c>
      <c r="H44" s="173">
        <v>35</v>
      </c>
      <c r="I44" s="173">
        <v>35</v>
      </c>
      <c r="J44" s="173">
        <v>42</v>
      </c>
      <c r="K44" s="173">
        <v>38</v>
      </c>
      <c r="L44" s="229">
        <v>41</v>
      </c>
      <c r="M44" s="757">
        <f>G44+H44+I44+J44+K44+L44</f>
        <v>243</v>
      </c>
      <c r="N44" s="231">
        <f>F44+M44</f>
        <v>351</v>
      </c>
    </row>
    <row r="45" spans="1:14" x14ac:dyDescent="0.2">
      <c r="A45" s="477">
        <v>2102</v>
      </c>
      <c r="B45" s="173" t="s">
        <v>75</v>
      </c>
      <c r="C45" s="173">
        <v>17</v>
      </c>
      <c r="D45" s="173">
        <v>13</v>
      </c>
      <c r="E45" s="229">
        <v>22</v>
      </c>
      <c r="F45" s="758">
        <f>C45+D45+E45</f>
        <v>52</v>
      </c>
      <c r="G45" s="230">
        <v>13</v>
      </c>
      <c r="H45" s="173">
        <v>26</v>
      </c>
      <c r="I45" s="173">
        <v>18</v>
      </c>
      <c r="J45" s="173">
        <v>20</v>
      </c>
      <c r="K45" s="173">
        <v>15</v>
      </c>
      <c r="L45" s="229">
        <v>15</v>
      </c>
      <c r="M45" s="758">
        <f>G45+H45+I45+J45+K45+L45</f>
        <v>107</v>
      </c>
      <c r="N45" s="174">
        <f>F45+M45</f>
        <v>159</v>
      </c>
    </row>
    <row r="46" spans="1:14" x14ac:dyDescent="0.2">
      <c r="A46" s="477">
        <v>2103</v>
      </c>
      <c r="B46" s="173" t="s">
        <v>530</v>
      </c>
      <c r="C46" s="278">
        <v>20</v>
      </c>
      <c r="D46" s="278">
        <v>9</v>
      </c>
      <c r="E46" s="279">
        <v>18</v>
      </c>
      <c r="F46" s="758">
        <f>C46+D46+E46</f>
        <v>47</v>
      </c>
      <c r="G46" s="230">
        <v>15</v>
      </c>
      <c r="H46" s="173">
        <v>14</v>
      </c>
      <c r="I46" s="173">
        <v>26</v>
      </c>
      <c r="J46" s="173">
        <v>10</v>
      </c>
      <c r="K46" s="173">
        <v>16</v>
      </c>
      <c r="L46" s="229">
        <v>26</v>
      </c>
      <c r="M46" s="758">
        <f>G46+H46+I46+J46+K46+L46</f>
        <v>107</v>
      </c>
      <c r="N46" s="174">
        <f>F46+M46</f>
        <v>154</v>
      </c>
    </row>
    <row r="47" spans="1:14" ht="13.5" thickBot="1" x14ac:dyDescent="0.25">
      <c r="A47" s="477">
        <v>2104</v>
      </c>
      <c r="B47" s="239" t="s">
        <v>74</v>
      </c>
      <c r="C47" s="245">
        <v>43</v>
      </c>
      <c r="D47" s="307">
        <v>36</v>
      </c>
      <c r="E47" s="246">
        <v>36</v>
      </c>
      <c r="F47" s="759">
        <f>C47+D47+E47</f>
        <v>115</v>
      </c>
      <c r="G47" s="241">
        <v>29</v>
      </c>
      <c r="H47" s="239">
        <v>42</v>
      </c>
      <c r="I47" s="239">
        <v>33</v>
      </c>
      <c r="J47" s="239">
        <v>42</v>
      </c>
      <c r="K47" s="239">
        <v>34</v>
      </c>
      <c r="L47" s="240">
        <v>27</v>
      </c>
      <c r="M47" s="759">
        <f>G47+H47+I47+J47+K47+L47</f>
        <v>207</v>
      </c>
      <c r="N47" s="232">
        <f>F47+M47</f>
        <v>322</v>
      </c>
    </row>
    <row r="48" spans="1:14" ht="13.5" thickBot="1" x14ac:dyDescent="0.25">
      <c r="A48" s="477"/>
      <c r="B48" s="877" t="s">
        <v>76</v>
      </c>
      <c r="C48" s="878">
        <f>SUM(C44:C47)</f>
        <v>116</v>
      </c>
      <c r="D48" s="878">
        <f t="shared" ref="D48:N48" si="13">SUM(D44:D47)</f>
        <v>88</v>
      </c>
      <c r="E48" s="879">
        <f t="shared" si="13"/>
        <v>118</v>
      </c>
      <c r="F48" s="760">
        <f t="shared" si="13"/>
        <v>322</v>
      </c>
      <c r="G48" s="880">
        <f t="shared" si="13"/>
        <v>109</v>
      </c>
      <c r="H48" s="878">
        <f t="shared" si="13"/>
        <v>117</v>
      </c>
      <c r="I48" s="878">
        <f t="shared" si="13"/>
        <v>112</v>
      </c>
      <c r="J48" s="878">
        <f t="shared" si="13"/>
        <v>114</v>
      </c>
      <c r="K48" s="878">
        <f t="shared" si="13"/>
        <v>103</v>
      </c>
      <c r="L48" s="879">
        <f t="shared" si="13"/>
        <v>109</v>
      </c>
      <c r="M48" s="760">
        <f t="shared" si="13"/>
        <v>664</v>
      </c>
      <c r="N48" s="867">
        <f t="shared" si="13"/>
        <v>986</v>
      </c>
    </row>
    <row r="49" spans="1:14" ht="13.5" thickBot="1" x14ac:dyDescent="0.25">
      <c r="A49" s="4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</row>
    <row r="50" spans="1:14" x14ac:dyDescent="0.2">
      <c r="A50" s="479" t="s">
        <v>531</v>
      </c>
      <c r="B50" s="173" t="s">
        <v>77</v>
      </c>
      <c r="C50" s="173">
        <v>19</v>
      </c>
      <c r="D50" s="173">
        <v>34</v>
      </c>
      <c r="E50" s="229">
        <v>30</v>
      </c>
      <c r="F50" s="757">
        <f>C50+D50+E50</f>
        <v>83</v>
      </c>
      <c r="G50" s="230">
        <v>34</v>
      </c>
      <c r="H50" s="173">
        <v>27</v>
      </c>
      <c r="I50" s="173">
        <v>22</v>
      </c>
      <c r="J50" s="173">
        <v>22</v>
      </c>
      <c r="K50" s="173">
        <v>22</v>
      </c>
      <c r="L50" s="229">
        <v>24</v>
      </c>
      <c r="M50" s="757">
        <f>SUM(G50:L50)</f>
        <v>151</v>
      </c>
      <c r="N50" s="231">
        <f>M50+F50</f>
        <v>234</v>
      </c>
    </row>
    <row r="51" spans="1:14" x14ac:dyDescent="0.2">
      <c r="A51" s="479" t="s">
        <v>532</v>
      </c>
      <c r="B51" s="173" t="s">
        <v>78</v>
      </c>
      <c r="C51" s="173">
        <v>19</v>
      </c>
      <c r="D51" s="173">
        <v>22</v>
      </c>
      <c r="E51" s="229">
        <v>25</v>
      </c>
      <c r="F51" s="758">
        <f>C51+D51+E51</f>
        <v>66</v>
      </c>
      <c r="G51" s="230">
        <v>20</v>
      </c>
      <c r="H51" s="173">
        <v>28</v>
      </c>
      <c r="I51" s="173">
        <v>30</v>
      </c>
      <c r="J51" s="173">
        <v>20</v>
      </c>
      <c r="K51" s="173">
        <v>23</v>
      </c>
      <c r="L51" s="229">
        <v>19</v>
      </c>
      <c r="M51" s="758">
        <f>SUM(G51:L51)</f>
        <v>140</v>
      </c>
      <c r="N51" s="174">
        <f>M51+F51</f>
        <v>206</v>
      </c>
    </row>
    <row r="52" spans="1:14" ht="13.5" thickBot="1" x14ac:dyDescent="0.25">
      <c r="A52" s="477">
        <v>2122</v>
      </c>
      <c r="B52" s="239" t="s">
        <v>79</v>
      </c>
      <c r="C52" s="239">
        <v>24</v>
      </c>
      <c r="D52" s="239">
        <v>22</v>
      </c>
      <c r="E52" s="240">
        <v>26</v>
      </c>
      <c r="F52" s="759">
        <f>C52+D52+E52</f>
        <v>72</v>
      </c>
      <c r="G52" s="499">
        <v>30</v>
      </c>
      <c r="H52" s="500">
        <v>26</v>
      </c>
      <c r="I52" s="500">
        <v>25</v>
      </c>
      <c r="J52" s="500">
        <v>24</v>
      </c>
      <c r="K52" s="500">
        <v>16</v>
      </c>
      <c r="L52" s="501">
        <v>12</v>
      </c>
      <c r="M52" s="759">
        <f>SUM(G52:L52)</f>
        <v>133</v>
      </c>
      <c r="N52" s="498">
        <f>M52+F52</f>
        <v>205</v>
      </c>
    </row>
    <row r="53" spans="1:14" ht="13.5" thickBot="1" x14ac:dyDescent="0.25">
      <c r="A53" s="477"/>
      <c r="B53" s="877" t="s">
        <v>80</v>
      </c>
      <c r="C53" s="878">
        <f t="shared" ref="C53:N53" si="14">C50+C51+C52</f>
        <v>62</v>
      </c>
      <c r="D53" s="878">
        <f t="shared" si="14"/>
        <v>78</v>
      </c>
      <c r="E53" s="879">
        <f t="shared" si="14"/>
        <v>81</v>
      </c>
      <c r="F53" s="760">
        <f t="shared" si="14"/>
        <v>221</v>
      </c>
      <c r="G53" s="880">
        <f t="shared" si="14"/>
        <v>84</v>
      </c>
      <c r="H53" s="878">
        <f t="shared" si="14"/>
        <v>81</v>
      </c>
      <c r="I53" s="878">
        <f t="shared" si="14"/>
        <v>77</v>
      </c>
      <c r="J53" s="878">
        <f t="shared" si="14"/>
        <v>66</v>
      </c>
      <c r="K53" s="878">
        <f t="shared" si="14"/>
        <v>61</v>
      </c>
      <c r="L53" s="879">
        <f t="shared" si="14"/>
        <v>55</v>
      </c>
      <c r="M53" s="760">
        <f t="shared" si="14"/>
        <v>424</v>
      </c>
      <c r="N53" s="867">
        <f t="shared" si="14"/>
        <v>645</v>
      </c>
    </row>
    <row r="54" spans="1:14" ht="13.5" thickBot="1" x14ac:dyDescent="0.25">
      <c r="A54" s="4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</row>
    <row r="55" spans="1:14" x14ac:dyDescent="0.2">
      <c r="A55" s="479" t="s">
        <v>533</v>
      </c>
      <c r="B55" s="173" t="s">
        <v>81</v>
      </c>
      <c r="C55" s="173">
        <v>20</v>
      </c>
      <c r="D55" s="173">
        <v>22</v>
      </c>
      <c r="E55" s="229">
        <v>12</v>
      </c>
      <c r="F55" s="766">
        <f>C55+D55+E55</f>
        <v>54</v>
      </c>
      <c r="G55" s="230">
        <v>20</v>
      </c>
      <c r="H55" s="173">
        <v>13</v>
      </c>
      <c r="I55" s="173">
        <v>12</v>
      </c>
      <c r="J55" s="173">
        <v>13</v>
      </c>
      <c r="K55" s="173">
        <v>13</v>
      </c>
      <c r="L55" s="229">
        <v>14</v>
      </c>
      <c r="M55" s="766">
        <f>SUM(G55:L55)</f>
        <v>85</v>
      </c>
      <c r="N55" s="254">
        <f>M55+F55</f>
        <v>139</v>
      </c>
    </row>
    <row r="56" spans="1:14" x14ac:dyDescent="0.2">
      <c r="A56" s="479" t="s">
        <v>534</v>
      </c>
      <c r="B56" s="173" t="s">
        <v>402</v>
      </c>
      <c r="C56" s="173">
        <v>27</v>
      </c>
      <c r="D56" s="173">
        <v>14</v>
      </c>
      <c r="E56" s="229">
        <v>13</v>
      </c>
      <c r="F56" s="759">
        <f>C56+D56+E56</f>
        <v>54</v>
      </c>
      <c r="G56" s="230">
        <v>23</v>
      </c>
      <c r="H56" s="173">
        <v>19</v>
      </c>
      <c r="I56" s="173">
        <v>18</v>
      </c>
      <c r="J56" s="173">
        <v>14</v>
      </c>
      <c r="K56" s="173">
        <v>15</v>
      </c>
      <c r="L56" s="229">
        <v>22</v>
      </c>
      <c r="M56" s="759">
        <f>SUM(G56:L56)</f>
        <v>111</v>
      </c>
      <c r="N56" s="232">
        <f>M56+F56</f>
        <v>165</v>
      </c>
    </row>
    <row r="57" spans="1:14" x14ac:dyDescent="0.2">
      <c r="A57" s="479" t="s">
        <v>536</v>
      </c>
      <c r="B57" s="173" t="s">
        <v>82</v>
      </c>
      <c r="C57" s="173">
        <v>14</v>
      </c>
      <c r="D57" s="173">
        <v>8</v>
      </c>
      <c r="E57" s="229">
        <v>11</v>
      </c>
      <c r="F57" s="759">
        <f>C57+D57+E57</f>
        <v>33</v>
      </c>
      <c r="G57" s="230">
        <v>13</v>
      </c>
      <c r="H57" s="173">
        <v>9</v>
      </c>
      <c r="I57" s="173">
        <v>11</v>
      </c>
      <c r="J57" s="173">
        <v>11</v>
      </c>
      <c r="K57" s="173">
        <v>13</v>
      </c>
      <c r="L57" s="229">
        <v>10</v>
      </c>
      <c r="M57" s="759">
        <f>SUM(G57:L57)</f>
        <v>67</v>
      </c>
      <c r="N57" s="232">
        <f>M57+F57</f>
        <v>100</v>
      </c>
    </row>
    <row r="58" spans="1:14" ht="13.5" thickBot="1" x14ac:dyDescent="0.25">
      <c r="A58" s="479" t="s">
        <v>537</v>
      </c>
      <c r="B58" s="239" t="s">
        <v>535</v>
      </c>
      <c r="C58" s="239">
        <v>16</v>
      </c>
      <c r="D58" s="239">
        <v>11</v>
      </c>
      <c r="E58" s="240">
        <v>14</v>
      </c>
      <c r="F58" s="759">
        <f>C58+D58+E58</f>
        <v>41</v>
      </c>
      <c r="G58" s="241">
        <v>13</v>
      </c>
      <c r="H58" s="239">
        <v>8</v>
      </c>
      <c r="I58" s="239">
        <v>12</v>
      </c>
      <c r="J58" s="239">
        <v>8</v>
      </c>
      <c r="K58" s="239">
        <v>11</v>
      </c>
      <c r="L58" s="240">
        <v>13</v>
      </c>
      <c r="M58" s="759">
        <f>SUM(G58:L58)</f>
        <v>65</v>
      </c>
      <c r="N58" s="232">
        <f>M58+F58</f>
        <v>106</v>
      </c>
    </row>
    <row r="59" spans="1:14" ht="13.5" thickBot="1" x14ac:dyDescent="0.25">
      <c r="A59" s="477"/>
      <c r="B59" s="873" t="s">
        <v>83</v>
      </c>
      <c r="C59" s="874">
        <f>SUM(C55:C58)</f>
        <v>77</v>
      </c>
      <c r="D59" s="874">
        <f t="shared" ref="D59:N59" si="15">SUM(D55:D58)</f>
        <v>55</v>
      </c>
      <c r="E59" s="875">
        <f t="shared" si="15"/>
        <v>50</v>
      </c>
      <c r="F59" s="767">
        <f t="shared" si="15"/>
        <v>182</v>
      </c>
      <c r="G59" s="876">
        <f t="shared" si="15"/>
        <v>69</v>
      </c>
      <c r="H59" s="874">
        <f t="shared" si="15"/>
        <v>49</v>
      </c>
      <c r="I59" s="874">
        <f t="shared" si="15"/>
        <v>53</v>
      </c>
      <c r="J59" s="874">
        <f t="shared" si="15"/>
        <v>46</v>
      </c>
      <c r="K59" s="874">
        <f t="shared" si="15"/>
        <v>52</v>
      </c>
      <c r="L59" s="874">
        <f t="shared" si="15"/>
        <v>59</v>
      </c>
      <c r="M59" s="768">
        <f t="shared" si="15"/>
        <v>328</v>
      </c>
      <c r="N59" s="868">
        <f t="shared" si="15"/>
        <v>510</v>
      </c>
    </row>
    <row r="60" spans="1:14" ht="13.5" thickBot="1" x14ac:dyDescent="0.25">
      <c r="A60" s="477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</row>
    <row r="61" spans="1:14" x14ac:dyDescent="0.2">
      <c r="A61" s="477">
        <v>2131</v>
      </c>
      <c r="B61" s="169" t="s">
        <v>86</v>
      </c>
      <c r="C61" s="171">
        <v>22</v>
      </c>
      <c r="D61" s="171">
        <v>16</v>
      </c>
      <c r="E61" s="259">
        <v>21</v>
      </c>
      <c r="F61" s="754">
        <f>E61+D61+C61</f>
        <v>59</v>
      </c>
      <c r="G61" s="260">
        <v>20</v>
      </c>
      <c r="H61" s="171">
        <v>30</v>
      </c>
      <c r="I61" s="171">
        <v>22</v>
      </c>
      <c r="J61" s="171">
        <v>25</v>
      </c>
      <c r="K61" s="171">
        <v>7</v>
      </c>
      <c r="L61" s="259">
        <v>7</v>
      </c>
      <c r="M61" s="754">
        <f>SUM(G61:L61)</f>
        <v>111</v>
      </c>
      <c r="N61" s="292">
        <f>M61+F61</f>
        <v>170</v>
      </c>
    </row>
    <row r="62" spans="1:14" x14ac:dyDescent="0.2">
      <c r="A62" s="479" t="s">
        <v>538</v>
      </c>
      <c r="B62" s="173" t="s">
        <v>85</v>
      </c>
      <c r="C62" s="173">
        <v>20</v>
      </c>
      <c r="D62" s="173">
        <v>17</v>
      </c>
      <c r="E62" s="229">
        <v>27</v>
      </c>
      <c r="F62" s="755">
        <f>E62+D62+C62</f>
        <v>64</v>
      </c>
      <c r="G62" s="230">
        <v>23</v>
      </c>
      <c r="H62" s="173">
        <v>20</v>
      </c>
      <c r="I62" s="173">
        <v>22</v>
      </c>
      <c r="J62" s="173">
        <v>22</v>
      </c>
      <c r="K62" s="173">
        <v>20</v>
      </c>
      <c r="L62" s="229">
        <v>16</v>
      </c>
      <c r="M62" s="755">
        <f>SUM(G62:L62)</f>
        <v>123</v>
      </c>
      <c r="N62" s="293">
        <f>M62+F62</f>
        <v>187</v>
      </c>
    </row>
    <row r="63" spans="1:14" x14ac:dyDescent="0.2">
      <c r="A63" s="479" t="s">
        <v>539</v>
      </c>
      <c r="B63" s="173" t="s">
        <v>329</v>
      </c>
      <c r="C63" s="173">
        <v>22</v>
      </c>
      <c r="D63" s="173">
        <v>18</v>
      </c>
      <c r="E63" s="229">
        <v>10</v>
      </c>
      <c r="F63" s="755">
        <f>E63+D63+C63</f>
        <v>50</v>
      </c>
      <c r="G63" s="230">
        <v>20</v>
      </c>
      <c r="H63" s="173">
        <v>15</v>
      </c>
      <c r="I63" s="173">
        <v>15</v>
      </c>
      <c r="J63" s="173">
        <v>13</v>
      </c>
      <c r="K63" s="173">
        <v>5</v>
      </c>
      <c r="L63" s="229">
        <v>10</v>
      </c>
      <c r="M63" s="755">
        <f>SUM(G63:L63)</f>
        <v>78</v>
      </c>
      <c r="N63" s="293">
        <f>M63+F63</f>
        <v>128</v>
      </c>
    </row>
    <row r="64" spans="1:14" ht="13.5" thickBot="1" x14ac:dyDescent="0.25">
      <c r="A64" s="477">
        <v>2133</v>
      </c>
      <c r="B64" s="239" t="s">
        <v>84</v>
      </c>
      <c r="C64" s="239">
        <v>38</v>
      </c>
      <c r="D64" s="239">
        <v>40</v>
      </c>
      <c r="E64" s="240">
        <v>53</v>
      </c>
      <c r="F64" s="769">
        <f>E64+D64+C64</f>
        <v>131</v>
      </c>
      <c r="G64" s="241">
        <v>47</v>
      </c>
      <c r="H64" s="239">
        <v>46</v>
      </c>
      <c r="I64" s="239">
        <v>50</v>
      </c>
      <c r="J64" s="239">
        <v>55</v>
      </c>
      <c r="K64" s="239">
        <v>37</v>
      </c>
      <c r="L64" s="240">
        <v>33</v>
      </c>
      <c r="M64" s="769">
        <f>SUM(G64:L64)</f>
        <v>268</v>
      </c>
      <c r="N64" s="294">
        <f>M64+F64</f>
        <v>399</v>
      </c>
    </row>
    <row r="65" spans="1:24" ht="13.5" thickBot="1" x14ac:dyDescent="0.25">
      <c r="A65" s="477"/>
      <c r="B65" s="873" t="s">
        <v>87</v>
      </c>
      <c r="C65" s="874">
        <f>SUM(C61:C64)</f>
        <v>102</v>
      </c>
      <c r="D65" s="874">
        <f t="shared" ref="D65:N65" si="16">SUM(D61:D64)</f>
        <v>91</v>
      </c>
      <c r="E65" s="875">
        <f t="shared" si="16"/>
        <v>111</v>
      </c>
      <c r="F65" s="767">
        <f t="shared" si="16"/>
        <v>304</v>
      </c>
      <c r="G65" s="876">
        <f t="shared" si="16"/>
        <v>110</v>
      </c>
      <c r="H65" s="874">
        <f t="shared" si="16"/>
        <v>111</v>
      </c>
      <c r="I65" s="874">
        <f t="shared" si="16"/>
        <v>109</v>
      </c>
      <c r="J65" s="874">
        <f t="shared" si="16"/>
        <v>115</v>
      </c>
      <c r="K65" s="874">
        <f t="shared" si="16"/>
        <v>69</v>
      </c>
      <c r="L65" s="875">
        <f t="shared" si="16"/>
        <v>66</v>
      </c>
      <c r="M65" s="767">
        <f t="shared" si="16"/>
        <v>580</v>
      </c>
      <c r="N65" s="869">
        <f t="shared" si="16"/>
        <v>884</v>
      </c>
    </row>
    <row r="66" spans="1:24" ht="13.5" thickBot="1" x14ac:dyDescent="0.25">
      <c r="A66" s="477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</row>
    <row r="67" spans="1:24" x14ac:dyDescent="0.2">
      <c r="A67" s="479" t="s">
        <v>540</v>
      </c>
      <c r="B67" s="173" t="s">
        <v>90</v>
      </c>
      <c r="C67" s="173">
        <v>5</v>
      </c>
      <c r="D67" s="173">
        <v>16</v>
      </c>
      <c r="E67" s="510">
        <v>9</v>
      </c>
      <c r="F67" s="757">
        <f>C67+D67+E67</f>
        <v>30</v>
      </c>
      <c r="G67" s="508">
        <v>10</v>
      </c>
      <c r="H67" s="509">
        <v>5</v>
      </c>
      <c r="I67" s="509">
        <v>12</v>
      </c>
      <c r="J67" s="509">
        <v>8</v>
      </c>
      <c r="K67" s="509">
        <v>0</v>
      </c>
      <c r="L67" s="510">
        <v>11</v>
      </c>
      <c r="M67" s="757">
        <f>SUM(G67:L67)</f>
        <v>46</v>
      </c>
      <c r="N67" s="231">
        <f>M67+F67</f>
        <v>76</v>
      </c>
    </row>
    <row r="68" spans="1:24" x14ac:dyDescent="0.2">
      <c r="A68" s="479" t="s">
        <v>541</v>
      </c>
      <c r="B68" s="173" t="s">
        <v>91</v>
      </c>
      <c r="C68" s="173">
        <v>5</v>
      </c>
      <c r="D68" s="173">
        <v>4</v>
      </c>
      <c r="E68" s="510">
        <v>6</v>
      </c>
      <c r="F68" s="758">
        <f>C68+D68+E68</f>
        <v>15</v>
      </c>
      <c r="G68" s="508">
        <v>4</v>
      </c>
      <c r="H68" s="509">
        <v>3</v>
      </c>
      <c r="I68" s="509">
        <v>4</v>
      </c>
      <c r="J68" s="509">
        <v>1</v>
      </c>
      <c r="K68" s="509">
        <v>3</v>
      </c>
      <c r="L68" s="510">
        <v>0</v>
      </c>
      <c r="M68" s="758">
        <f t="shared" ref="M68:M76" si="17">SUM(G68:L68)</f>
        <v>15</v>
      </c>
      <c r="N68" s="174">
        <f t="shared" ref="N68:N76" si="18">M68+F68</f>
        <v>30</v>
      </c>
    </row>
    <row r="69" spans="1:24" x14ac:dyDescent="0.2">
      <c r="A69" s="479" t="s">
        <v>542</v>
      </c>
      <c r="B69" s="173" t="s">
        <v>95</v>
      </c>
      <c r="C69" s="173">
        <v>1</v>
      </c>
      <c r="D69" s="173">
        <v>3</v>
      </c>
      <c r="E69" s="510">
        <v>2</v>
      </c>
      <c r="F69" s="758">
        <f>C69+D69+E69</f>
        <v>6</v>
      </c>
      <c r="G69" s="508">
        <v>6</v>
      </c>
      <c r="H69" s="509">
        <v>2</v>
      </c>
      <c r="I69" s="509">
        <v>3</v>
      </c>
      <c r="J69" s="509">
        <v>0</v>
      </c>
      <c r="K69" s="509">
        <v>5</v>
      </c>
      <c r="L69" s="510">
        <v>1</v>
      </c>
      <c r="M69" s="758">
        <f t="shared" si="17"/>
        <v>17</v>
      </c>
      <c r="N69" s="174">
        <f t="shared" si="18"/>
        <v>23</v>
      </c>
    </row>
    <row r="70" spans="1:24" x14ac:dyDescent="0.2">
      <c r="A70" s="479" t="s">
        <v>543</v>
      </c>
      <c r="B70" s="173" t="s">
        <v>96</v>
      </c>
      <c r="C70" s="173">
        <v>4</v>
      </c>
      <c r="D70" s="173">
        <v>4</v>
      </c>
      <c r="E70" s="510">
        <v>5</v>
      </c>
      <c r="F70" s="758">
        <f t="shared" ref="F70:F76" si="19">C70+D70+E70</f>
        <v>13</v>
      </c>
      <c r="G70" s="508">
        <v>8</v>
      </c>
      <c r="H70" s="509">
        <v>5</v>
      </c>
      <c r="I70" s="509">
        <v>3</v>
      </c>
      <c r="J70" s="509">
        <v>3</v>
      </c>
      <c r="K70" s="509">
        <v>3</v>
      </c>
      <c r="L70" s="510">
        <v>2</v>
      </c>
      <c r="M70" s="758">
        <f t="shared" si="17"/>
        <v>24</v>
      </c>
      <c r="N70" s="174">
        <f t="shared" si="18"/>
        <v>37</v>
      </c>
    </row>
    <row r="71" spans="1:24" x14ac:dyDescent="0.2">
      <c r="A71" s="477" t="s">
        <v>626</v>
      </c>
      <c r="B71" s="173" t="s">
        <v>627</v>
      </c>
      <c r="C71" s="173">
        <v>6</v>
      </c>
      <c r="D71" s="173">
        <v>10</v>
      </c>
      <c r="E71" s="510">
        <v>8</v>
      </c>
      <c r="F71" s="758">
        <f t="shared" si="19"/>
        <v>24</v>
      </c>
      <c r="G71" s="508">
        <v>14</v>
      </c>
      <c r="H71" s="509">
        <v>8</v>
      </c>
      <c r="I71" s="509">
        <v>10</v>
      </c>
      <c r="J71" s="509">
        <v>16</v>
      </c>
      <c r="K71" s="509">
        <v>19</v>
      </c>
      <c r="L71" s="510">
        <v>11</v>
      </c>
      <c r="M71" s="758">
        <f t="shared" si="17"/>
        <v>78</v>
      </c>
      <c r="N71" s="174">
        <f t="shared" si="18"/>
        <v>102</v>
      </c>
    </row>
    <row r="72" spans="1:24" x14ac:dyDescent="0.2">
      <c r="A72" s="479" t="s">
        <v>544</v>
      </c>
      <c r="B72" s="173" t="s">
        <v>89</v>
      </c>
      <c r="C72" s="173">
        <v>19</v>
      </c>
      <c r="D72" s="173">
        <v>8</v>
      </c>
      <c r="E72" s="510">
        <v>21</v>
      </c>
      <c r="F72" s="758">
        <f t="shared" si="19"/>
        <v>48</v>
      </c>
      <c r="G72" s="508">
        <v>21</v>
      </c>
      <c r="H72" s="509">
        <v>16</v>
      </c>
      <c r="I72" s="509">
        <v>16</v>
      </c>
      <c r="J72" s="509">
        <v>16</v>
      </c>
      <c r="K72" s="509">
        <v>16</v>
      </c>
      <c r="L72" s="510">
        <v>19</v>
      </c>
      <c r="M72" s="758">
        <f t="shared" si="17"/>
        <v>104</v>
      </c>
      <c r="N72" s="174">
        <f t="shared" si="18"/>
        <v>152</v>
      </c>
    </row>
    <row r="73" spans="1:24" x14ac:dyDescent="0.2">
      <c r="A73" s="479" t="s">
        <v>545</v>
      </c>
      <c r="B73" s="173" t="s">
        <v>92</v>
      </c>
      <c r="C73" s="173">
        <v>6</v>
      </c>
      <c r="D73" s="173">
        <v>11</v>
      </c>
      <c r="E73" s="510">
        <v>9</v>
      </c>
      <c r="F73" s="758">
        <f t="shared" si="19"/>
        <v>26</v>
      </c>
      <c r="G73" s="508">
        <v>11</v>
      </c>
      <c r="H73" s="509">
        <v>10</v>
      </c>
      <c r="I73" s="509">
        <v>13</v>
      </c>
      <c r="J73" s="509">
        <v>8</v>
      </c>
      <c r="K73" s="509">
        <v>10</v>
      </c>
      <c r="L73" s="510">
        <v>10</v>
      </c>
      <c r="M73" s="758">
        <f t="shared" si="17"/>
        <v>62</v>
      </c>
      <c r="N73" s="174">
        <f t="shared" si="18"/>
        <v>88</v>
      </c>
    </row>
    <row r="74" spans="1:24" x14ac:dyDescent="0.2">
      <c r="A74" s="479" t="s">
        <v>546</v>
      </c>
      <c r="B74" s="173" t="s">
        <v>94</v>
      </c>
      <c r="C74" s="173">
        <v>8</v>
      </c>
      <c r="D74" s="173">
        <v>4</v>
      </c>
      <c r="E74" s="229">
        <v>7</v>
      </c>
      <c r="F74" s="758">
        <f t="shared" si="19"/>
        <v>19</v>
      </c>
      <c r="G74" s="230">
        <v>4</v>
      </c>
      <c r="H74" s="173">
        <v>7</v>
      </c>
      <c r="I74" s="173">
        <v>3</v>
      </c>
      <c r="J74" s="173">
        <v>9</v>
      </c>
      <c r="K74" s="173">
        <v>4</v>
      </c>
      <c r="L74" s="229">
        <v>2</v>
      </c>
      <c r="M74" s="758">
        <f t="shared" si="17"/>
        <v>29</v>
      </c>
      <c r="N74" s="174">
        <f t="shared" si="18"/>
        <v>48</v>
      </c>
    </row>
    <row r="75" spans="1:24" x14ac:dyDescent="0.2">
      <c r="A75" s="477" t="s">
        <v>628</v>
      </c>
      <c r="B75" s="173" t="s">
        <v>93</v>
      </c>
      <c r="C75" s="173">
        <v>3</v>
      </c>
      <c r="D75" s="173">
        <v>5</v>
      </c>
      <c r="E75" s="229">
        <v>3</v>
      </c>
      <c r="F75" s="758">
        <f t="shared" si="19"/>
        <v>11</v>
      </c>
      <c r="G75" s="230">
        <v>5</v>
      </c>
      <c r="H75" s="173">
        <v>6</v>
      </c>
      <c r="I75" s="173">
        <v>6</v>
      </c>
      <c r="J75" s="173">
        <v>3</v>
      </c>
      <c r="K75" s="173">
        <v>4</v>
      </c>
      <c r="L75" s="229">
        <v>6</v>
      </c>
      <c r="M75" s="758">
        <f t="shared" si="17"/>
        <v>30</v>
      </c>
      <c r="N75" s="174">
        <f t="shared" si="18"/>
        <v>41</v>
      </c>
    </row>
    <row r="76" spans="1:24" ht="13.5" thickBot="1" x14ac:dyDescent="0.25">
      <c r="A76" s="477" t="s">
        <v>629</v>
      </c>
      <c r="B76" s="239" t="s">
        <v>97</v>
      </c>
      <c r="C76" s="239">
        <v>4</v>
      </c>
      <c r="D76" s="239">
        <v>7</v>
      </c>
      <c r="E76" s="240">
        <v>6</v>
      </c>
      <c r="F76" s="759">
        <f t="shared" si="19"/>
        <v>17</v>
      </c>
      <c r="G76" s="241">
        <v>5</v>
      </c>
      <c r="H76" s="239">
        <v>5</v>
      </c>
      <c r="I76" s="239">
        <v>8</v>
      </c>
      <c r="J76" s="239">
        <v>4</v>
      </c>
      <c r="K76" s="239">
        <v>3</v>
      </c>
      <c r="L76" s="240">
        <v>2</v>
      </c>
      <c r="M76" s="761">
        <f t="shared" si="17"/>
        <v>27</v>
      </c>
      <c r="N76" s="232">
        <f t="shared" si="18"/>
        <v>44</v>
      </c>
    </row>
    <row r="77" spans="1:24" ht="13.5" thickBot="1" x14ac:dyDescent="0.25">
      <c r="A77" s="477"/>
      <c r="B77" s="873" t="s">
        <v>98</v>
      </c>
      <c r="C77" s="874">
        <f t="shared" ref="C77:N77" si="20">SUM(C67:C76)</f>
        <v>61</v>
      </c>
      <c r="D77" s="874">
        <f t="shared" si="20"/>
        <v>72</v>
      </c>
      <c r="E77" s="875">
        <f t="shared" si="20"/>
        <v>76</v>
      </c>
      <c r="F77" s="767">
        <f t="shared" si="20"/>
        <v>209</v>
      </c>
      <c r="G77" s="876">
        <f t="shared" si="20"/>
        <v>88</v>
      </c>
      <c r="H77" s="874">
        <f t="shared" si="20"/>
        <v>67</v>
      </c>
      <c r="I77" s="874">
        <f t="shared" si="20"/>
        <v>78</v>
      </c>
      <c r="J77" s="874">
        <f t="shared" si="20"/>
        <v>68</v>
      </c>
      <c r="K77" s="874">
        <f t="shared" si="20"/>
        <v>67</v>
      </c>
      <c r="L77" s="875">
        <f t="shared" si="20"/>
        <v>64</v>
      </c>
      <c r="M77" s="767">
        <f t="shared" si="20"/>
        <v>432</v>
      </c>
      <c r="N77" s="868">
        <f t="shared" si="20"/>
        <v>641</v>
      </c>
    </row>
    <row r="78" spans="1:24" ht="13.5" thickBot="1" x14ac:dyDescent="0.25">
      <c r="A78" s="477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2"/>
      <c r="N78" s="175"/>
    </row>
    <row r="79" spans="1:24" s="738" customFormat="1" ht="13.5" thickBot="1" x14ac:dyDescent="0.25">
      <c r="A79" s="735"/>
      <c r="B79" s="871" t="s">
        <v>630</v>
      </c>
      <c r="C79" s="872">
        <f t="shared" ref="C79:N79" si="21">C17+C26+C36+C42+C48+C53+C59+C65+C77</f>
        <v>599</v>
      </c>
      <c r="D79" s="872">
        <f t="shared" si="21"/>
        <v>591</v>
      </c>
      <c r="E79" s="872">
        <f t="shared" si="21"/>
        <v>643</v>
      </c>
      <c r="F79" s="848">
        <f t="shared" si="21"/>
        <v>1833</v>
      </c>
      <c r="G79" s="872">
        <f t="shared" si="21"/>
        <v>654</v>
      </c>
      <c r="H79" s="872">
        <f t="shared" si="21"/>
        <v>642</v>
      </c>
      <c r="I79" s="872">
        <f t="shared" si="21"/>
        <v>618</v>
      </c>
      <c r="J79" s="872">
        <f t="shared" si="21"/>
        <v>583</v>
      </c>
      <c r="K79" s="872">
        <f t="shared" si="21"/>
        <v>555</v>
      </c>
      <c r="L79" s="872">
        <f t="shared" si="21"/>
        <v>540</v>
      </c>
      <c r="M79" s="848">
        <f t="shared" si="21"/>
        <v>3592</v>
      </c>
      <c r="N79" s="846">
        <f t="shared" si="21"/>
        <v>5425</v>
      </c>
      <c r="O79" s="736"/>
      <c r="P79" s="737"/>
      <c r="Q79" s="737"/>
      <c r="R79" s="737"/>
      <c r="S79" s="737"/>
      <c r="T79" s="737"/>
      <c r="U79" s="737"/>
      <c r="V79" s="737"/>
      <c r="W79" s="737"/>
      <c r="X79" s="737"/>
    </row>
    <row r="80" spans="1:24" s="734" customFormat="1" x14ac:dyDescent="0.2">
      <c r="A80" s="478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733"/>
      <c r="P80" s="33"/>
      <c r="Q80" s="33"/>
      <c r="R80" s="33"/>
      <c r="S80" s="33"/>
      <c r="T80" s="33"/>
      <c r="U80" s="33"/>
      <c r="V80" s="33"/>
      <c r="W80" s="33"/>
      <c r="X80" s="33"/>
    </row>
  </sheetData>
  <mergeCells count="2">
    <mergeCell ref="A3:N3"/>
    <mergeCell ref="A4:N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0"/>
  <sheetViews>
    <sheetView zoomScaleNormal="100" workbookViewId="0">
      <selection activeCell="H25" sqref="H25"/>
    </sheetView>
  </sheetViews>
  <sheetFormatPr baseColWidth="10" defaultRowHeight="12.75" x14ac:dyDescent="0.2"/>
  <cols>
    <col min="1" max="1" width="6.7109375" style="42" bestFit="1" customWidth="1"/>
    <col min="2" max="2" width="23.28515625" style="42" customWidth="1"/>
    <col min="3" max="5" width="4.28515625" style="42" customWidth="1"/>
    <col min="6" max="6" width="4.42578125" style="42" bestFit="1" customWidth="1"/>
    <col min="7" max="12" width="4.28515625" style="42" customWidth="1"/>
    <col min="13" max="13" width="5" style="42" bestFit="1" customWidth="1"/>
    <col min="14" max="14" width="6.28515625" style="42" customWidth="1"/>
    <col min="15" max="15" width="11.42578125" style="41"/>
    <col min="16" max="16384" width="11.42578125" style="42"/>
  </cols>
  <sheetData>
    <row r="1" spans="1:248" ht="13.5" thickBot="1" x14ac:dyDescent="0.25"/>
    <row r="2" spans="1:248" s="130" customFormat="1" ht="15.75" x14ac:dyDescent="0.25">
      <c r="B2" s="550" t="s">
        <v>107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2"/>
      <c r="O2" s="129"/>
    </row>
    <row r="3" spans="1:248" s="130" customFormat="1" ht="15.75" x14ac:dyDescent="0.25">
      <c r="B3" s="1038" t="s">
        <v>609</v>
      </c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40"/>
      <c r="O3" s="129"/>
    </row>
    <row r="4" spans="1:248" s="130" customFormat="1" ht="16.5" thickBot="1" x14ac:dyDescent="0.3">
      <c r="B4" s="1041" t="s">
        <v>607</v>
      </c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3"/>
      <c r="O4" s="129"/>
    </row>
    <row r="5" spans="1:248" ht="13.5" thickBot="1" x14ac:dyDescent="0.25"/>
    <row r="6" spans="1:248" s="46" customFormat="1" ht="13.5" thickBot="1" x14ac:dyDescent="0.25">
      <c r="A6" s="487" t="s">
        <v>494</v>
      </c>
      <c r="B6" s="43"/>
      <c r="C6" s="43" t="s">
        <v>27</v>
      </c>
      <c r="D6" s="43" t="s">
        <v>28</v>
      </c>
      <c r="E6" s="43" t="s">
        <v>29</v>
      </c>
      <c r="F6" s="777" t="s">
        <v>30</v>
      </c>
      <c r="G6" s="43" t="s">
        <v>31</v>
      </c>
      <c r="H6" s="43" t="s">
        <v>32</v>
      </c>
      <c r="I6" s="43" t="s">
        <v>33</v>
      </c>
      <c r="J6" s="43" t="s">
        <v>34</v>
      </c>
      <c r="K6" s="43" t="s">
        <v>35</v>
      </c>
      <c r="L6" s="43" t="s">
        <v>36</v>
      </c>
      <c r="M6" s="777" t="s">
        <v>37</v>
      </c>
      <c r="N6" s="751" t="s">
        <v>108</v>
      </c>
      <c r="O6" s="44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</row>
    <row r="7" spans="1:248" s="49" customFormat="1" ht="13.5" thickBot="1" x14ac:dyDescent="0.25">
      <c r="A7" s="477">
        <v>3103</v>
      </c>
      <c r="B7" s="401" t="s">
        <v>100</v>
      </c>
      <c r="C7" s="182">
        <v>37</v>
      </c>
      <c r="D7" s="182">
        <v>38</v>
      </c>
      <c r="E7" s="182">
        <v>45</v>
      </c>
      <c r="F7" s="770">
        <f>C7+D7+E7</f>
        <v>120</v>
      </c>
      <c r="G7" s="182">
        <v>54</v>
      </c>
      <c r="H7" s="182">
        <v>35</v>
      </c>
      <c r="I7" s="182">
        <v>44</v>
      </c>
      <c r="J7" s="182">
        <v>54</v>
      </c>
      <c r="K7" s="182">
        <v>54</v>
      </c>
      <c r="L7" s="235">
        <v>68</v>
      </c>
      <c r="M7" s="770">
        <f>SUM(G7:L7)</f>
        <v>309</v>
      </c>
      <c r="N7" s="238">
        <f>M7+F7</f>
        <v>429</v>
      </c>
      <c r="O7" s="47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</row>
    <row r="8" spans="1:248" s="49" customFormat="1" ht="13.5" thickBot="1" x14ac:dyDescent="0.25">
      <c r="A8" s="477">
        <v>3181</v>
      </c>
      <c r="B8" s="401" t="s">
        <v>552</v>
      </c>
      <c r="C8" s="183">
        <v>10</v>
      </c>
      <c r="D8" s="184">
        <v>7</v>
      </c>
      <c r="E8" s="184">
        <v>12</v>
      </c>
      <c r="F8" s="771">
        <f>C8+D8+E8</f>
        <v>29</v>
      </c>
      <c r="G8" s="183">
        <v>16</v>
      </c>
      <c r="H8" s="184">
        <v>8</v>
      </c>
      <c r="I8" s="184">
        <v>10</v>
      </c>
      <c r="J8" s="183">
        <v>13</v>
      </c>
      <c r="K8" s="184">
        <v>17</v>
      </c>
      <c r="L8" s="236">
        <v>30</v>
      </c>
      <c r="M8" s="771">
        <f>SUM(G8:L8)</f>
        <v>94</v>
      </c>
      <c r="N8" s="185">
        <f>M8+F8</f>
        <v>123</v>
      </c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</row>
    <row r="9" spans="1:248" s="49" customFormat="1" ht="13.5" thickBot="1" x14ac:dyDescent="0.25">
      <c r="B9" s="197"/>
      <c r="C9" s="195"/>
      <c r="D9" s="196"/>
      <c r="E9" s="196"/>
      <c r="F9" s="882"/>
      <c r="G9" s="195"/>
      <c r="H9" s="196"/>
      <c r="I9" s="196"/>
      <c r="J9" s="195"/>
      <c r="K9" s="196"/>
      <c r="L9" s="196"/>
      <c r="M9" s="882"/>
      <c r="N9" s="460"/>
      <c r="O9" s="47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</row>
    <row r="10" spans="1:248" s="46" customFormat="1" ht="13.5" thickBot="1" x14ac:dyDescent="0.25">
      <c r="B10" s="14" t="s">
        <v>101</v>
      </c>
      <c r="C10" s="748">
        <f>C7+C8</f>
        <v>47</v>
      </c>
      <c r="D10" s="748">
        <f t="shared" ref="D10:N10" si="0">D7+D8</f>
        <v>45</v>
      </c>
      <c r="E10" s="749">
        <f t="shared" si="0"/>
        <v>57</v>
      </c>
      <c r="F10" s="771">
        <f t="shared" si="0"/>
        <v>149</v>
      </c>
      <c r="G10" s="750">
        <f t="shared" si="0"/>
        <v>70</v>
      </c>
      <c r="H10" s="748">
        <f t="shared" si="0"/>
        <v>43</v>
      </c>
      <c r="I10" s="748">
        <f t="shared" si="0"/>
        <v>54</v>
      </c>
      <c r="J10" s="748">
        <f t="shared" si="0"/>
        <v>67</v>
      </c>
      <c r="K10" s="748">
        <f t="shared" si="0"/>
        <v>71</v>
      </c>
      <c r="L10" s="749">
        <f t="shared" si="0"/>
        <v>98</v>
      </c>
      <c r="M10" s="771">
        <f t="shared" si="0"/>
        <v>403</v>
      </c>
      <c r="N10" s="403">
        <f t="shared" si="0"/>
        <v>552</v>
      </c>
      <c r="O10" s="44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</row>
  </sheetData>
  <mergeCells count="2">
    <mergeCell ref="B3:N3"/>
    <mergeCell ref="B4:N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46"/>
  <sheetViews>
    <sheetView topLeftCell="B16" zoomScaleNormal="100" workbookViewId="0">
      <selection activeCell="P34" sqref="P34"/>
    </sheetView>
  </sheetViews>
  <sheetFormatPr baseColWidth="10" defaultRowHeight="11.25" x14ac:dyDescent="0.2"/>
  <cols>
    <col min="1" max="1" width="6.7109375" style="489" bestFit="1" customWidth="1"/>
    <col min="2" max="2" width="23.7109375" style="142" customWidth="1"/>
    <col min="3" max="6" width="4" style="143" customWidth="1"/>
    <col min="7" max="7" width="6.5703125" style="143" bestFit="1" customWidth="1"/>
    <col min="8" max="8" width="4" style="143" customWidth="1"/>
    <col min="9" max="9" width="6.5703125" style="144" customWidth="1"/>
    <col min="10" max="10" width="4.7109375" style="143" customWidth="1"/>
    <col min="11" max="11" width="4.5703125" style="143" customWidth="1"/>
    <col min="12" max="12" width="3.85546875" style="143" customWidth="1"/>
    <col min="13" max="13" width="6.5703125" style="143" bestFit="1" customWidth="1"/>
    <col min="14" max="14" width="6.140625" style="143" customWidth="1"/>
    <col min="15" max="15" width="4.7109375" style="143" bestFit="1" customWidth="1"/>
    <col min="16" max="16" width="4.85546875" style="143" bestFit="1" customWidth="1"/>
    <col min="17" max="17" width="6.7109375" style="143" customWidth="1"/>
    <col min="18" max="18" width="4.140625" style="144" customWidth="1"/>
    <col min="19" max="20" width="3.85546875" style="143" customWidth="1"/>
    <col min="21" max="21" width="4.140625" style="144" customWidth="1"/>
    <col min="22" max="25" width="3.85546875" style="143" customWidth="1"/>
    <col min="26" max="26" width="4.140625" style="144" customWidth="1"/>
    <col min="27" max="27" width="4.7109375" style="145" customWidth="1"/>
    <col min="28" max="29" width="11.42578125" style="143"/>
    <col min="30" max="30" width="16.85546875" style="143" customWidth="1"/>
    <col min="31" max="34" width="5.85546875" style="143" customWidth="1"/>
    <col min="35" max="35" width="5.5703125" style="143" customWidth="1"/>
    <col min="36" max="16384" width="11.42578125" style="143"/>
  </cols>
  <sheetData>
    <row r="2" spans="1:255" s="139" customFormat="1" ht="15.75" x14ac:dyDescent="0.25">
      <c r="A2" s="489"/>
      <c r="B2" s="1045" t="s">
        <v>109</v>
      </c>
      <c r="C2" s="1046"/>
      <c r="D2" s="1046"/>
      <c r="E2" s="1046"/>
      <c r="F2" s="1046"/>
      <c r="G2" s="1046"/>
      <c r="H2" s="1046"/>
      <c r="I2" s="1046"/>
      <c r="J2" s="1046"/>
      <c r="K2" s="1046"/>
      <c r="L2" s="1046"/>
      <c r="M2" s="1046"/>
      <c r="N2" s="1046"/>
      <c r="O2" s="1046"/>
      <c r="P2" s="1046"/>
      <c r="Q2" s="1047"/>
      <c r="R2" s="190"/>
      <c r="U2" s="140"/>
      <c r="Z2" s="140"/>
      <c r="AA2" s="141"/>
    </row>
    <row r="3" spans="1:255" s="139" customFormat="1" ht="15.75" x14ac:dyDescent="0.25">
      <c r="A3" s="489"/>
      <c r="B3" s="1051" t="s">
        <v>609</v>
      </c>
      <c r="C3" s="1024"/>
      <c r="D3" s="1024"/>
      <c r="E3" s="1024"/>
      <c r="F3" s="1024"/>
      <c r="G3" s="1024"/>
      <c r="H3" s="1024"/>
      <c r="I3" s="1024"/>
      <c r="J3" s="1024"/>
      <c r="K3" s="1024"/>
      <c r="L3" s="1024"/>
      <c r="M3" s="1024"/>
      <c r="N3" s="1024"/>
      <c r="O3" s="1024"/>
      <c r="P3" s="1024"/>
      <c r="Q3" s="1052"/>
      <c r="R3" s="190"/>
      <c r="U3" s="140"/>
      <c r="Z3" s="140"/>
      <c r="AA3" s="141"/>
    </row>
    <row r="4" spans="1:255" s="139" customFormat="1" ht="15.75" x14ac:dyDescent="0.25">
      <c r="A4" s="489"/>
      <c r="B4" s="1048" t="s">
        <v>607</v>
      </c>
      <c r="C4" s="1049"/>
      <c r="D4" s="1049"/>
      <c r="E4" s="1049"/>
      <c r="F4" s="1049"/>
      <c r="G4" s="1049"/>
      <c r="H4" s="1049"/>
      <c r="I4" s="1049"/>
      <c r="J4" s="1049"/>
      <c r="K4" s="1049"/>
      <c r="L4" s="1049"/>
      <c r="M4" s="1049"/>
      <c r="N4" s="1049"/>
      <c r="O4" s="1049"/>
      <c r="P4" s="1049"/>
      <c r="Q4" s="1050"/>
      <c r="R4" s="190"/>
      <c r="U4" s="140"/>
      <c r="Z4" s="140"/>
      <c r="AA4" s="141"/>
    </row>
    <row r="5" spans="1:255" x14ac:dyDescent="0.2">
      <c r="B5" s="191"/>
    </row>
    <row r="6" spans="1:255" s="144" customFormat="1" ht="12.75" x14ac:dyDescent="0.2">
      <c r="A6" s="489" t="s">
        <v>494</v>
      </c>
      <c r="B6" s="50"/>
      <c r="C6" s="50" t="s">
        <v>110</v>
      </c>
      <c r="D6" s="50" t="s">
        <v>111</v>
      </c>
      <c r="E6" s="50" t="s">
        <v>112</v>
      </c>
      <c r="F6" s="50" t="s">
        <v>113</v>
      </c>
      <c r="G6" s="50" t="s">
        <v>114</v>
      </c>
      <c r="H6" s="50" t="s">
        <v>115</v>
      </c>
      <c r="I6" s="887" t="s">
        <v>145</v>
      </c>
      <c r="J6" s="50" t="s">
        <v>116</v>
      </c>
      <c r="K6" s="50" t="s">
        <v>117</v>
      </c>
      <c r="L6" s="50" t="s">
        <v>118</v>
      </c>
      <c r="M6" s="50" t="s">
        <v>119</v>
      </c>
      <c r="N6" s="50" t="s">
        <v>120</v>
      </c>
      <c r="O6" s="50" t="s">
        <v>121</v>
      </c>
      <c r="P6" s="50" t="s">
        <v>122</v>
      </c>
      <c r="Q6" s="887" t="s">
        <v>150</v>
      </c>
      <c r="S6" s="83"/>
      <c r="T6" s="83"/>
      <c r="U6" s="83"/>
      <c r="V6" s="83"/>
      <c r="W6" s="83"/>
      <c r="X6" s="83"/>
      <c r="Y6" s="83"/>
      <c r="Z6" s="83"/>
      <c r="AA6" s="83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12.75" x14ac:dyDescent="0.2">
      <c r="A7" s="489">
        <v>1201</v>
      </c>
      <c r="B7" s="52" t="s">
        <v>123</v>
      </c>
      <c r="C7" s="53">
        <v>142</v>
      </c>
      <c r="D7" s="53">
        <v>124</v>
      </c>
      <c r="E7" s="53">
        <v>112</v>
      </c>
      <c r="F7" s="53">
        <v>94</v>
      </c>
      <c r="G7" s="53">
        <v>89</v>
      </c>
      <c r="H7" s="53">
        <v>89</v>
      </c>
      <c r="I7" s="778">
        <f>SUM(C7:H7)</f>
        <v>650</v>
      </c>
      <c r="J7" s="413"/>
      <c r="K7" s="413"/>
      <c r="L7" s="413"/>
      <c r="M7" s="413"/>
      <c r="N7" s="413"/>
      <c r="O7" s="413"/>
      <c r="P7" s="413"/>
      <c r="Q7" s="778">
        <f>SUM(J7:P7)</f>
        <v>0</v>
      </c>
      <c r="S7" s="83"/>
      <c r="T7" s="83"/>
      <c r="U7" s="83"/>
      <c r="V7" s="83"/>
      <c r="W7" s="83"/>
      <c r="X7" s="83"/>
      <c r="Y7" s="83"/>
      <c r="Z7" s="83"/>
      <c r="AA7" s="8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</row>
    <row r="8" spans="1:255" ht="12.75" x14ac:dyDescent="0.2">
      <c r="A8" s="489">
        <v>1202</v>
      </c>
      <c r="B8" s="52" t="s">
        <v>124</v>
      </c>
      <c r="C8" s="52">
        <v>58</v>
      </c>
      <c r="D8" s="52">
        <v>60</v>
      </c>
      <c r="E8" s="413"/>
      <c r="F8" s="413"/>
      <c r="G8" s="413"/>
      <c r="H8" s="413"/>
      <c r="I8" s="778">
        <f>SUM(C8:H8)</f>
        <v>118</v>
      </c>
      <c r="J8" s="52">
        <v>24</v>
      </c>
      <c r="K8" s="52">
        <v>42</v>
      </c>
      <c r="L8" s="52">
        <v>68</v>
      </c>
      <c r="M8" s="52">
        <v>65</v>
      </c>
      <c r="N8" s="52">
        <v>73</v>
      </c>
      <c r="O8" s="52">
        <v>47</v>
      </c>
      <c r="P8" s="52">
        <v>38</v>
      </c>
      <c r="Q8" s="778">
        <f>SUM(J8:P8)</f>
        <v>357</v>
      </c>
      <c r="S8" s="83"/>
      <c r="T8" s="83"/>
      <c r="U8" s="83"/>
      <c r="V8" s="83"/>
      <c r="W8" s="83"/>
      <c r="X8" s="83"/>
      <c r="Y8" s="83"/>
      <c r="Z8" s="83"/>
      <c r="AA8" s="8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ht="12.75" x14ac:dyDescent="0.2">
      <c r="A9" s="489">
        <v>1221</v>
      </c>
      <c r="B9" s="52" t="s">
        <v>125</v>
      </c>
      <c r="C9" s="53">
        <v>76</v>
      </c>
      <c r="D9" s="53">
        <v>84</v>
      </c>
      <c r="E9" s="53">
        <v>50</v>
      </c>
      <c r="F9" s="53">
        <v>35</v>
      </c>
      <c r="G9" s="53">
        <v>26</v>
      </c>
      <c r="H9" s="53">
        <v>41</v>
      </c>
      <c r="I9" s="778">
        <f>SUM(C9:H9)</f>
        <v>312</v>
      </c>
      <c r="J9" s="413"/>
      <c r="K9" s="413"/>
      <c r="L9" s="413"/>
      <c r="M9" s="413"/>
      <c r="N9" s="413"/>
      <c r="O9" s="413"/>
      <c r="P9" s="413"/>
      <c r="Q9" s="778">
        <f>SUM(J9:P9)</f>
        <v>0</v>
      </c>
      <c r="S9" s="83"/>
      <c r="T9" s="83"/>
      <c r="U9" s="83"/>
      <c r="V9" s="83"/>
      <c r="W9" s="83"/>
      <c r="X9" s="83"/>
      <c r="Y9" s="83"/>
      <c r="Z9" s="83"/>
      <c r="AA9" s="8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ht="13.5" thickBot="1" x14ac:dyDescent="0.25">
      <c r="A10" s="489">
        <v>1281</v>
      </c>
      <c r="B10" s="322" t="s">
        <v>126</v>
      </c>
      <c r="C10" s="323">
        <v>73</v>
      </c>
      <c r="D10" s="323">
        <v>70</v>
      </c>
      <c r="E10" s="323">
        <v>54</v>
      </c>
      <c r="F10" s="323">
        <v>54</v>
      </c>
      <c r="G10" s="323">
        <v>54</v>
      </c>
      <c r="H10" s="323">
        <v>37</v>
      </c>
      <c r="I10" s="787">
        <f>SUM(C10:H10)</f>
        <v>342</v>
      </c>
      <c r="J10" s="414"/>
      <c r="K10" s="414"/>
      <c r="L10" s="414"/>
      <c r="M10" s="414"/>
      <c r="N10" s="414"/>
      <c r="O10" s="414"/>
      <c r="P10" s="414"/>
      <c r="Q10" s="787">
        <f>SUM(J10:P10)</f>
        <v>0</v>
      </c>
      <c r="S10" s="83"/>
      <c r="T10" s="83"/>
      <c r="U10" s="83"/>
      <c r="V10" s="83"/>
      <c r="W10" s="83"/>
      <c r="X10" s="83"/>
      <c r="Y10" s="83"/>
      <c r="Z10" s="83"/>
      <c r="AA10" s="83"/>
      <c r="AB10" s="54"/>
      <c r="AC10" s="54"/>
      <c r="AD10" s="55"/>
      <c r="AE10" s="55"/>
      <c r="AF10" s="55"/>
      <c r="AG10" s="55"/>
      <c r="AH10" s="55"/>
      <c r="AI10" s="55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</row>
    <row r="11" spans="1:255" ht="12.75" x14ac:dyDescent="0.2">
      <c r="B11" s="313" t="s">
        <v>127</v>
      </c>
      <c r="C11" s="313">
        <f t="shared" ref="C11:H11" si="0">SUM(C7:C10)</f>
        <v>349</v>
      </c>
      <c r="D11" s="313">
        <f t="shared" si="0"/>
        <v>338</v>
      </c>
      <c r="E11" s="313">
        <f t="shared" si="0"/>
        <v>216</v>
      </c>
      <c r="F11" s="313">
        <f t="shared" si="0"/>
        <v>183</v>
      </c>
      <c r="G11" s="313">
        <f t="shared" si="0"/>
        <v>169</v>
      </c>
      <c r="H11" s="313">
        <f t="shared" si="0"/>
        <v>167</v>
      </c>
      <c r="I11" s="788">
        <f>SUM(C11:H11)</f>
        <v>1422</v>
      </c>
      <c r="J11" s="313">
        <f>SUM(J7:J10)</f>
        <v>24</v>
      </c>
      <c r="K11" s="313">
        <f t="shared" ref="K11:P11" si="1">SUM(K7:K10)</f>
        <v>42</v>
      </c>
      <c r="L11" s="313">
        <f t="shared" si="1"/>
        <v>68</v>
      </c>
      <c r="M11" s="313">
        <f t="shared" si="1"/>
        <v>65</v>
      </c>
      <c r="N11" s="313">
        <f t="shared" si="1"/>
        <v>73</v>
      </c>
      <c r="O11" s="313">
        <f t="shared" si="1"/>
        <v>47</v>
      </c>
      <c r="P11" s="313">
        <f t="shared" si="1"/>
        <v>38</v>
      </c>
      <c r="Q11" s="788">
        <f>SUM(J11:P11)</f>
        <v>357</v>
      </c>
      <c r="S11" s="83"/>
      <c r="T11" s="83"/>
      <c r="U11" s="83"/>
      <c r="V11" s="83"/>
      <c r="W11" s="83"/>
      <c r="X11" s="83"/>
      <c r="Y11" s="83"/>
      <c r="Z11" s="83"/>
      <c r="AA11" s="83"/>
      <c r="AB11" s="54"/>
      <c r="AC11" s="54"/>
      <c r="AD11" s="55"/>
      <c r="AE11" s="55"/>
      <c r="AF11" s="55"/>
      <c r="AG11" s="55"/>
      <c r="AH11" s="55"/>
      <c r="AI11" s="55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</row>
    <row r="12" spans="1:255" s="146" customFormat="1" ht="12.75" x14ac:dyDescent="0.2">
      <c r="A12" s="288"/>
      <c r="B12" s="52"/>
      <c r="C12" s="52"/>
      <c r="D12" s="52"/>
      <c r="E12" s="52"/>
      <c r="F12" s="52"/>
      <c r="G12" s="52"/>
      <c r="H12" s="52"/>
      <c r="I12" s="778"/>
      <c r="J12" s="52"/>
      <c r="K12" s="52"/>
      <c r="L12" s="52"/>
      <c r="M12" s="52"/>
      <c r="N12" s="52"/>
      <c r="O12" s="52"/>
      <c r="P12" s="52"/>
      <c r="Q12" s="778"/>
      <c r="S12" s="83"/>
      <c r="T12" s="83"/>
      <c r="U12" s="83"/>
      <c r="V12" s="83"/>
      <c r="W12" s="83"/>
      <c r="X12" s="83"/>
      <c r="Y12" s="83"/>
      <c r="Z12" s="83"/>
      <c r="AA12" s="83"/>
      <c r="AB12" s="51"/>
      <c r="AC12" s="51"/>
      <c r="AD12" s="56"/>
      <c r="AE12" s="56"/>
      <c r="AF12" s="56"/>
      <c r="AG12" s="56"/>
      <c r="AH12" s="56"/>
      <c r="AI12" s="56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ht="12.75" x14ac:dyDescent="0.2">
      <c r="A13" s="489">
        <v>3261</v>
      </c>
      <c r="B13" s="52" t="s">
        <v>128</v>
      </c>
      <c r="C13" s="147">
        <v>50</v>
      </c>
      <c r="D13" s="147">
        <v>51</v>
      </c>
      <c r="E13" s="147">
        <v>16</v>
      </c>
      <c r="F13" s="147">
        <v>12</v>
      </c>
      <c r="G13" s="147">
        <v>7</v>
      </c>
      <c r="H13" s="147">
        <v>16</v>
      </c>
      <c r="I13" s="778">
        <f t="shared" ref="I13:I19" si="2">SUM(C13:H13)</f>
        <v>152</v>
      </c>
      <c r="J13" s="52">
        <v>0</v>
      </c>
      <c r="K13" s="52">
        <v>3</v>
      </c>
      <c r="L13" s="58">
        <v>7</v>
      </c>
      <c r="M13" s="58">
        <v>4</v>
      </c>
      <c r="N13" s="58">
        <v>7</v>
      </c>
      <c r="O13" s="58">
        <v>3</v>
      </c>
      <c r="P13" s="58">
        <v>1</v>
      </c>
      <c r="Q13" s="778">
        <f t="shared" ref="Q13:Q19" si="3">SUM(J13:P13)</f>
        <v>25</v>
      </c>
      <c r="S13" s="83"/>
      <c r="T13" s="83"/>
      <c r="U13" s="83"/>
      <c r="V13" s="83"/>
      <c r="W13" s="83"/>
      <c r="X13" s="83"/>
      <c r="Y13" s="83"/>
      <c r="Z13" s="83"/>
      <c r="AA13" s="83"/>
      <c r="AB13" s="54"/>
      <c r="AC13" s="54"/>
      <c r="AD13" s="57"/>
      <c r="AE13" s="57"/>
      <c r="AF13" s="57"/>
      <c r="AG13" s="57"/>
      <c r="AH13" s="57"/>
      <c r="AI13" s="57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</row>
    <row r="14" spans="1:255" ht="12.75" x14ac:dyDescent="0.2">
      <c r="A14" s="489">
        <v>3201</v>
      </c>
      <c r="B14" s="52" t="s">
        <v>129</v>
      </c>
      <c r="C14" s="52">
        <v>123</v>
      </c>
      <c r="D14" s="52">
        <v>126</v>
      </c>
      <c r="E14" s="52">
        <v>107</v>
      </c>
      <c r="F14" s="52">
        <v>148</v>
      </c>
      <c r="G14" s="52">
        <v>109</v>
      </c>
      <c r="H14" s="52">
        <v>119</v>
      </c>
      <c r="I14" s="778">
        <f t="shared" si="2"/>
        <v>732</v>
      </c>
      <c r="J14" s="413"/>
      <c r="K14" s="413"/>
      <c r="L14" s="413"/>
      <c r="M14" s="413"/>
      <c r="N14" s="413"/>
      <c r="O14" s="413"/>
      <c r="P14" s="413"/>
      <c r="Q14" s="778">
        <f t="shared" si="3"/>
        <v>0</v>
      </c>
      <c r="S14" s="83"/>
      <c r="T14" s="83"/>
      <c r="U14" s="83"/>
      <c r="V14" s="83"/>
      <c r="W14" s="83"/>
      <c r="X14" s="83"/>
      <c r="Y14" s="83"/>
      <c r="Z14" s="83"/>
      <c r="AA14" s="83"/>
      <c r="AB14" s="54"/>
      <c r="AC14" s="54"/>
      <c r="AD14" s="57"/>
      <c r="AE14" s="57"/>
      <c r="AF14" s="57"/>
      <c r="AG14" s="57"/>
      <c r="AH14" s="57"/>
      <c r="AI14" s="57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</row>
    <row r="15" spans="1:255" ht="12.75" x14ac:dyDescent="0.2">
      <c r="A15" s="489">
        <v>3283</v>
      </c>
      <c r="B15" s="52" t="s">
        <v>130</v>
      </c>
      <c r="C15" s="52">
        <v>40</v>
      </c>
      <c r="D15" s="52">
        <v>69</v>
      </c>
      <c r="E15" s="52">
        <v>39</v>
      </c>
      <c r="F15" s="52">
        <v>64</v>
      </c>
      <c r="G15" s="52">
        <v>48</v>
      </c>
      <c r="H15" s="52">
        <v>48</v>
      </c>
      <c r="I15" s="778">
        <f t="shared" si="2"/>
        <v>308</v>
      </c>
      <c r="J15" s="413"/>
      <c r="K15" s="413"/>
      <c r="L15" s="413"/>
      <c r="M15" s="413"/>
      <c r="N15" s="413"/>
      <c r="O15" s="413"/>
      <c r="P15" s="413"/>
      <c r="Q15" s="778">
        <f t="shared" si="3"/>
        <v>0</v>
      </c>
      <c r="S15" s="83"/>
      <c r="T15" s="83"/>
      <c r="U15" s="83"/>
      <c r="V15" s="83"/>
      <c r="W15" s="83"/>
      <c r="X15" s="83"/>
      <c r="Y15" s="83"/>
      <c r="Z15" s="83"/>
      <c r="AA15" s="83"/>
      <c r="AB15" s="54"/>
      <c r="AC15" s="54"/>
      <c r="AD15" s="57"/>
      <c r="AE15" s="57"/>
      <c r="AF15" s="57"/>
      <c r="AG15" s="57"/>
      <c r="AH15" s="57"/>
      <c r="AI15" s="57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</row>
    <row r="16" spans="1:255" ht="12.75" x14ac:dyDescent="0.2">
      <c r="A16" s="489">
        <v>3282</v>
      </c>
      <c r="B16" s="52" t="s">
        <v>131</v>
      </c>
      <c r="C16" s="58">
        <v>37</v>
      </c>
      <c r="D16" s="58">
        <v>32</v>
      </c>
      <c r="E16" s="415"/>
      <c r="F16" s="415"/>
      <c r="G16" s="415"/>
      <c r="H16" s="415"/>
      <c r="I16" s="778">
        <f t="shared" si="2"/>
        <v>69</v>
      </c>
      <c r="J16" s="52">
        <v>28</v>
      </c>
      <c r="K16" s="52">
        <v>52</v>
      </c>
      <c r="L16" s="52">
        <v>48</v>
      </c>
      <c r="M16" s="52">
        <v>35</v>
      </c>
      <c r="N16" s="52">
        <v>18</v>
      </c>
      <c r="O16" s="52">
        <v>18</v>
      </c>
      <c r="P16" s="52">
        <v>10</v>
      </c>
      <c r="Q16" s="778">
        <f t="shared" si="3"/>
        <v>209</v>
      </c>
      <c r="S16" s="83"/>
      <c r="T16" s="83"/>
      <c r="U16" s="83"/>
      <c r="V16" s="83"/>
      <c r="W16" s="83"/>
      <c r="X16" s="83"/>
      <c r="Y16" s="83"/>
      <c r="Z16" s="83"/>
      <c r="AA16" s="83"/>
      <c r="AB16" s="54"/>
      <c r="AC16" s="54"/>
      <c r="AD16" s="57"/>
      <c r="AE16" s="57"/>
      <c r="AF16" s="57"/>
      <c r="AG16" s="57"/>
      <c r="AH16" s="57"/>
      <c r="AI16" s="57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</row>
    <row r="17" spans="1:255" ht="12.75" x14ac:dyDescent="0.2">
      <c r="A17" s="489">
        <v>3281</v>
      </c>
      <c r="B17" s="540" t="s">
        <v>573</v>
      </c>
      <c r="C17" s="52">
        <v>78</v>
      </c>
      <c r="D17" s="52">
        <v>113</v>
      </c>
      <c r="E17" s="52">
        <v>74</v>
      </c>
      <c r="F17" s="52">
        <v>56</v>
      </c>
      <c r="G17" s="52">
        <v>60</v>
      </c>
      <c r="H17" s="52">
        <v>77</v>
      </c>
      <c r="I17" s="778">
        <f t="shared" si="2"/>
        <v>458</v>
      </c>
      <c r="J17" s="52">
        <v>14</v>
      </c>
      <c r="K17" s="52">
        <v>16</v>
      </c>
      <c r="L17" s="52">
        <v>25</v>
      </c>
      <c r="M17" s="52">
        <v>20</v>
      </c>
      <c r="N17" s="52">
        <v>28</v>
      </c>
      <c r="O17" s="52">
        <v>12</v>
      </c>
      <c r="P17" s="52">
        <v>9</v>
      </c>
      <c r="Q17" s="778">
        <f t="shared" si="3"/>
        <v>124</v>
      </c>
      <c r="S17" s="83"/>
      <c r="T17" s="83"/>
      <c r="U17" s="83"/>
      <c r="V17" s="83"/>
      <c r="W17" s="83"/>
      <c r="X17" s="83"/>
      <c r="Y17" s="83"/>
      <c r="Z17" s="83"/>
      <c r="AA17" s="83"/>
      <c r="AB17" s="54"/>
      <c r="AC17" s="54"/>
      <c r="AD17" s="57"/>
      <c r="AE17" s="57"/>
      <c r="AF17" s="57"/>
      <c r="AG17" s="57"/>
      <c r="AH17" s="57"/>
      <c r="AI17" s="57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</row>
    <row r="18" spans="1:255" ht="13.5" thickBot="1" x14ac:dyDescent="0.25">
      <c r="B18" s="322" t="s">
        <v>132</v>
      </c>
      <c r="C18" s="414"/>
      <c r="D18" s="414"/>
      <c r="E18" s="414"/>
      <c r="F18" s="414"/>
      <c r="G18" s="414"/>
      <c r="H18" s="414"/>
      <c r="I18" s="787">
        <f t="shared" si="2"/>
        <v>0</v>
      </c>
      <c r="J18" s="414"/>
      <c r="K18" s="414"/>
      <c r="L18" s="414"/>
      <c r="M18" s="414"/>
      <c r="N18" s="414"/>
      <c r="O18" s="414"/>
      <c r="P18" s="414"/>
      <c r="Q18" s="787">
        <f t="shared" si="3"/>
        <v>0</v>
      </c>
      <c r="S18" s="83"/>
      <c r="T18" s="83"/>
      <c r="U18" s="83"/>
      <c r="V18" s="83"/>
      <c r="W18" s="83"/>
      <c r="X18" s="83"/>
      <c r="Y18" s="83"/>
      <c r="Z18" s="83"/>
      <c r="AA18" s="83"/>
      <c r="AB18" s="54"/>
      <c r="AC18" s="54"/>
      <c r="AD18" s="57"/>
      <c r="AE18" s="57"/>
      <c r="AF18" s="57"/>
      <c r="AG18" s="57"/>
      <c r="AH18" s="57"/>
      <c r="AI18" s="57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</row>
    <row r="19" spans="1:255" ht="12.75" x14ac:dyDescent="0.2">
      <c r="B19" s="313" t="s">
        <v>133</v>
      </c>
      <c r="C19" s="313">
        <f t="shared" ref="C19:H19" si="4">SUM(C13:C18)</f>
        <v>328</v>
      </c>
      <c r="D19" s="313">
        <f t="shared" si="4"/>
        <v>391</v>
      </c>
      <c r="E19" s="313">
        <f t="shared" si="4"/>
        <v>236</v>
      </c>
      <c r="F19" s="313">
        <f t="shared" si="4"/>
        <v>280</v>
      </c>
      <c r="G19" s="313">
        <f t="shared" si="4"/>
        <v>224</v>
      </c>
      <c r="H19" s="313">
        <f t="shared" si="4"/>
        <v>260</v>
      </c>
      <c r="I19" s="788">
        <f t="shared" si="2"/>
        <v>1719</v>
      </c>
      <c r="J19" s="313">
        <f>SUM(J13:J18)</f>
        <v>42</v>
      </c>
      <c r="K19" s="313">
        <f t="shared" ref="K19:P19" si="5">SUM(K13:K18)</f>
        <v>71</v>
      </c>
      <c r="L19" s="313">
        <f t="shared" si="5"/>
        <v>80</v>
      </c>
      <c r="M19" s="313">
        <f t="shared" si="5"/>
        <v>59</v>
      </c>
      <c r="N19" s="313">
        <f t="shared" si="5"/>
        <v>53</v>
      </c>
      <c r="O19" s="313">
        <f t="shared" si="5"/>
        <v>33</v>
      </c>
      <c r="P19" s="313">
        <f t="shared" si="5"/>
        <v>20</v>
      </c>
      <c r="Q19" s="788">
        <f t="shared" si="3"/>
        <v>358</v>
      </c>
      <c r="S19" s="83"/>
      <c r="T19" s="83"/>
      <c r="U19" s="83"/>
      <c r="V19" s="83"/>
      <c r="W19" s="83"/>
      <c r="X19" s="83"/>
      <c r="Y19" s="83"/>
      <c r="Z19" s="83"/>
      <c r="AA19" s="83"/>
      <c r="AB19" s="54"/>
      <c r="AC19" s="54"/>
      <c r="AD19" s="57"/>
      <c r="AE19" s="57"/>
      <c r="AF19" s="57"/>
      <c r="AG19" s="57"/>
      <c r="AH19" s="57"/>
      <c r="AI19" s="57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</row>
    <row r="20" spans="1:255" s="146" customFormat="1" ht="12.75" x14ac:dyDescent="0.2">
      <c r="A20" s="288"/>
      <c r="B20" s="59" t="s">
        <v>5</v>
      </c>
      <c r="C20" s="59">
        <f>C11+C19</f>
        <v>677</v>
      </c>
      <c r="D20" s="59">
        <f t="shared" ref="D20:I20" si="6">D11+D19</f>
        <v>729</v>
      </c>
      <c r="E20" s="59">
        <f t="shared" si="6"/>
        <v>452</v>
      </c>
      <c r="F20" s="59">
        <f t="shared" si="6"/>
        <v>463</v>
      </c>
      <c r="G20" s="59">
        <f t="shared" si="6"/>
        <v>393</v>
      </c>
      <c r="H20" s="59">
        <f t="shared" si="6"/>
        <v>427</v>
      </c>
      <c r="I20" s="779">
        <f t="shared" si="6"/>
        <v>3141</v>
      </c>
      <c r="J20" s="59">
        <f>J11+J19</f>
        <v>66</v>
      </c>
      <c r="K20" s="59">
        <f t="shared" ref="K20:Q20" si="7">K11+K19</f>
        <v>113</v>
      </c>
      <c r="L20" s="59">
        <f t="shared" si="7"/>
        <v>148</v>
      </c>
      <c r="M20" s="59">
        <f t="shared" si="7"/>
        <v>124</v>
      </c>
      <c r="N20" s="59">
        <f t="shared" si="7"/>
        <v>126</v>
      </c>
      <c r="O20" s="59">
        <f t="shared" si="7"/>
        <v>80</v>
      </c>
      <c r="P20" s="59">
        <f t="shared" si="7"/>
        <v>58</v>
      </c>
      <c r="Q20" s="779">
        <f t="shared" si="7"/>
        <v>715</v>
      </c>
      <c r="S20" s="83"/>
      <c r="T20" s="83"/>
      <c r="U20" s="83"/>
      <c r="V20" s="83"/>
      <c r="W20" s="83"/>
      <c r="X20" s="83"/>
      <c r="Y20" s="83"/>
      <c r="Z20" s="83"/>
      <c r="AA20" s="83"/>
      <c r="AB20" s="51"/>
      <c r="AC20" s="51"/>
      <c r="AD20" s="56"/>
      <c r="AE20" s="56"/>
      <c r="AF20" s="56"/>
      <c r="AG20" s="56"/>
      <c r="AH20" s="56"/>
      <c r="AI20" s="56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148" customFormat="1" ht="12.75" x14ac:dyDescent="0.2">
      <c r="A21" s="488"/>
      <c r="B21" s="142"/>
      <c r="C21" s="143"/>
      <c r="D21" s="143"/>
      <c r="E21" s="143"/>
      <c r="F21" s="143"/>
      <c r="G21" s="143"/>
      <c r="H21" s="143"/>
      <c r="I21" s="144"/>
      <c r="J21" s="143"/>
      <c r="K21" s="143"/>
      <c r="L21" s="143"/>
      <c r="M21" s="143"/>
      <c r="N21" s="143"/>
      <c r="O21" s="143"/>
      <c r="P21" s="143"/>
      <c r="Q21" s="143"/>
      <c r="S21" s="83"/>
      <c r="T21" s="83"/>
      <c r="U21" s="83"/>
      <c r="V21" s="83"/>
      <c r="W21" s="83"/>
      <c r="X21" s="83"/>
      <c r="Y21" s="83"/>
      <c r="Z21" s="83"/>
      <c r="AA21" s="83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</row>
    <row r="23" spans="1:255" x14ac:dyDescent="0.2">
      <c r="B23" s="50"/>
      <c r="C23" s="50" t="s">
        <v>134</v>
      </c>
      <c r="D23" s="50" t="s">
        <v>135</v>
      </c>
      <c r="E23" s="50" t="s">
        <v>136</v>
      </c>
      <c r="F23" s="50" t="s">
        <v>137</v>
      </c>
      <c r="G23" s="887" t="s">
        <v>154</v>
      </c>
      <c r="H23" s="50" t="s">
        <v>138</v>
      </c>
      <c r="I23" s="50" t="s">
        <v>139</v>
      </c>
      <c r="J23" s="50" t="s">
        <v>140</v>
      </c>
      <c r="K23" s="50" t="s">
        <v>141</v>
      </c>
      <c r="L23" s="50" t="s">
        <v>142</v>
      </c>
      <c r="M23" s="887" t="s">
        <v>147</v>
      </c>
      <c r="N23" s="780" t="s">
        <v>5</v>
      </c>
      <c r="O23" s="719" t="s">
        <v>305</v>
      </c>
      <c r="P23" s="610" t="s">
        <v>455</v>
      </c>
      <c r="Q23" s="789" t="s">
        <v>583</v>
      </c>
      <c r="S23" s="201"/>
      <c r="T23" s="201"/>
      <c r="U23" s="201"/>
      <c r="V23" s="202"/>
      <c r="W23" s="201"/>
      <c r="X23" s="201"/>
    </row>
    <row r="24" spans="1:255" ht="12" thickBot="1" x14ac:dyDescent="0.25">
      <c r="B24" s="52" t="s">
        <v>123</v>
      </c>
      <c r="C24" s="646">
        <v>26</v>
      </c>
      <c r="D24" s="646">
        <v>11</v>
      </c>
      <c r="E24" s="646">
        <v>13</v>
      </c>
      <c r="F24" s="646">
        <v>8</v>
      </c>
      <c r="G24" s="778">
        <f>SUM(C24:F24)</f>
        <v>58</v>
      </c>
      <c r="H24" s="52"/>
      <c r="I24" s="52"/>
      <c r="J24" s="52"/>
      <c r="K24" s="52">
        <v>17</v>
      </c>
      <c r="L24" s="413"/>
      <c r="M24" s="778">
        <f>SUM(H24:L24)</f>
        <v>17</v>
      </c>
      <c r="N24" s="781">
        <f>M24+G24+Q7+I7</f>
        <v>725</v>
      </c>
      <c r="O24" s="720"/>
      <c r="P24" s="611"/>
      <c r="Q24" s="790"/>
      <c r="S24" s="203"/>
      <c r="T24" s="204"/>
      <c r="U24" s="201"/>
      <c r="V24" s="202"/>
      <c r="W24" s="201"/>
      <c r="X24" s="201"/>
    </row>
    <row r="25" spans="1:255" ht="12" thickBot="1" x14ac:dyDescent="0.25">
      <c r="B25" s="52" t="s">
        <v>124</v>
      </c>
      <c r="C25" s="413"/>
      <c r="D25" s="413"/>
      <c r="E25" s="413"/>
      <c r="F25" s="413"/>
      <c r="G25" s="778">
        <v>0</v>
      </c>
      <c r="H25" s="52">
        <v>79</v>
      </c>
      <c r="I25" s="52">
        <v>78</v>
      </c>
      <c r="J25" s="52">
        <v>75</v>
      </c>
      <c r="K25" s="52">
        <v>55</v>
      </c>
      <c r="L25" s="413"/>
      <c r="M25" s="885">
        <f>SUM(H25:L25)</f>
        <v>287</v>
      </c>
      <c r="N25" s="782">
        <f>M25+G25+Q8+I8</f>
        <v>762</v>
      </c>
      <c r="O25" s="726">
        <v>15</v>
      </c>
      <c r="P25" s="649"/>
      <c r="Q25" s="790">
        <v>22</v>
      </c>
      <c r="S25" s="203"/>
      <c r="T25" s="204"/>
      <c r="U25" s="201"/>
      <c r="V25" s="202"/>
      <c r="W25" s="201"/>
      <c r="X25" s="201"/>
    </row>
    <row r="26" spans="1:255" x14ac:dyDescent="0.2">
      <c r="B26" s="52" t="s">
        <v>125</v>
      </c>
      <c r="C26" s="413"/>
      <c r="D26" s="413"/>
      <c r="E26" s="413"/>
      <c r="F26" s="413"/>
      <c r="G26" s="778">
        <f>SUM(C26:F26)</f>
        <v>0</v>
      </c>
      <c r="H26" s="52">
        <v>11</v>
      </c>
      <c r="I26" s="52">
        <v>7</v>
      </c>
      <c r="J26" s="52">
        <v>18</v>
      </c>
      <c r="K26" s="52">
        <v>8</v>
      </c>
      <c r="L26" s="413"/>
      <c r="M26" s="778">
        <f>SUM(H26:L26)</f>
        <v>44</v>
      </c>
      <c r="N26" s="783">
        <f>M26+G26+Q9+I9</f>
        <v>356</v>
      </c>
      <c r="O26" s="721"/>
      <c r="P26" s="611"/>
      <c r="Q26" s="790"/>
      <c r="S26" s="203"/>
      <c r="T26" s="204"/>
      <c r="U26" s="201"/>
      <c r="V26" s="202"/>
      <c r="W26" s="201"/>
      <c r="X26" s="201"/>
    </row>
    <row r="27" spans="1:255" ht="12" thickBot="1" x14ac:dyDescent="0.25">
      <c r="B27" s="322" t="s">
        <v>126</v>
      </c>
      <c r="C27" s="414"/>
      <c r="D27" s="414"/>
      <c r="E27" s="414"/>
      <c r="F27" s="414"/>
      <c r="G27" s="787">
        <f>SUM(C27:F27)</f>
        <v>0</v>
      </c>
      <c r="H27" s="322">
        <v>0</v>
      </c>
      <c r="I27" s="322">
        <v>0</v>
      </c>
      <c r="J27" s="322">
        <v>6</v>
      </c>
      <c r="K27" s="322">
        <v>3</v>
      </c>
      <c r="L27" s="414"/>
      <c r="M27" s="787">
        <f>SUM(H27:L27)</f>
        <v>9</v>
      </c>
      <c r="N27" s="784">
        <f>M27+G27+Q10+I10</f>
        <v>351</v>
      </c>
      <c r="O27" s="722"/>
      <c r="P27" s="701">
        <v>1</v>
      </c>
      <c r="Q27" s="791"/>
      <c r="S27" s="203"/>
      <c r="T27" s="204"/>
      <c r="U27" s="201"/>
      <c r="V27" s="202"/>
      <c r="W27" s="201"/>
      <c r="X27" s="201"/>
    </row>
    <row r="28" spans="1:255" ht="12" thickBot="1" x14ac:dyDescent="0.25">
      <c r="B28" s="675" t="s">
        <v>127</v>
      </c>
      <c r="C28" s="435">
        <f>SUM(C24:C27)</f>
        <v>26</v>
      </c>
      <c r="D28" s="435">
        <f>SUM(D24:D27)</f>
        <v>11</v>
      </c>
      <c r="E28" s="435">
        <f>SUM(E24:E27)</f>
        <v>13</v>
      </c>
      <c r="F28" s="435">
        <f>SUM(F24:F27)</f>
        <v>8</v>
      </c>
      <c r="G28" s="883">
        <f>SUM(C28:F28)</f>
        <v>58</v>
      </c>
      <c r="H28" s="435">
        <f>SUM(H24:H27)</f>
        <v>90</v>
      </c>
      <c r="I28" s="435">
        <f>SUM(I24:I27)</f>
        <v>85</v>
      </c>
      <c r="J28" s="435">
        <f>SUM(J24:J27)</f>
        <v>99</v>
      </c>
      <c r="K28" s="435">
        <f>SUM(K24:K27)</f>
        <v>83</v>
      </c>
      <c r="L28" s="435">
        <f>SUM(L24:L27)</f>
        <v>0</v>
      </c>
      <c r="M28" s="886">
        <f>SUM(H28:L28)</f>
        <v>357</v>
      </c>
      <c r="N28" s="782">
        <f>SUM(N24:N27)</f>
        <v>2194</v>
      </c>
      <c r="O28" s="718">
        <f>SUM(O24:O27)</f>
        <v>15</v>
      </c>
      <c r="P28" s="677">
        <f>P27+P26+P25+P24</f>
        <v>1</v>
      </c>
      <c r="Q28" s="792"/>
      <c r="S28" s="203"/>
      <c r="T28" s="204"/>
      <c r="U28" s="201"/>
      <c r="V28" s="202"/>
      <c r="W28" s="201"/>
      <c r="X28" s="201"/>
    </row>
    <row r="29" spans="1:255" x14ac:dyDescent="0.2">
      <c r="B29" s="335"/>
      <c r="C29" s="335"/>
      <c r="D29" s="335"/>
      <c r="E29" s="335"/>
      <c r="F29" s="335"/>
      <c r="G29" s="788"/>
      <c r="H29" s="335"/>
      <c r="I29" s="335"/>
      <c r="J29" s="335"/>
      <c r="K29" s="335"/>
      <c r="L29" s="335"/>
      <c r="M29" s="788"/>
      <c r="N29" s="783"/>
      <c r="O29" s="721"/>
      <c r="P29" s="676"/>
      <c r="Q29" s="793"/>
      <c r="S29" s="203"/>
      <c r="T29" s="205"/>
      <c r="U29" s="201"/>
      <c r="V29" s="202"/>
      <c r="W29" s="201"/>
      <c r="X29" s="201"/>
    </row>
    <row r="30" spans="1:255" x14ac:dyDescent="0.2">
      <c r="B30" s="52" t="s">
        <v>128</v>
      </c>
      <c r="C30" s="52">
        <v>7</v>
      </c>
      <c r="D30" s="52">
        <v>17</v>
      </c>
      <c r="E30" s="52">
        <v>15</v>
      </c>
      <c r="F30" s="52">
        <v>7</v>
      </c>
      <c r="G30" s="778">
        <f t="shared" ref="G30:G34" si="8">SUM(C30:F30)</f>
        <v>46</v>
      </c>
      <c r="H30" s="52">
        <v>8</v>
      </c>
      <c r="I30" s="52">
        <v>8</v>
      </c>
      <c r="J30" s="52">
        <v>4</v>
      </c>
      <c r="K30" s="52">
        <v>3</v>
      </c>
      <c r="L30" s="413"/>
      <c r="M30" s="778">
        <f t="shared" ref="M30:M35" si="9">SUM(H30:L30)</f>
        <v>23</v>
      </c>
      <c r="N30" s="780">
        <f>M30+G30+Q13+I13</f>
        <v>246</v>
      </c>
      <c r="O30" s="723"/>
      <c r="P30" s="611"/>
      <c r="Q30" s="790"/>
      <c r="S30" s="203"/>
      <c r="T30" s="204"/>
      <c r="U30" s="201"/>
      <c r="V30" s="202"/>
      <c r="W30" s="206"/>
      <c r="X30" s="201"/>
    </row>
    <row r="31" spans="1:255" x14ac:dyDescent="0.2">
      <c r="B31" s="52" t="s">
        <v>129</v>
      </c>
      <c r="C31" s="52">
        <v>12</v>
      </c>
      <c r="D31" s="52">
        <v>26</v>
      </c>
      <c r="E31" s="52">
        <v>23</v>
      </c>
      <c r="F31" s="52">
        <v>32</v>
      </c>
      <c r="G31" s="778">
        <f t="shared" si="8"/>
        <v>93</v>
      </c>
      <c r="H31" s="58">
        <v>6</v>
      </c>
      <c r="I31" s="58">
        <v>7</v>
      </c>
      <c r="J31" s="58">
        <v>12</v>
      </c>
      <c r="K31" s="58">
        <v>13</v>
      </c>
      <c r="L31" s="415"/>
      <c r="M31" s="778">
        <f t="shared" si="9"/>
        <v>38</v>
      </c>
      <c r="N31" s="780">
        <f>M31+G31+Q14+I14</f>
        <v>863</v>
      </c>
      <c r="O31" s="724">
        <v>23</v>
      </c>
      <c r="P31" s="611"/>
      <c r="Q31" s="790"/>
      <c r="S31" s="203"/>
      <c r="T31" s="204"/>
      <c r="U31" s="201"/>
      <c r="V31" s="202"/>
      <c r="W31" s="206"/>
      <c r="X31" s="201"/>
    </row>
    <row r="32" spans="1:255" x14ac:dyDescent="0.2">
      <c r="B32" s="52" t="s">
        <v>130</v>
      </c>
      <c r="C32" s="413"/>
      <c r="D32" s="413"/>
      <c r="E32" s="413"/>
      <c r="F32" s="413"/>
      <c r="G32" s="778">
        <f t="shared" si="8"/>
        <v>0</v>
      </c>
      <c r="H32" s="413"/>
      <c r="I32" s="413"/>
      <c r="J32" s="413"/>
      <c r="K32" s="413"/>
      <c r="L32" s="413"/>
      <c r="M32" s="778">
        <f t="shared" si="9"/>
        <v>0</v>
      </c>
      <c r="N32" s="780">
        <f>M32+G32+Q15+I15</f>
        <v>308</v>
      </c>
      <c r="O32" s="724">
        <v>30</v>
      </c>
      <c r="P32" s="611"/>
      <c r="Q32" s="790"/>
      <c r="S32" s="203"/>
      <c r="T32" s="204"/>
      <c r="U32" s="201"/>
      <c r="V32" s="202"/>
      <c r="W32" s="206"/>
      <c r="X32" s="201"/>
    </row>
    <row r="33" spans="1:27" x14ac:dyDescent="0.2">
      <c r="B33" s="52" t="s">
        <v>131</v>
      </c>
      <c r="C33" s="58">
        <v>12</v>
      </c>
      <c r="D33" s="58">
        <v>10</v>
      </c>
      <c r="E33" s="58">
        <v>3</v>
      </c>
      <c r="F33" s="58">
        <v>1</v>
      </c>
      <c r="G33" s="778">
        <f t="shared" si="8"/>
        <v>26</v>
      </c>
      <c r="H33" s="52">
        <v>34</v>
      </c>
      <c r="I33" s="52">
        <v>26</v>
      </c>
      <c r="J33" s="52">
        <v>27</v>
      </c>
      <c r="K33" s="52">
        <v>25</v>
      </c>
      <c r="L33" s="413"/>
      <c r="M33" s="778">
        <f t="shared" si="9"/>
        <v>112</v>
      </c>
      <c r="N33" s="780">
        <f>M33+G33+Q16+I16</f>
        <v>416</v>
      </c>
      <c r="O33" s="723"/>
      <c r="P33" s="611"/>
      <c r="Q33" s="794">
        <v>19</v>
      </c>
      <c r="S33" s="203"/>
      <c r="T33" s="204"/>
      <c r="U33" s="201"/>
      <c r="V33" s="202"/>
      <c r="W33" s="206"/>
      <c r="X33" s="201"/>
    </row>
    <row r="34" spans="1:27" ht="12" thickBot="1" x14ac:dyDescent="0.25">
      <c r="B34" s="541" t="s">
        <v>573</v>
      </c>
      <c r="C34" s="414"/>
      <c r="D34" s="414"/>
      <c r="E34" s="414"/>
      <c r="F34" s="414"/>
      <c r="G34" s="787">
        <f t="shared" si="8"/>
        <v>0</v>
      </c>
      <c r="H34" s="322">
        <v>28</v>
      </c>
      <c r="I34" s="322">
        <v>47</v>
      </c>
      <c r="J34" s="322">
        <v>41</v>
      </c>
      <c r="K34" s="322">
        <v>46</v>
      </c>
      <c r="L34" s="414"/>
      <c r="M34" s="787">
        <f t="shared" si="9"/>
        <v>162</v>
      </c>
      <c r="N34" s="784">
        <f>M34+G34+Q17+I17</f>
        <v>744</v>
      </c>
      <c r="O34" s="722"/>
      <c r="P34" s="701">
        <v>1</v>
      </c>
      <c r="Q34" s="791"/>
      <c r="S34" s="203"/>
      <c r="T34" s="204"/>
      <c r="U34" s="201"/>
      <c r="V34" s="202"/>
      <c r="W34" s="206"/>
      <c r="X34" s="201"/>
    </row>
    <row r="35" spans="1:27" ht="12" thickBot="1" x14ac:dyDescent="0.25">
      <c r="B35" s="673" t="s">
        <v>133</v>
      </c>
      <c r="C35" s="673">
        <f t="shared" ref="C35:L35" si="10">C30+C31+C32+C33+C34</f>
        <v>31</v>
      </c>
      <c r="D35" s="673">
        <f t="shared" si="10"/>
        <v>53</v>
      </c>
      <c r="E35" s="673">
        <f t="shared" si="10"/>
        <v>41</v>
      </c>
      <c r="F35" s="673">
        <f t="shared" si="10"/>
        <v>40</v>
      </c>
      <c r="G35" s="884">
        <f>SUM(C35:F35)</f>
        <v>165</v>
      </c>
      <c r="H35" s="673">
        <f t="shared" si="10"/>
        <v>76</v>
      </c>
      <c r="I35" s="673">
        <f t="shared" si="10"/>
        <v>88</v>
      </c>
      <c r="J35" s="673">
        <f t="shared" si="10"/>
        <v>84</v>
      </c>
      <c r="K35" s="673">
        <f t="shared" si="10"/>
        <v>87</v>
      </c>
      <c r="L35" s="673">
        <f t="shared" si="10"/>
        <v>0</v>
      </c>
      <c r="M35" s="884">
        <f t="shared" si="9"/>
        <v>335</v>
      </c>
      <c r="N35" s="785">
        <f>SUM(N30:N34)</f>
        <v>2577</v>
      </c>
      <c r="O35" s="725">
        <f>SUM(O30:O34)</f>
        <v>53</v>
      </c>
      <c r="P35" s="674">
        <f>SUM(P30:P34)</f>
        <v>1</v>
      </c>
      <c r="Q35" s="795"/>
      <c r="S35" s="203"/>
      <c r="T35" s="204"/>
      <c r="U35" s="201"/>
      <c r="V35" s="202"/>
      <c r="W35" s="206"/>
      <c r="X35" s="201"/>
    </row>
    <row r="36" spans="1:27" ht="12.75" thickBot="1" x14ac:dyDescent="0.25">
      <c r="B36" s="685" t="s">
        <v>5</v>
      </c>
      <c r="C36" s="686">
        <f>C28+C35</f>
        <v>57</v>
      </c>
      <c r="D36" s="686">
        <f t="shared" ref="D36:M36" si="11">D28+D35</f>
        <v>64</v>
      </c>
      <c r="E36" s="686">
        <f t="shared" si="11"/>
        <v>54</v>
      </c>
      <c r="F36" s="686">
        <f t="shared" si="11"/>
        <v>48</v>
      </c>
      <c r="G36" s="883">
        <f t="shared" si="11"/>
        <v>223</v>
      </c>
      <c r="H36" s="686">
        <f t="shared" si="11"/>
        <v>166</v>
      </c>
      <c r="I36" s="686">
        <f t="shared" si="11"/>
        <v>173</v>
      </c>
      <c r="J36" s="686">
        <f t="shared" si="11"/>
        <v>183</v>
      </c>
      <c r="K36" s="686">
        <f t="shared" si="11"/>
        <v>170</v>
      </c>
      <c r="L36" s="686">
        <f t="shared" si="11"/>
        <v>0</v>
      </c>
      <c r="M36" s="883">
        <f t="shared" si="11"/>
        <v>692</v>
      </c>
      <c r="N36" s="786">
        <f>N35+N28</f>
        <v>4771</v>
      </c>
      <c r="O36" s="797">
        <f>O35+O28</f>
        <v>68</v>
      </c>
      <c r="P36" s="687">
        <f>P35+P28</f>
        <v>2</v>
      </c>
      <c r="Q36" s="688"/>
      <c r="S36" s="203"/>
      <c r="T36" s="204"/>
      <c r="U36" s="201"/>
      <c r="V36" s="202"/>
      <c r="W36" s="206"/>
      <c r="X36" s="201"/>
    </row>
    <row r="37" spans="1:27" ht="13.5" customHeight="1" thickBot="1" x14ac:dyDescent="0.25">
      <c r="B37" s="685"/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1053">
        <f>N36+O36+P36</f>
        <v>4841</v>
      </c>
      <c r="O37" s="1054"/>
      <c r="P37" s="1055"/>
      <c r="Q37" s="792"/>
      <c r="S37" s="203"/>
      <c r="T37" s="204"/>
      <c r="U37" s="201"/>
      <c r="V37" s="202"/>
      <c r="W37" s="206"/>
      <c r="X37" s="201"/>
    </row>
    <row r="38" spans="1:27" ht="12" thickBot="1" x14ac:dyDescent="0.25">
      <c r="B38" s="541" t="s">
        <v>645</v>
      </c>
      <c r="C38" s="322"/>
      <c r="D38" s="322"/>
      <c r="E38" s="322"/>
      <c r="F38" s="322"/>
      <c r="G38" s="314"/>
      <c r="H38" s="322"/>
      <c r="I38" s="322"/>
      <c r="J38" s="322"/>
      <c r="K38" s="322"/>
      <c r="L38" s="322"/>
      <c r="M38" s="314"/>
      <c r="N38" s="784">
        <v>35</v>
      </c>
      <c r="O38" s="722"/>
      <c r="P38" s="612"/>
      <c r="Q38" s="791"/>
      <c r="S38" s="203"/>
      <c r="T38" s="204"/>
      <c r="U38" s="201"/>
      <c r="V38" s="202"/>
      <c r="W38" s="206"/>
      <c r="X38" s="201"/>
    </row>
    <row r="39" spans="1:27" ht="12" thickBot="1" x14ac:dyDescent="0.25">
      <c r="B39" s="678" t="s">
        <v>320</v>
      </c>
      <c r="C39" s="679"/>
      <c r="D39" s="679"/>
      <c r="E39" s="679"/>
      <c r="F39" s="679"/>
      <c r="G39" s="679"/>
      <c r="H39" s="678"/>
      <c r="I39" s="678"/>
      <c r="J39" s="678"/>
      <c r="K39" s="678"/>
      <c r="L39" s="678"/>
      <c r="M39" s="678"/>
      <c r="N39" s="799">
        <f>N38</f>
        <v>35</v>
      </c>
      <c r="O39" s="798">
        <f>O38</f>
        <v>0</v>
      </c>
      <c r="P39" s="648">
        <f>P38</f>
        <v>0</v>
      </c>
      <c r="Q39" s="796"/>
      <c r="S39" s="203"/>
      <c r="T39" s="204"/>
      <c r="U39" s="201"/>
      <c r="V39" s="202"/>
      <c r="W39" s="201"/>
      <c r="X39" s="201"/>
    </row>
    <row r="40" spans="1:27" s="280" customFormat="1" ht="13.5" customHeight="1" thickBot="1" x14ac:dyDescent="0.25">
      <c r="A40" s="489"/>
      <c r="B40" s="680" t="s">
        <v>489</v>
      </c>
      <c r="C40" s="681"/>
      <c r="D40" s="681"/>
      <c r="E40" s="681"/>
      <c r="F40" s="681"/>
      <c r="G40" s="681"/>
      <c r="H40" s="681"/>
      <c r="I40" s="681"/>
      <c r="J40" s="681"/>
      <c r="K40" s="681"/>
      <c r="L40" s="681"/>
      <c r="M40" s="681"/>
      <c r="N40" s="682">
        <f>N39+N37</f>
        <v>4876</v>
      </c>
      <c r="O40" s="683"/>
      <c r="P40" s="683"/>
      <c r="Q40" s="684"/>
      <c r="R40" s="357"/>
      <c r="S40" s="282"/>
      <c r="T40" s="283"/>
      <c r="U40" s="284"/>
      <c r="V40" s="285"/>
      <c r="W40" s="284"/>
      <c r="X40" s="284"/>
      <c r="Z40" s="281"/>
      <c r="AA40" s="286"/>
    </row>
    <row r="41" spans="1:27" ht="12.75" x14ac:dyDescent="0.2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647"/>
      <c r="O41" s="144"/>
      <c r="P41" s="201"/>
      <c r="Q41" s="201"/>
      <c r="R41" s="202"/>
      <c r="S41" s="201"/>
      <c r="T41" s="201"/>
      <c r="U41" s="201"/>
      <c r="W41" s="144"/>
      <c r="X41" s="145"/>
      <c r="Z41" s="143"/>
      <c r="AA41" s="143"/>
    </row>
    <row r="42" spans="1:27" x14ac:dyDescent="0.2">
      <c r="B42" s="609"/>
    </row>
    <row r="43" spans="1:27" x14ac:dyDescent="0.2">
      <c r="B43" s="609"/>
    </row>
    <row r="44" spans="1:27" x14ac:dyDescent="0.2">
      <c r="B44" s="1044" t="s">
        <v>356</v>
      </c>
      <c r="C44" s="1044"/>
      <c r="D44" s="1044"/>
      <c r="E44" s="1044"/>
    </row>
    <row r="45" spans="1:27" x14ac:dyDescent="0.2">
      <c r="B45" s="434" t="s">
        <v>454</v>
      </c>
    </row>
    <row r="46" spans="1:27" x14ac:dyDescent="0.2">
      <c r="B46" s="434" t="s">
        <v>586</v>
      </c>
    </row>
  </sheetData>
  <mergeCells count="5">
    <mergeCell ref="B44:E44"/>
    <mergeCell ref="B2:Q2"/>
    <mergeCell ref="B4:Q4"/>
    <mergeCell ref="B3:Q3"/>
    <mergeCell ref="N37:P37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zoomScaleNormal="100" workbookViewId="0">
      <selection activeCell="B17" sqref="B17:C17"/>
    </sheetView>
  </sheetViews>
  <sheetFormatPr baseColWidth="10" defaultRowHeight="12.75" x14ac:dyDescent="0.2"/>
  <cols>
    <col min="1" max="1" width="3.42578125" customWidth="1"/>
    <col min="2" max="2" width="8.140625" customWidth="1"/>
    <col min="3" max="3" width="76.140625" bestFit="1" customWidth="1"/>
    <col min="4" max="7" width="3.85546875" customWidth="1"/>
    <col min="8" max="9" width="3.5703125" customWidth="1"/>
    <col min="10" max="10" width="5.42578125" customWidth="1"/>
  </cols>
  <sheetData>
    <row r="2" spans="2:10" ht="13.5" thickBot="1" x14ac:dyDescent="0.25"/>
    <row r="3" spans="2:10" ht="16.5" customHeight="1" x14ac:dyDescent="0.25">
      <c r="B3" s="553" t="s">
        <v>291</v>
      </c>
      <c r="C3" s="554"/>
      <c r="D3" s="554"/>
      <c r="E3" s="554"/>
      <c r="F3" s="554"/>
      <c r="G3" s="554"/>
      <c r="H3" s="554"/>
      <c r="I3" s="554"/>
      <c r="J3" s="555"/>
    </row>
    <row r="4" spans="2:10" ht="16.5" customHeight="1" x14ac:dyDescent="0.25">
      <c r="B4" s="1059" t="s">
        <v>609</v>
      </c>
      <c r="C4" s="1060"/>
      <c r="D4" s="1060"/>
      <c r="E4" s="1060"/>
      <c r="F4" s="1060"/>
      <c r="G4" s="1060"/>
      <c r="H4" s="1060"/>
      <c r="I4" s="1060"/>
      <c r="J4" s="1061"/>
    </row>
    <row r="5" spans="2:10" ht="16.5" thickBot="1" x14ac:dyDescent="0.3">
      <c r="B5" s="1056" t="s">
        <v>607</v>
      </c>
      <c r="C5" s="1057"/>
      <c r="D5" s="1057"/>
      <c r="E5" s="1057"/>
      <c r="F5" s="1057"/>
      <c r="G5" s="1057"/>
      <c r="H5" s="1057"/>
      <c r="I5" s="1057"/>
      <c r="J5" s="1058"/>
    </row>
    <row r="6" spans="2:10" s="83" customFormat="1" ht="15.75" x14ac:dyDescent="0.25">
      <c r="B6" s="436"/>
      <c r="C6" s="436"/>
      <c r="D6" s="436"/>
      <c r="E6" s="436"/>
      <c r="F6" s="436"/>
      <c r="G6" s="436"/>
      <c r="H6" s="436"/>
      <c r="I6" s="436"/>
      <c r="J6" s="436"/>
    </row>
    <row r="7" spans="2:10" ht="12.75" customHeight="1" thickBot="1" x14ac:dyDescent="0.25"/>
    <row r="8" spans="2:10" x14ac:dyDescent="0.2">
      <c r="B8" s="632"/>
      <c r="C8" s="633" t="s">
        <v>143</v>
      </c>
      <c r="D8" s="634">
        <v>1</v>
      </c>
      <c r="E8" s="635">
        <v>2</v>
      </c>
      <c r="F8" s="635">
        <v>3</v>
      </c>
      <c r="G8" s="635">
        <v>4</v>
      </c>
      <c r="H8" s="635">
        <v>5</v>
      </c>
      <c r="I8" s="635">
        <v>6</v>
      </c>
      <c r="J8" s="636" t="s">
        <v>12</v>
      </c>
    </row>
    <row r="9" spans="2:10" x14ac:dyDescent="0.2">
      <c r="B9" s="637" t="s">
        <v>144</v>
      </c>
      <c r="C9" s="82"/>
      <c r="D9" s="53">
        <v>142</v>
      </c>
      <c r="E9" s="53">
        <v>124</v>
      </c>
      <c r="F9" s="53">
        <v>112</v>
      </c>
      <c r="G9" s="53">
        <v>94</v>
      </c>
      <c r="H9" s="53">
        <v>89</v>
      </c>
      <c r="I9" s="53">
        <v>89</v>
      </c>
      <c r="J9" s="628">
        <f>SUM(D9:I9)</f>
        <v>650</v>
      </c>
    </row>
    <row r="10" spans="2:10" ht="13.5" thickBot="1" x14ac:dyDescent="0.25">
      <c r="B10" s="638" t="s">
        <v>145</v>
      </c>
      <c r="C10" s="310"/>
      <c r="D10" s="315">
        <f t="shared" ref="D10:I10" si="0">D9</f>
        <v>142</v>
      </c>
      <c r="E10" s="315">
        <f t="shared" si="0"/>
        <v>124</v>
      </c>
      <c r="F10" s="315">
        <f t="shared" si="0"/>
        <v>112</v>
      </c>
      <c r="G10" s="315">
        <f t="shared" si="0"/>
        <v>94</v>
      </c>
      <c r="H10" s="315">
        <f t="shared" si="0"/>
        <v>89</v>
      </c>
      <c r="I10" s="315">
        <f t="shared" si="0"/>
        <v>89</v>
      </c>
      <c r="J10" s="627">
        <f>SUM(J9)</f>
        <v>650</v>
      </c>
    </row>
    <row r="11" spans="2:10" x14ac:dyDescent="0.2">
      <c r="B11" s="639" t="s">
        <v>151</v>
      </c>
      <c r="C11" s="629" t="s">
        <v>612</v>
      </c>
      <c r="D11" s="624"/>
      <c r="E11" s="624"/>
      <c r="F11" s="624"/>
      <c r="G11" s="624"/>
      <c r="H11" s="624"/>
      <c r="I11" s="624">
        <v>17</v>
      </c>
      <c r="J11" s="625">
        <f>SUM(D11:I11)</f>
        <v>17</v>
      </c>
    </row>
    <row r="12" spans="2:10" ht="13.5" thickBot="1" x14ac:dyDescent="0.25">
      <c r="B12" s="641" t="s">
        <v>147</v>
      </c>
      <c r="C12" s="640"/>
      <c r="D12" s="623">
        <f>D11</f>
        <v>0</v>
      </c>
      <c r="E12" s="623">
        <f t="shared" ref="E12:I12" si="1">E11</f>
        <v>0</v>
      </c>
      <c r="F12" s="623">
        <f t="shared" si="1"/>
        <v>0</v>
      </c>
      <c r="G12" s="623">
        <f t="shared" si="1"/>
        <v>0</v>
      </c>
      <c r="H12" s="623">
        <f t="shared" si="1"/>
        <v>0</v>
      </c>
      <c r="I12" s="623">
        <f t="shared" si="1"/>
        <v>17</v>
      </c>
      <c r="J12" s="623">
        <f>J11</f>
        <v>17</v>
      </c>
    </row>
    <row r="13" spans="2:10" x14ac:dyDescent="0.2">
      <c r="B13" s="629"/>
      <c r="C13" s="644" t="s">
        <v>584</v>
      </c>
      <c r="D13" s="624"/>
      <c r="E13" s="624"/>
      <c r="F13" s="624">
        <v>14</v>
      </c>
      <c r="G13" s="624">
        <v>11</v>
      </c>
      <c r="H13" s="624"/>
      <c r="I13" s="624"/>
      <c r="J13" s="625">
        <f>SUM(D13:I13)</f>
        <v>25</v>
      </c>
    </row>
    <row r="14" spans="2:10" x14ac:dyDescent="0.2">
      <c r="B14" s="630"/>
      <c r="C14" s="333" t="s">
        <v>585</v>
      </c>
      <c r="D14" s="53"/>
      <c r="E14" s="53"/>
      <c r="F14" s="53"/>
      <c r="G14" s="53"/>
      <c r="H14" s="53">
        <v>13</v>
      </c>
      <c r="I14" s="53">
        <v>8</v>
      </c>
      <c r="J14" s="626">
        <f>SUM(D14:I14)</f>
        <v>21</v>
      </c>
    </row>
    <row r="15" spans="2:10" x14ac:dyDescent="0.2">
      <c r="B15" s="630"/>
      <c r="C15" s="333" t="s">
        <v>613</v>
      </c>
      <c r="D15" s="53"/>
      <c r="E15" s="53"/>
      <c r="F15" s="53">
        <v>12</v>
      </c>
      <c r="G15" s="53"/>
      <c r="H15" s="53"/>
      <c r="I15" s="53"/>
      <c r="J15" s="626">
        <f>I15+H15+G15+F15+E15+D15</f>
        <v>12</v>
      </c>
    </row>
    <row r="16" spans="2:10" ht="13.5" thickBot="1" x14ac:dyDescent="0.25">
      <c r="B16" s="631" t="s">
        <v>154</v>
      </c>
      <c r="C16" s="622"/>
      <c r="D16" s="643">
        <f>D15+D14+D13</f>
        <v>0</v>
      </c>
      <c r="E16" s="643">
        <f t="shared" ref="E16:I16" si="2">E15+E14+E13</f>
        <v>0</v>
      </c>
      <c r="F16" s="643">
        <f t="shared" si="2"/>
        <v>26</v>
      </c>
      <c r="G16" s="643">
        <f t="shared" si="2"/>
        <v>11</v>
      </c>
      <c r="H16" s="643">
        <f t="shared" si="2"/>
        <v>13</v>
      </c>
      <c r="I16" s="643">
        <f t="shared" si="2"/>
        <v>8</v>
      </c>
      <c r="J16" s="645">
        <f>J13+J14+J15</f>
        <v>58</v>
      </c>
    </row>
    <row r="17" spans="2:10" x14ac:dyDescent="0.2">
      <c r="B17" s="800" t="s">
        <v>5</v>
      </c>
      <c r="C17" s="821"/>
      <c r="D17" s="800">
        <f>D16+D12+D10</f>
        <v>142</v>
      </c>
      <c r="E17" s="800">
        <f t="shared" ref="E17:J17" si="3">E16+E12+E10</f>
        <v>124</v>
      </c>
      <c r="F17" s="800">
        <f t="shared" si="3"/>
        <v>138</v>
      </c>
      <c r="G17" s="800">
        <f t="shared" si="3"/>
        <v>105</v>
      </c>
      <c r="H17" s="800">
        <f t="shared" si="3"/>
        <v>102</v>
      </c>
      <c r="I17" s="800">
        <f t="shared" si="3"/>
        <v>114</v>
      </c>
      <c r="J17" s="642">
        <f t="shared" si="3"/>
        <v>725</v>
      </c>
    </row>
    <row r="19" spans="2:10" s="102" customFormat="1" ht="11.25" x14ac:dyDescent="0.2">
      <c r="B19" s="100"/>
      <c r="C19" s="358" t="s">
        <v>456</v>
      </c>
      <c r="D19" s="358"/>
      <c r="E19" s="358"/>
      <c r="F19" s="358"/>
      <c r="G19" s="358"/>
      <c r="H19" s="358"/>
      <c r="I19" s="358"/>
      <c r="J19" s="358">
        <v>0</v>
      </c>
    </row>
    <row r="20" spans="2:10" s="102" customFormat="1" ht="11.25" x14ac:dyDescent="0.2">
      <c r="B20" s="358"/>
      <c r="C20" s="358" t="s">
        <v>614</v>
      </c>
      <c r="D20" s="358"/>
      <c r="E20" s="358"/>
      <c r="F20" s="358"/>
      <c r="G20" s="358"/>
      <c r="H20" s="358"/>
      <c r="I20" s="358"/>
      <c r="J20" s="358">
        <v>0</v>
      </c>
    </row>
  </sheetData>
  <mergeCells count="2">
    <mergeCell ref="B5:J5"/>
    <mergeCell ref="B4:J4"/>
  </mergeCells>
  <phoneticPr fontId="4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&amp;L&amp;D&amp;CAllgemeine Übersicht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zoomScaleNormal="10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B58" sqref="B58:C58"/>
    </sheetView>
  </sheetViews>
  <sheetFormatPr baseColWidth="10" defaultColWidth="11.5703125" defaultRowHeight="12.75" x14ac:dyDescent="0.2"/>
  <cols>
    <col min="1" max="1" width="2.28515625" customWidth="1"/>
    <col min="2" max="2" width="8.140625" customWidth="1"/>
    <col min="3" max="3" width="45.42578125" customWidth="1"/>
    <col min="4" max="4" width="3.85546875" customWidth="1"/>
    <col min="5" max="9" width="4" bestFit="1" customWidth="1"/>
    <col min="10" max="10" width="3" bestFit="1" customWidth="1"/>
    <col min="11" max="11" width="5.7109375" bestFit="1" customWidth="1"/>
  </cols>
  <sheetData>
    <row r="1" spans="2:11" ht="13.5" thickBot="1" x14ac:dyDescent="0.25"/>
    <row r="2" spans="2:11" ht="15.75" x14ac:dyDescent="0.25">
      <c r="B2" s="553" t="s">
        <v>292</v>
      </c>
      <c r="C2" s="556"/>
      <c r="D2" s="556"/>
      <c r="E2" s="556"/>
      <c r="F2" s="556"/>
      <c r="G2" s="556"/>
      <c r="H2" s="556"/>
      <c r="I2" s="556"/>
      <c r="J2" s="556"/>
      <c r="K2" s="557"/>
    </row>
    <row r="3" spans="2:11" ht="15.75" x14ac:dyDescent="0.25">
      <c r="B3" s="1059" t="s">
        <v>609</v>
      </c>
      <c r="C3" s="1060"/>
      <c r="D3" s="1060"/>
      <c r="E3" s="1060"/>
      <c r="F3" s="1060"/>
      <c r="G3" s="1060"/>
      <c r="H3" s="1060"/>
      <c r="I3" s="1060"/>
      <c r="J3" s="1060"/>
      <c r="K3" s="1061"/>
    </row>
    <row r="4" spans="2:11" ht="16.5" thickBot="1" x14ac:dyDescent="0.3">
      <c r="B4" s="1056" t="s">
        <v>607</v>
      </c>
      <c r="C4" s="1057"/>
      <c r="D4" s="1057"/>
      <c r="E4" s="1057"/>
      <c r="F4" s="1057"/>
      <c r="G4" s="1057"/>
      <c r="H4" s="1057"/>
      <c r="I4" s="1057"/>
      <c r="J4" s="1057"/>
      <c r="K4" s="1058"/>
    </row>
    <row r="6" spans="2:11" x14ac:dyDescent="0.2">
      <c r="B6" s="152"/>
      <c r="C6" s="63" t="s">
        <v>143</v>
      </c>
      <c r="D6" s="64">
        <v>1</v>
      </c>
      <c r="E6" s="64">
        <v>2</v>
      </c>
      <c r="F6" s="64">
        <v>3</v>
      </c>
      <c r="G6" s="64">
        <v>4</v>
      </c>
      <c r="H6" s="68">
        <v>5</v>
      </c>
      <c r="I6" s="68">
        <v>6</v>
      </c>
      <c r="J6" s="69">
        <v>7</v>
      </c>
      <c r="K6" s="70" t="s">
        <v>12</v>
      </c>
    </row>
    <row r="7" spans="2:11" ht="13.5" thickBot="1" x14ac:dyDescent="0.25">
      <c r="B7" s="123" t="s">
        <v>144</v>
      </c>
      <c r="C7" s="65"/>
      <c r="D7" s="601">
        <v>58</v>
      </c>
      <c r="E7" s="601">
        <v>60</v>
      </c>
      <c r="F7" s="601"/>
      <c r="G7" s="601"/>
      <c r="H7" s="361"/>
      <c r="I7" s="361"/>
      <c r="J7" s="601"/>
      <c r="K7" s="600">
        <f>SUM(D7:J7)</f>
        <v>118</v>
      </c>
    </row>
    <row r="8" spans="2:11" ht="13.5" thickBot="1" x14ac:dyDescent="0.25">
      <c r="B8" s="606" t="s">
        <v>145</v>
      </c>
      <c r="C8" s="340"/>
      <c r="D8" s="607">
        <f t="shared" ref="D8:K8" si="0">D7</f>
        <v>58</v>
      </c>
      <c r="E8" s="607">
        <f t="shared" si="0"/>
        <v>60</v>
      </c>
      <c r="F8" s="607">
        <f t="shared" si="0"/>
        <v>0</v>
      </c>
      <c r="G8" s="607">
        <f t="shared" si="0"/>
        <v>0</v>
      </c>
      <c r="H8" s="607">
        <f t="shared" si="0"/>
        <v>0</v>
      </c>
      <c r="I8" s="607">
        <f t="shared" si="0"/>
        <v>0</v>
      </c>
      <c r="J8" s="607">
        <f t="shared" si="0"/>
        <v>0</v>
      </c>
      <c r="K8" s="608">
        <f t="shared" si="0"/>
        <v>118</v>
      </c>
    </row>
    <row r="9" spans="2:11" x14ac:dyDescent="0.2">
      <c r="B9" s="66" t="s">
        <v>148</v>
      </c>
      <c r="C9" s="67" t="s">
        <v>149</v>
      </c>
      <c r="D9" s="154">
        <v>24</v>
      </c>
      <c r="E9" s="154">
        <v>42</v>
      </c>
      <c r="F9" s="154"/>
      <c r="G9" s="154"/>
      <c r="H9" s="151"/>
      <c r="I9" s="151"/>
      <c r="J9" s="154"/>
      <c r="K9" s="316">
        <f t="shared" ref="K9:K30" si="1">SUM(D9:J9)</f>
        <v>66</v>
      </c>
    </row>
    <row r="10" spans="2:11" x14ac:dyDescent="0.2">
      <c r="B10" s="66"/>
      <c r="C10" s="155" t="s">
        <v>386</v>
      </c>
      <c r="D10" s="155"/>
      <c r="E10" s="155"/>
      <c r="F10" s="155">
        <v>4</v>
      </c>
      <c r="G10" s="155"/>
      <c r="H10" s="53"/>
      <c r="I10" s="53"/>
      <c r="J10" s="155"/>
      <c r="K10" s="316">
        <f t="shared" si="1"/>
        <v>4</v>
      </c>
    </row>
    <row r="11" spans="2:11" x14ac:dyDescent="0.2">
      <c r="B11" s="66"/>
      <c r="C11" s="53" t="s">
        <v>461</v>
      </c>
      <c r="D11" s="53"/>
      <c r="E11" s="53"/>
      <c r="F11" s="53">
        <v>14</v>
      </c>
      <c r="G11" s="53">
        <v>12</v>
      </c>
      <c r="H11" s="53"/>
      <c r="I11" s="53"/>
      <c r="J11" s="53"/>
      <c r="K11" s="316">
        <f t="shared" si="1"/>
        <v>26</v>
      </c>
    </row>
    <row r="12" spans="2:11" x14ac:dyDescent="0.2">
      <c r="B12" s="66"/>
      <c r="C12" s="53" t="s">
        <v>462</v>
      </c>
      <c r="D12" s="53"/>
      <c r="E12" s="53"/>
      <c r="F12" s="53"/>
      <c r="G12" s="53"/>
      <c r="H12" s="53">
        <v>11</v>
      </c>
      <c r="I12" s="53">
        <v>9</v>
      </c>
      <c r="J12" s="53"/>
      <c r="K12" s="316">
        <f t="shared" si="1"/>
        <v>20</v>
      </c>
    </row>
    <row r="13" spans="2:11" x14ac:dyDescent="0.2">
      <c r="B13" s="66"/>
      <c r="C13" s="53" t="s">
        <v>470</v>
      </c>
      <c r="D13" s="53"/>
      <c r="E13" s="53"/>
      <c r="F13" s="53"/>
      <c r="G13" s="53"/>
      <c r="H13" s="53"/>
      <c r="I13" s="53"/>
      <c r="J13" s="53">
        <v>2</v>
      </c>
      <c r="K13" s="316">
        <f t="shared" si="1"/>
        <v>2</v>
      </c>
    </row>
    <row r="14" spans="2:11" x14ac:dyDescent="0.2">
      <c r="B14" s="66"/>
      <c r="C14" s="53" t="s">
        <v>472</v>
      </c>
      <c r="D14" s="53"/>
      <c r="E14" s="53"/>
      <c r="F14" s="53"/>
      <c r="G14" s="53"/>
      <c r="H14" s="53">
        <v>29</v>
      </c>
      <c r="I14" s="53">
        <v>20</v>
      </c>
      <c r="J14" s="53"/>
      <c r="K14" s="316">
        <f t="shared" si="1"/>
        <v>49</v>
      </c>
    </row>
    <row r="15" spans="2:11" x14ac:dyDescent="0.2">
      <c r="B15" s="66"/>
      <c r="C15" s="53" t="s">
        <v>457</v>
      </c>
      <c r="D15" s="53"/>
      <c r="E15" s="53"/>
      <c r="F15" s="53">
        <v>11</v>
      </c>
      <c r="G15" s="53">
        <v>26</v>
      </c>
      <c r="H15" s="53"/>
      <c r="I15" s="53"/>
      <c r="J15" s="53"/>
      <c r="K15" s="316">
        <f t="shared" si="1"/>
        <v>37</v>
      </c>
    </row>
    <row r="16" spans="2:11" x14ac:dyDescent="0.2">
      <c r="B16" s="66"/>
      <c r="C16" s="53" t="s">
        <v>551</v>
      </c>
      <c r="D16" s="53"/>
      <c r="E16" s="53"/>
      <c r="F16" s="53"/>
      <c r="G16" s="53"/>
      <c r="H16" s="53">
        <v>6</v>
      </c>
      <c r="I16" s="53">
        <v>4</v>
      </c>
      <c r="J16" s="53"/>
      <c r="K16" s="316">
        <f t="shared" si="1"/>
        <v>10</v>
      </c>
    </row>
    <row r="17" spans="2:11" x14ac:dyDescent="0.2">
      <c r="B17" s="66"/>
      <c r="C17" s="53" t="s">
        <v>459</v>
      </c>
      <c r="D17" s="53"/>
      <c r="E17" s="53"/>
      <c r="F17" s="53">
        <v>8</v>
      </c>
      <c r="G17" s="53">
        <v>7</v>
      </c>
      <c r="H17" s="53"/>
      <c r="I17" s="53"/>
      <c r="J17" s="53"/>
      <c r="K17" s="316">
        <f t="shared" si="1"/>
        <v>15</v>
      </c>
    </row>
    <row r="18" spans="2:11" x14ac:dyDescent="0.2">
      <c r="B18" s="66"/>
      <c r="C18" s="333" t="s">
        <v>620</v>
      </c>
      <c r="D18" s="53"/>
      <c r="E18" s="53"/>
      <c r="F18" s="53"/>
      <c r="G18" s="53"/>
      <c r="H18" s="53"/>
      <c r="I18" s="53"/>
      <c r="J18" s="53">
        <v>5</v>
      </c>
      <c r="K18" s="316">
        <f t="shared" si="1"/>
        <v>5</v>
      </c>
    </row>
    <row r="19" spans="2:11" x14ac:dyDescent="0.2">
      <c r="B19" s="66"/>
      <c r="C19" s="53" t="s">
        <v>387</v>
      </c>
      <c r="D19" s="53"/>
      <c r="E19" s="53"/>
      <c r="F19" s="53">
        <v>12</v>
      </c>
      <c r="G19" s="53">
        <v>8</v>
      </c>
      <c r="H19" s="53"/>
      <c r="I19" s="53"/>
      <c r="J19" s="53"/>
      <c r="K19" s="316">
        <f t="shared" si="1"/>
        <v>20</v>
      </c>
    </row>
    <row r="20" spans="2:11" x14ac:dyDescent="0.2">
      <c r="B20" s="66"/>
      <c r="C20" s="53" t="s">
        <v>463</v>
      </c>
      <c r="D20" s="53"/>
      <c r="E20" s="53"/>
      <c r="F20" s="53"/>
      <c r="G20" s="53"/>
      <c r="H20" s="53">
        <v>10</v>
      </c>
      <c r="I20" s="53">
        <v>7</v>
      </c>
      <c r="J20" s="53"/>
      <c r="K20" s="316">
        <f t="shared" si="1"/>
        <v>17</v>
      </c>
    </row>
    <row r="21" spans="2:11" x14ac:dyDescent="0.2">
      <c r="B21" s="66"/>
      <c r="C21" s="333" t="s">
        <v>618</v>
      </c>
      <c r="D21" s="53"/>
      <c r="E21" s="53"/>
      <c r="F21" s="53"/>
      <c r="G21" s="53"/>
      <c r="H21" s="53"/>
      <c r="I21" s="53"/>
      <c r="J21" s="53">
        <v>3</v>
      </c>
      <c r="K21" s="316">
        <f t="shared" si="1"/>
        <v>3</v>
      </c>
    </row>
    <row r="22" spans="2:11" x14ac:dyDescent="0.2">
      <c r="B22" s="66"/>
      <c r="C22" s="333" t="s">
        <v>619</v>
      </c>
      <c r="D22" s="53"/>
      <c r="E22" s="53"/>
      <c r="F22" s="53"/>
      <c r="G22" s="53"/>
      <c r="H22" s="53"/>
      <c r="I22" s="53"/>
      <c r="J22" s="53">
        <v>3</v>
      </c>
      <c r="K22" s="316">
        <f t="shared" si="1"/>
        <v>3</v>
      </c>
    </row>
    <row r="23" spans="2:11" x14ac:dyDescent="0.2">
      <c r="B23" s="66"/>
      <c r="C23" s="53" t="s">
        <v>473</v>
      </c>
      <c r="D23" s="53"/>
      <c r="E23" s="53"/>
      <c r="F23" s="53">
        <v>7</v>
      </c>
      <c r="G23" s="53">
        <v>5</v>
      </c>
      <c r="H23" s="53"/>
      <c r="I23" s="53"/>
      <c r="J23" s="53"/>
      <c r="K23" s="316">
        <f t="shared" si="1"/>
        <v>12</v>
      </c>
    </row>
    <row r="24" spans="2:11" x14ac:dyDescent="0.2">
      <c r="B24" s="66"/>
      <c r="C24" s="53" t="s">
        <v>464</v>
      </c>
      <c r="D24" s="53"/>
      <c r="E24" s="53"/>
      <c r="F24" s="53"/>
      <c r="G24" s="53"/>
      <c r="H24" s="53">
        <v>6</v>
      </c>
      <c r="I24" s="53">
        <v>3</v>
      </c>
      <c r="J24" s="53"/>
      <c r="K24" s="316">
        <f t="shared" si="1"/>
        <v>9</v>
      </c>
    </row>
    <row r="25" spans="2:11" x14ac:dyDescent="0.2">
      <c r="B25" s="66"/>
      <c r="C25" s="333" t="s">
        <v>624</v>
      </c>
      <c r="D25" s="53"/>
      <c r="E25" s="53"/>
      <c r="F25" s="53"/>
      <c r="G25" s="53"/>
      <c r="H25" s="53"/>
      <c r="I25" s="53"/>
      <c r="J25" s="53">
        <v>7</v>
      </c>
      <c r="K25" s="316">
        <f t="shared" si="1"/>
        <v>7</v>
      </c>
    </row>
    <row r="26" spans="2:11" x14ac:dyDescent="0.2">
      <c r="B26" s="66"/>
      <c r="C26" s="53" t="s">
        <v>460</v>
      </c>
      <c r="D26" s="53"/>
      <c r="E26" s="53"/>
      <c r="F26" s="53">
        <v>12</v>
      </c>
      <c r="G26" s="53">
        <v>7</v>
      </c>
      <c r="H26" s="53"/>
      <c r="I26" s="53"/>
      <c r="J26" s="53"/>
      <c r="K26" s="316">
        <f t="shared" si="1"/>
        <v>19</v>
      </c>
    </row>
    <row r="27" spans="2:11" x14ac:dyDescent="0.2">
      <c r="B27" s="66"/>
      <c r="C27" s="53" t="s">
        <v>465</v>
      </c>
      <c r="D27" s="53"/>
      <c r="E27" s="53"/>
      <c r="F27" s="53"/>
      <c r="G27" s="53"/>
      <c r="H27" s="53">
        <v>11</v>
      </c>
      <c r="I27" s="53">
        <v>4</v>
      </c>
      <c r="J27" s="53"/>
      <c r="K27" s="316">
        <f t="shared" si="1"/>
        <v>15</v>
      </c>
    </row>
    <row r="28" spans="2:11" x14ac:dyDescent="0.2">
      <c r="B28" s="66"/>
      <c r="C28" s="53" t="s">
        <v>471</v>
      </c>
      <c r="D28" s="361"/>
      <c r="E28" s="361"/>
      <c r="F28" s="361"/>
      <c r="G28" s="361"/>
      <c r="H28" s="361"/>
      <c r="I28" s="361"/>
      <c r="J28" s="361"/>
      <c r="K28" s="316">
        <f t="shared" si="1"/>
        <v>0</v>
      </c>
    </row>
    <row r="29" spans="2:11" x14ac:dyDescent="0.2">
      <c r="B29" s="66"/>
      <c r="C29" s="53" t="s">
        <v>400</v>
      </c>
      <c r="D29" s="361"/>
      <c r="E29" s="361"/>
      <c r="F29" s="361"/>
      <c r="G29" s="361"/>
      <c r="H29" s="361"/>
      <c r="I29" s="361"/>
      <c r="J29" s="361">
        <v>14</v>
      </c>
      <c r="K29" s="316">
        <f t="shared" si="1"/>
        <v>14</v>
      </c>
    </row>
    <row r="30" spans="2:11" ht="13.5" thickBot="1" x14ac:dyDescent="0.25">
      <c r="B30" s="66"/>
      <c r="C30" s="361" t="s">
        <v>401</v>
      </c>
      <c r="D30" s="361"/>
      <c r="E30" s="361"/>
      <c r="F30" s="361"/>
      <c r="G30" s="361"/>
      <c r="H30" s="361"/>
      <c r="I30" s="361"/>
      <c r="J30" s="361">
        <v>4</v>
      </c>
      <c r="K30" s="253">
        <f t="shared" si="1"/>
        <v>4</v>
      </c>
    </row>
    <row r="31" spans="2:11" ht="13.5" thickBot="1" x14ac:dyDescent="0.25">
      <c r="B31" s="602" t="s">
        <v>150</v>
      </c>
      <c r="C31" s="349"/>
      <c r="D31" s="603">
        <f t="shared" ref="D31:K31" si="2">SUM(D9:D30)</f>
        <v>24</v>
      </c>
      <c r="E31" s="603">
        <f t="shared" si="2"/>
        <v>42</v>
      </c>
      <c r="F31" s="603">
        <f t="shared" si="2"/>
        <v>68</v>
      </c>
      <c r="G31" s="603">
        <f t="shared" si="2"/>
        <v>65</v>
      </c>
      <c r="H31" s="603">
        <f t="shared" si="2"/>
        <v>73</v>
      </c>
      <c r="I31" s="603">
        <f t="shared" si="2"/>
        <v>47</v>
      </c>
      <c r="J31" s="603">
        <f t="shared" si="2"/>
        <v>38</v>
      </c>
      <c r="K31" s="604">
        <f t="shared" si="2"/>
        <v>357</v>
      </c>
    </row>
    <row r="32" spans="2:11" x14ac:dyDescent="0.2">
      <c r="B32" s="66" t="s">
        <v>151</v>
      </c>
      <c r="C32" s="363" t="s">
        <v>469</v>
      </c>
      <c r="D32" s="151"/>
      <c r="E32" s="151"/>
      <c r="F32" s="151">
        <v>14</v>
      </c>
      <c r="G32" s="151">
        <v>27</v>
      </c>
      <c r="H32" s="151">
        <v>18</v>
      </c>
      <c r="I32" s="151">
        <v>11</v>
      </c>
      <c r="J32" s="316"/>
      <c r="K32" s="316">
        <f t="shared" ref="K32:K56" si="3">SUM(D32:J32)</f>
        <v>70</v>
      </c>
    </row>
    <row r="33" spans="2:11" x14ac:dyDescent="0.2">
      <c r="B33" s="66"/>
      <c r="C33" s="362" t="s">
        <v>388</v>
      </c>
      <c r="D33" s="53"/>
      <c r="E33" s="53"/>
      <c r="F33" s="53"/>
      <c r="G33" s="53"/>
      <c r="H33" s="53"/>
      <c r="I33" s="53"/>
      <c r="J33" s="303"/>
      <c r="K33" s="316">
        <f t="shared" si="3"/>
        <v>0</v>
      </c>
    </row>
    <row r="34" spans="2:11" x14ac:dyDescent="0.2">
      <c r="B34" s="66"/>
      <c r="C34" s="362" t="s">
        <v>468</v>
      </c>
      <c r="D34" s="53"/>
      <c r="E34" s="53"/>
      <c r="F34" s="53"/>
      <c r="G34" s="53"/>
      <c r="H34" s="53"/>
      <c r="I34" s="53"/>
      <c r="J34" s="303"/>
      <c r="K34" s="316">
        <f t="shared" si="3"/>
        <v>0</v>
      </c>
    </row>
    <row r="35" spans="2:11" x14ac:dyDescent="0.2">
      <c r="B35" s="66"/>
      <c r="C35" s="362" t="s">
        <v>389</v>
      </c>
      <c r="D35" s="53"/>
      <c r="E35" s="53"/>
      <c r="F35" s="53">
        <v>16</v>
      </c>
      <c r="G35" s="53">
        <v>14</v>
      </c>
      <c r="H35" s="53">
        <v>10</v>
      </c>
      <c r="I35" s="53">
        <v>12</v>
      </c>
      <c r="J35" s="303"/>
      <c r="K35" s="316">
        <f t="shared" si="3"/>
        <v>52</v>
      </c>
    </row>
    <row r="36" spans="2:11" x14ac:dyDescent="0.2">
      <c r="B36" s="66"/>
      <c r="C36" s="362" t="s">
        <v>458</v>
      </c>
      <c r="D36" s="53"/>
      <c r="E36" s="53"/>
      <c r="F36" s="53">
        <v>12</v>
      </c>
      <c r="G36" s="53">
        <v>5</v>
      </c>
      <c r="H36" s="332"/>
      <c r="I36" s="332"/>
      <c r="J36" s="303"/>
      <c r="K36" s="316">
        <f t="shared" si="3"/>
        <v>17</v>
      </c>
    </row>
    <row r="37" spans="2:11" x14ac:dyDescent="0.2">
      <c r="B37" s="66"/>
      <c r="C37" s="362" t="s">
        <v>390</v>
      </c>
      <c r="D37" s="53"/>
      <c r="E37" s="53"/>
      <c r="F37" s="332"/>
      <c r="G37" s="332"/>
      <c r="H37" s="53">
        <v>9</v>
      </c>
      <c r="I37" s="53">
        <v>9</v>
      </c>
      <c r="J37" s="303"/>
      <c r="K37" s="316">
        <f t="shared" si="3"/>
        <v>18</v>
      </c>
    </row>
    <row r="38" spans="2:11" x14ac:dyDescent="0.2">
      <c r="B38" s="66"/>
      <c r="C38" s="599" t="s">
        <v>582</v>
      </c>
      <c r="D38" s="53"/>
      <c r="E38" s="53"/>
      <c r="F38" s="332"/>
      <c r="G38" s="332"/>
      <c r="H38" s="53"/>
      <c r="I38" s="53"/>
      <c r="J38" s="303"/>
      <c r="K38" s="316">
        <f t="shared" si="3"/>
        <v>0</v>
      </c>
    </row>
    <row r="39" spans="2:11" x14ac:dyDescent="0.2">
      <c r="B39" s="66"/>
      <c r="C39" s="599" t="s">
        <v>581</v>
      </c>
      <c r="D39" s="53"/>
      <c r="E39" s="53"/>
      <c r="F39" s="332"/>
      <c r="G39" s="332"/>
      <c r="H39" s="53"/>
      <c r="I39" s="53"/>
      <c r="J39" s="303"/>
      <c r="K39" s="316">
        <f t="shared" si="3"/>
        <v>0</v>
      </c>
    </row>
    <row r="40" spans="2:11" x14ac:dyDescent="0.2">
      <c r="B40" s="66"/>
      <c r="C40" s="362" t="s">
        <v>467</v>
      </c>
      <c r="D40" s="53"/>
      <c r="E40" s="53"/>
      <c r="F40" s="332"/>
      <c r="G40" s="332"/>
      <c r="H40" s="53"/>
      <c r="I40" s="53"/>
      <c r="J40" s="303"/>
      <c r="K40" s="316">
        <f t="shared" si="3"/>
        <v>0</v>
      </c>
    </row>
    <row r="41" spans="2:11" x14ac:dyDescent="0.2">
      <c r="B41" s="66"/>
      <c r="C41" s="599" t="s">
        <v>625</v>
      </c>
      <c r="D41" s="53"/>
      <c r="E41" s="53"/>
      <c r="F41" s="332"/>
      <c r="G41" s="332"/>
      <c r="H41" s="53">
        <v>3</v>
      </c>
      <c r="I41" s="53"/>
      <c r="J41" s="303"/>
      <c r="K41" s="316">
        <f t="shared" si="3"/>
        <v>3</v>
      </c>
    </row>
    <row r="42" spans="2:11" x14ac:dyDescent="0.2">
      <c r="B42" s="66"/>
      <c r="C42" s="362" t="s">
        <v>398</v>
      </c>
      <c r="D42" s="53"/>
      <c r="E42" s="53"/>
      <c r="F42" s="332"/>
      <c r="G42" s="332"/>
      <c r="H42" s="53"/>
      <c r="I42" s="53"/>
      <c r="J42" s="303"/>
      <c r="K42" s="316">
        <f t="shared" si="3"/>
        <v>0</v>
      </c>
    </row>
    <row r="43" spans="2:11" x14ac:dyDescent="0.2">
      <c r="B43" s="66"/>
      <c r="C43" s="599" t="s">
        <v>623</v>
      </c>
      <c r="D43" s="53"/>
      <c r="E43" s="53"/>
      <c r="F43" s="332"/>
      <c r="G43" s="332"/>
      <c r="H43" s="53"/>
      <c r="I43" s="53">
        <v>6</v>
      </c>
      <c r="J43" s="333"/>
      <c r="K43" s="316">
        <f t="shared" si="3"/>
        <v>6</v>
      </c>
    </row>
    <row r="44" spans="2:11" x14ac:dyDescent="0.2">
      <c r="B44" s="66"/>
      <c r="C44" s="362" t="s">
        <v>391</v>
      </c>
      <c r="D44" s="53"/>
      <c r="E44" s="53"/>
      <c r="F44" s="53">
        <v>19</v>
      </c>
      <c r="G44" s="333">
        <v>13</v>
      </c>
      <c r="H44" s="53"/>
      <c r="I44" s="53"/>
      <c r="J44" s="303"/>
      <c r="K44" s="316">
        <f t="shared" si="3"/>
        <v>32</v>
      </c>
    </row>
    <row r="45" spans="2:11" x14ac:dyDescent="0.2">
      <c r="B45" s="66"/>
      <c r="C45" s="362" t="s">
        <v>152</v>
      </c>
      <c r="D45" s="53"/>
      <c r="E45" s="53"/>
      <c r="F45" s="53"/>
      <c r="G45" s="53"/>
      <c r="H45" s="53"/>
      <c r="I45" s="332"/>
      <c r="J45" s="303"/>
      <c r="K45" s="316">
        <f t="shared" si="3"/>
        <v>0</v>
      </c>
    </row>
    <row r="46" spans="2:11" x14ac:dyDescent="0.2">
      <c r="B46" s="66"/>
      <c r="C46" s="362" t="s">
        <v>549</v>
      </c>
      <c r="D46" s="53"/>
      <c r="E46" s="53"/>
      <c r="F46" s="53"/>
      <c r="G46" s="53"/>
      <c r="H46" s="53">
        <v>2</v>
      </c>
      <c r="I46" s="53"/>
      <c r="J46" s="303"/>
      <c r="K46" s="316">
        <f t="shared" si="3"/>
        <v>2</v>
      </c>
    </row>
    <row r="47" spans="2:11" x14ac:dyDescent="0.2">
      <c r="B47" s="66"/>
      <c r="C47" s="599" t="s">
        <v>580</v>
      </c>
      <c r="D47" s="53"/>
      <c r="E47" s="53"/>
      <c r="F47" s="53"/>
      <c r="G47" s="53"/>
      <c r="H47" s="53"/>
      <c r="I47" s="53"/>
      <c r="J47" s="303"/>
      <c r="K47" s="316">
        <f t="shared" si="3"/>
        <v>0</v>
      </c>
    </row>
    <row r="48" spans="2:11" x14ac:dyDescent="0.2">
      <c r="B48" s="66"/>
      <c r="C48" s="599" t="s">
        <v>622</v>
      </c>
      <c r="D48" s="53"/>
      <c r="E48" s="53"/>
      <c r="F48" s="53"/>
      <c r="G48" s="53"/>
      <c r="H48" s="53"/>
      <c r="I48" s="53">
        <v>1</v>
      </c>
      <c r="J48" s="333"/>
      <c r="K48" s="316">
        <f t="shared" si="3"/>
        <v>1</v>
      </c>
    </row>
    <row r="49" spans="2:11" x14ac:dyDescent="0.2">
      <c r="B49" s="66"/>
      <c r="C49" s="362" t="s">
        <v>466</v>
      </c>
      <c r="D49" s="53"/>
      <c r="E49" s="53"/>
      <c r="F49" s="53"/>
      <c r="G49" s="53"/>
      <c r="H49" s="53">
        <v>8</v>
      </c>
      <c r="I49" s="53"/>
      <c r="J49" s="303"/>
      <c r="K49" s="316">
        <f t="shared" si="3"/>
        <v>8</v>
      </c>
    </row>
    <row r="50" spans="2:11" x14ac:dyDescent="0.2">
      <c r="B50" s="66"/>
      <c r="C50" s="599" t="s">
        <v>579</v>
      </c>
      <c r="D50" s="53"/>
      <c r="E50" s="53"/>
      <c r="F50" s="53"/>
      <c r="G50" s="53"/>
      <c r="H50" s="53"/>
      <c r="I50" s="53"/>
      <c r="J50" s="303"/>
      <c r="K50" s="316">
        <f t="shared" si="3"/>
        <v>0</v>
      </c>
    </row>
    <row r="51" spans="2:11" x14ac:dyDescent="0.2">
      <c r="B51" s="66"/>
      <c r="C51" s="599" t="s">
        <v>621</v>
      </c>
      <c r="D51" s="53"/>
      <c r="E51" s="53"/>
      <c r="F51" s="53"/>
      <c r="G51" s="53"/>
      <c r="H51" s="53"/>
      <c r="I51" s="53">
        <v>2</v>
      </c>
      <c r="J51" s="303"/>
      <c r="K51" s="316">
        <f t="shared" si="3"/>
        <v>2</v>
      </c>
    </row>
    <row r="52" spans="2:11" x14ac:dyDescent="0.2">
      <c r="B52" s="66"/>
      <c r="C52" s="362" t="s">
        <v>387</v>
      </c>
      <c r="D52" s="53"/>
      <c r="E52" s="53"/>
      <c r="F52" s="53">
        <v>10</v>
      </c>
      <c r="G52" s="53">
        <v>10</v>
      </c>
      <c r="H52" s="332"/>
      <c r="I52" s="332"/>
      <c r="J52" s="303"/>
      <c r="K52" s="316">
        <f t="shared" si="3"/>
        <v>20</v>
      </c>
    </row>
    <row r="53" spans="2:11" x14ac:dyDescent="0.2">
      <c r="B53" s="66"/>
      <c r="C53" s="362" t="s">
        <v>550</v>
      </c>
      <c r="D53" s="53"/>
      <c r="E53" s="53"/>
      <c r="F53" s="53">
        <v>8</v>
      </c>
      <c r="G53" s="53">
        <v>9</v>
      </c>
      <c r="H53" s="332">
        <v>20</v>
      </c>
      <c r="I53" s="332">
        <v>10</v>
      </c>
      <c r="J53" s="303"/>
      <c r="K53" s="316">
        <f t="shared" si="3"/>
        <v>47</v>
      </c>
    </row>
    <row r="54" spans="2:11" x14ac:dyDescent="0.2">
      <c r="B54" s="66"/>
      <c r="C54" s="362" t="s">
        <v>392</v>
      </c>
      <c r="D54" s="53"/>
      <c r="E54" s="53"/>
      <c r="F54" s="53"/>
      <c r="G54" s="53"/>
      <c r="H54" s="53">
        <v>5</v>
      </c>
      <c r="I54" s="53"/>
      <c r="J54" s="303"/>
      <c r="K54" s="316">
        <f t="shared" si="3"/>
        <v>5</v>
      </c>
    </row>
    <row r="55" spans="2:11" x14ac:dyDescent="0.2">
      <c r="B55" s="66"/>
      <c r="C55" s="362" t="s">
        <v>397</v>
      </c>
      <c r="D55" s="53"/>
      <c r="E55" s="53"/>
      <c r="F55" s="53"/>
      <c r="G55" s="53"/>
      <c r="H55" s="53"/>
      <c r="I55" s="53"/>
      <c r="J55" s="303"/>
      <c r="K55" s="316">
        <f t="shared" si="3"/>
        <v>0</v>
      </c>
    </row>
    <row r="56" spans="2:11" ht="13.5" thickBot="1" x14ac:dyDescent="0.25">
      <c r="B56" s="66"/>
      <c r="C56" s="605" t="s">
        <v>578</v>
      </c>
      <c r="D56" s="361"/>
      <c r="E56" s="361"/>
      <c r="F56" s="361"/>
      <c r="G56" s="361"/>
      <c r="H56" s="361"/>
      <c r="I56" s="361">
        <v>4</v>
      </c>
      <c r="J56" s="600"/>
      <c r="K56" s="316">
        <f t="shared" si="3"/>
        <v>4</v>
      </c>
    </row>
    <row r="57" spans="2:11" ht="13.5" thickBot="1" x14ac:dyDescent="0.25">
      <c r="B57" s="602" t="s">
        <v>147</v>
      </c>
      <c r="C57" s="348"/>
      <c r="D57" s="603">
        <f>SUM(D32:D56)</f>
        <v>0</v>
      </c>
      <c r="E57" s="603">
        <f t="shared" ref="E57:K57" si="4">SUM(E32:E56)</f>
        <v>0</v>
      </c>
      <c r="F57" s="603">
        <f t="shared" si="4"/>
        <v>79</v>
      </c>
      <c r="G57" s="603">
        <f t="shared" si="4"/>
        <v>78</v>
      </c>
      <c r="H57" s="603">
        <f t="shared" si="4"/>
        <v>75</v>
      </c>
      <c r="I57" s="603">
        <f t="shared" si="4"/>
        <v>55</v>
      </c>
      <c r="J57" s="603">
        <f t="shared" si="4"/>
        <v>0</v>
      </c>
      <c r="K57" s="603">
        <f t="shared" si="4"/>
        <v>287</v>
      </c>
    </row>
    <row r="58" spans="2:11" s="702" customFormat="1" ht="13.5" thickBot="1" x14ac:dyDescent="0.25">
      <c r="B58" s="822" t="s">
        <v>5</v>
      </c>
      <c r="C58" s="823"/>
      <c r="D58" s="801">
        <f>SUM(D8+D31+D57)</f>
        <v>82</v>
      </c>
      <c r="E58" s="801">
        <f t="shared" ref="E58:K58" si="5">SUM(E8+E31+E57)</f>
        <v>102</v>
      </c>
      <c r="F58" s="801">
        <f t="shared" si="5"/>
        <v>147</v>
      </c>
      <c r="G58" s="801">
        <f t="shared" si="5"/>
        <v>143</v>
      </c>
      <c r="H58" s="801">
        <f t="shared" si="5"/>
        <v>148</v>
      </c>
      <c r="I58" s="801">
        <f t="shared" si="5"/>
        <v>102</v>
      </c>
      <c r="J58" s="801">
        <f t="shared" si="5"/>
        <v>38</v>
      </c>
      <c r="K58" s="802">
        <f t="shared" si="5"/>
        <v>762</v>
      </c>
    </row>
    <row r="59" spans="2:11" s="717" customFormat="1" ht="13.5" thickBot="1" x14ac:dyDescent="0.25">
      <c r="B59" s="714" t="s">
        <v>305</v>
      </c>
      <c r="C59" s="715"/>
      <c r="D59" s="716"/>
      <c r="E59" s="716"/>
      <c r="F59" s="716"/>
      <c r="G59" s="716"/>
      <c r="H59" s="716"/>
      <c r="I59" s="716"/>
      <c r="J59" s="716"/>
      <c r="K59" s="716">
        <v>15</v>
      </c>
    </row>
    <row r="60" spans="2:11" s="102" customFormat="1" ht="12" thickBot="1" x14ac:dyDescent="0.25">
      <c r="B60" s="711" t="s">
        <v>5</v>
      </c>
      <c r="C60" s="712"/>
      <c r="D60" s="713"/>
      <c r="E60" s="713"/>
      <c r="F60" s="713"/>
      <c r="G60" s="713"/>
      <c r="H60" s="713"/>
      <c r="I60" s="713"/>
      <c r="J60" s="713"/>
      <c r="K60" s="803">
        <f>K59+K57+K31+K8</f>
        <v>777</v>
      </c>
    </row>
    <row r="61" spans="2:11" x14ac:dyDescent="0.2">
      <c r="B61" s="698" t="s">
        <v>304</v>
      </c>
      <c r="C61" s="698"/>
      <c r="D61" s="698"/>
      <c r="E61" s="698"/>
      <c r="F61" s="698"/>
      <c r="G61" s="698"/>
      <c r="H61" s="698"/>
      <c r="I61" s="698"/>
      <c r="J61" s="698"/>
      <c r="K61" s="805">
        <v>22</v>
      </c>
    </row>
    <row r="62" spans="2:11" x14ac:dyDescent="0.2">
      <c r="B62" s="358" t="s">
        <v>455</v>
      </c>
      <c r="C62" s="358"/>
      <c r="D62" s="358"/>
      <c r="E62" s="358"/>
      <c r="F62" s="358"/>
      <c r="G62" s="358"/>
      <c r="H62" s="358"/>
      <c r="I62" s="358"/>
      <c r="J62" s="358"/>
      <c r="K62" s="593">
        <v>0</v>
      </c>
    </row>
    <row r="63" spans="2:11" x14ac:dyDescent="0.2">
      <c r="B63" s="100" t="s">
        <v>5</v>
      </c>
      <c r="C63" s="543"/>
      <c r="D63" s="543"/>
      <c r="E63" s="543"/>
      <c r="F63" s="543"/>
      <c r="G63" s="543"/>
      <c r="H63" s="543"/>
      <c r="I63" s="543"/>
      <c r="J63" s="543"/>
      <c r="K63" s="618">
        <f>K58+K59+K61+K62</f>
        <v>799</v>
      </c>
    </row>
  </sheetData>
  <mergeCells count="2">
    <mergeCell ref="B4:K4"/>
    <mergeCell ref="B3:K3"/>
  </mergeCells>
  <phoneticPr fontId="4" type="noConversion"/>
  <pageMargins left="0.78740157499999996" right="0.78740157499999996" top="1.0900000000000001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9</vt:i4>
      </vt:variant>
    </vt:vector>
  </HeadingPairs>
  <TitlesOfParts>
    <vt:vector size="36" baseType="lpstr">
      <vt:lpstr>Entwicklung</vt:lpstr>
      <vt:lpstr>Grundschulen Total</vt:lpstr>
      <vt:lpstr>Regelgrundschulen</vt:lpstr>
      <vt:lpstr>Grundschulen GUW</vt:lpstr>
      <vt:lpstr>Grundschulen OSUW</vt:lpstr>
      <vt:lpstr>Grundschulen FSU</vt:lpstr>
      <vt:lpstr>Regelsekundarschulen</vt:lpstr>
      <vt:lpstr>KAEU</vt:lpstr>
      <vt:lpstr>RSI</vt:lpstr>
      <vt:lpstr>CFA</vt:lpstr>
      <vt:lpstr>KASV</vt:lpstr>
      <vt:lpstr>BIB</vt:lpstr>
      <vt:lpstr>PDS</vt:lpstr>
      <vt:lpstr>BS</vt:lpstr>
      <vt:lpstr>TI</vt:lpstr>
      <vt:lpstr>MG</vt:lpstr>
      <vt:lpstr>Hochschulen</vt:lpstr>
      <vt:lpstr>Förderschulen</vt:lpstr>
      <vt:lpstr>Internate</vt:lpstr>
      <vt:lpstr>Teilzeitunterricht</vt:lpstr>
      <vt:lpstr>Musikakademie</vt:lpstr>
      <vt:lpstr>Schul. Weiterbildung</vt:lpstr>
      <vt:lpstr>Bisch. Schule</vt:lpstr>
      <vt:lpstr>Haushaltskurse</vt:lpstr>
      <vt:lpstr>GUW Eupen</vt:lpstr>
      <vt:lpstr>GUW Kelmis</vt:lpstr>
      <vt:lpstr>GUW Sankt Vith</vt:lpstr>
      <vt:lpstr>Regelgrundschulen!Druckbereich</vt:lpstr>
      <vt:lpstr>Regelsekundarschulen!Druckbereich</vt:lpstr>
      <vt:lpstr>RSI!Druckbereich</vt:lpstr>
      <vt:lpstr>Entwicklung!Drucktitel</vt:lpstr>
      <vt:lpstr>'Grundschulen OSUW'!Drucktitel</vt:lpstr>
      <vt:lpstr>'GUW Eupen'!Drucktitel</vt:lpstr>
      <vt:lpstr>'GUW Sankt Vith'!Drucktitel</vt:lpstr>
      <vt:lpstr>Haushaltskurse!Drucktitel</vt:lpstr>
      <vt:lpstr>Regelgrundschulen!Drucktitel</vt:lpstr>
    </vt:vector>
  </TitlesOfParts>
  <Company>MDG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Boemer</dc:creator>
  <cp:lastModifiedBy>GASSMANN, Chantale</cp:lastModifiedBy>
  <cp:lastPrinted>2016-11-25T09:39:01Z</cp:lastPrinted>
  <dcterms:created xsi:type="dcterms:W3CDTF">2002-10-15T11:18:06Z</dcterms:created>
  <dcterms:modified xsi:type="dcterms:W3CDTF">2016-11-25T10:48:07Z</dcterms:modified>
</cp:coreProperties>
</file>