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5" yWindow="2085" windowWidth="16620" windowHeight="9255" tabRatio="601"/>
  </bookViews>
  <sheets>
    <sheet name="Entwicklung" sheetId="1" r:id="rId1"/>
    <sheet name="Grundschulen pro Netz" sheetId="30" r:id="rId2"/>
    <sheet name="Grundschulen pro Netz EAS" sheetId="2" r:id="rId3"/>
    <sheet name="ALLE Grundschulen" sheetId="3" r:id="rId4"/>
    <sheet name="ALLE Grundschulen EAS" sheetId="29" r:id="rId5"/>
    <sheet name="Grundschulen GUW" sheetId="4" r:id="rId6"/>
    <sheet name="Grundschulen GUW EAS" sheetId="31" r:id="rId7"/>
    <sheet name="Grundschulen OSUW" sheetId="5" r:id="rId8"/>
    <sheet name="Grundschulen OSU EAS" sheetId="32" r:id="rId9"/>
    <sheet name="Grundschulen FSU" sheetId="6" r:id="rId10"/>
    <sheet name="Grundschulen FSU EAS" sheetId="33" r:id="rId11"/>
    <sheet name="Regelsekundarschulen" sheetId="7" r:id="rId12"/>
    <sheet name="KAEU" sheetId="8" r:id="rId13"/>
    <sheet name="RSI" sheetId="9" r:id="rId14"/>
    <sheet name="CFA" sheetId="10" r:id="rId15"/>
    <sheet name="KASV" sheetId="11" r:id="rId16"/>
    <sheet name="BIB" sheetId="12" r:id="rId17"/>
    <sheet name="PDS" sheetId="13" r:id="rId18"/>
    <sheet name="BS" sheetId="14" r:id="rId19"/>
    <sheet name="TI" sheetId="15" r:id="rId20"/>
    <sheet name="MG" sheetId="16" r:id="rId21"/>
    <sheet name="Hochschulen" sheetId="18" r:id="rId22"/>
    <sheet name="Förderschulen" sheetId="28" r:id="rId23"/>
    <sheet name="Internate" sheetId="19" r:id="rId24"/>
    <sheet name="Teilzeitunterricht" sheetId="20" r:id="rId25"/>
    <sheet name="Musikakademie" sheetId="27" r:id="rId26"/>
    <sheet name="Schul. Weiterbildung" sheetId="21" r:id="rId27"/>
    <sheet name="Bisch. Schule" sheetId="22" r:id="rId28"/>
    <sheet name="Haushaltskurse" sheetId="23" r:id="rId29"/>
    <sheet name="GUW Eupen" sheetId="24" r:id="rId30"/>
    <sheet name="GUW Kelmis" sheetId="25" r:id="rId31"/>
    <sheet name="GUW Sankt Vith" sheetId="26" r:id="rId32"/>
  </sheets>
  <externalReferences>
    <externalReference r:id="rId33"/>
    <externalReference r:id="rId34"/>
  </externalReferences>
  <definedNames>
    <definedName name="_grk1">'[1]Modell Grundschulen I'!$C$3</definedName>
    <definedName name="_grk2">'[1]Modell Grundschulen I'!$C$4</definedName>
    <definedName name="_grk3">'[1]Modell Grundschulen I'!$C$5</definedName>
    <definedName name="_gru1">'[1]Vorschlag Viktor'!$C$3:$C$24</definedName>
    <definedName name="_sz1">'[1]Vorschlag Viktor'!$A$3:$A$24</definedName>
    <definedName name="_sz2">'[1]Vorschlag Viktor'!$B$3:$B$24</definedName>
    <definedName name="_sz3">'[1]Vorschlag Viktor'!$J$3:$J$6</definedName>
    <definedName name="_xlnm.Print_Area" localSheetId="3">'ALLE Grundschulen'!$A$3:$N$114</definedName>
    <definedName name="_xlnm.Print_Area" localSheetId="11">Regelsekundarschulen!$B$2:$S$48</definedName>
    <definedName name="_xlnm.Print_Area" localSheetId="13">RSI!$B$2:$K$66</definedName>
    <definedName name="_xlnm.Print_Titles" localSheetId="3">'ALLE Grundschulen'!$1:$8</definedName>
    <definedName name="_xlnm.Print_Titles" localSheetId="4">'ALLE Grundschulen EAS'!$3:$8</definedName>
    <definedName name="_xlnm.Print_Titles" localSheetId="27">'Bisch. Schule'!$1:$9</definedName>
    <definedName name="_xlnm.Print_Titles" localSheetId="0">Entwicklung!$1:$3</definedName>
    <definedName name="_xlnm.Print_Titles" localSheetId="8">'Grundschulen OSU EAS'!$1:$6</definedName>
    <definedName name="_xlnm.Print_Titles" localSheetId="7">'Grundschulen OSUW'!$1:$6</definedName>
    <definedName name="_xlnm.Print_Titles" localSheetId="29">'GUW Eupen'!$1:$9</definedName>
    <definedName name="_xlnm.Print_Titles" localSheetId="30">'GUW Kelmis'!$1:$9</definedName>
    <definedName name="_xlnm.Print_Titles" localSheetId="31">'GUW Sankt Vith'!$2:$10</definedName>
    <definedName name="_xlnm.Print_Titles" localSheetId="28">Haushaltskurse!$2:$9</definedName>
    <definedName name="große_Schulen">'[1]Parameter GRSCHUL II'!$B$3</definedName>
    <definedName name="gru2au">'[1]Vorschlag Viktor'!$D$3:$D$24</definedName>
    <definedName name="gru2bu">'[1]Vorschlag Viktor'!$F$3:$F$24</definedName>
    <definedName name="gru2tu">'[1]Vorschlag Viktor'!$E$3:$E$24</definedName>
    <definedName name="gru3au">'[1]Vorschlag Viktor'!$G$3:$G$24</definedName>
    <definedName name="gru3bu">'[1]Vorschlag Viktor'!$I$3:$I$24</definedName>
    <definedName name="gru3tu">'[1]Vorschlag Viktor'!$H$3:$H$24</definedName>
    <definedName name="Index">[2]FUNKSUB!$D$4</definedName>
    <definedName name="Kapital_je_Stelle">'[1]Parameter GRSCHUL II'!$B$4</definedName>
    <definedName name="kleine_Schulen">'[1]Parameter GRSCHUL II'!$B$5</definedName>
    <definedName name="koeff1">'[1]Modell Grundschulen I'!$G$5</definedName>
    <definedName name="koeff1.1">'[1]Modell Grundschulen I'!$G$6</definedName>
    <definedName name="koeff1.2">'[1]Modell Grundschulen I'!$G$7</definedName>
    <definedName name="koeff2">'[1]Modell Grundschulen I'!$H$5</definedName>
    <definedName name="koeff2.1">'[1]Modell Grundschulen I'!$H$6</definedName>
    <definedName name="koeff2.2">'[1]Modell Grundschulen I'!$H$7</definedName>
    <definedName name="pädagogische_Koordination">'[1]Parameter GRSCHUL II'!$B$6</definedName>
    <definedName name="stufe1b">'[1]Vorschlag Viktor'!$M$3:$M$14</definedName>
    <definedName name="sub3.1">[2]FUNKSUB!$H$3</definedName>
    <definedName name="sub3.2">[2]FUNKSUB!$H$4</definedName>
    <definedName name="sub3.3">[2]FUNKSUB!$H$5</definedName>
    <definedName name="sub3.4">[2]FUNKSUB!$H$6</definedName>
    <definedName name="sz1stb">'[1]Vorschlag Viktor'!$L$3:$L$14</definedName>
    <definedName name="szzus">'[1]Vorschlag Viktor'!$J$3:$J$464</definedName>
    <definedName name="zus">'[1]Vorschlag Viktor'!$K$3:$K$464</definedName>
    <definedName name="zusatz">'[1]Vorschlag Viktor'!$K$3:$K$6</definedName>
  </definedNames>
  <calcPr calcId="145621"/>
</workbook>
</file>

<file path=xl/calcChain.xml><?xml version="1.0" encoding="utf-8"?>
<calcChain xmlns="http://schemas.openxmlformats.org/spreadsheetml/2006/main">
  <c r="J13" i="11" l="1"/>
  <c r="E13" i="11"/>
  <c r="F13" i="11"/>
  <c r="G13" i="11"/>
  <c r="H13" i="11"/>
  <c r="I13" i="11"/>
  <c r="D13" i="11"/>
  <c r="D10" i="30" l="1"/>
  <c r="C10" i="30"/>
  <c r="B10" i="30"/>
  <c r="D9" i="30"/>
  <c r="C9" i="30"/>
  <c r="B9" i="30"/>
  <c r="D8" i="30"/>
  <c r="B8" i="30"/>
  <c r="N38" i="7" l="1"/>
  <c r="K34" i="7"/>
  <c r="J34" i="7"/>
  <c r="I34" i="7"/>
  <c r="H34" i="7"/>
  <c r="P17" i="7"/>
  <c r="O17" i="7"/>
  <c r="N17" i="7"/>
  <c r="M17" i="7"/>
  <c r="L17" i="7"/>
  <c r="K17" i="7"/>
  <c r="J17" i="7"/>
  <c r="H17" i="7"/>
  <c r="G17" i="7"/>
  <c r="F17" i="7"/>
  <c r="E17" i="7"/>
  <c r="D17" i="7"/>
  <c r="C17" i="7"/>
  <c r="Q33" i="7"/>
  <c r="K33" i="7"/>
  <c r="J33" i="7"/>
  <c r="I33" i="7"/>
  <c r="H33" i="7"/>
  <c r="F33" i="7"/>
  <c r="E33" i="7"/>
  <c r="D33" i="7"/>
  <c r="C33" i="7"/>
  <c r="P16" i="7"/>
  <c r="O16" i="7"/>
  <c r="N16" i="7"/>
  <c r="M16" i="7"/>
  <c r="L16" i="7"/>
  <c r="K16" i="7"/>
  <c r="J16" i="7"/>
  <c r="D16" i="7"/>
  <c r="C16" i="7"/>
  <c r="P32" i="7"/>
  <c r="O32" i="7"/>
  <c r="H15" i="7"/>
  <c r="G15" i="7"/>
  <c r="F15" i="7"/>
  <c r="E15" i="7"/>
  <c r="D15" i="7"/>
  <c r="C15" i="7"/>
  <c r="P31" i="7"/>
  <c r="O31" i="7"/>
  <c r="K31" i="7"/>
  <c r="J31" i="7"/>
  <c r="I31" i="7"/>
  <c r="H31" i="7"/>
  <c r="F31" i="7"/>
  <c r="E31" i="7"/>
  <c r="D31" i="7"/>
  <c r="C31" i="7"/>
  <c r="H14" i="7"/>
  <c r="G14" i="7"/>
  <c r="F14" i="7"/>
  <c r="E14" i="7"/>
  <c r="D14" i="7"/>
  <c r="C14" i="7"/>
  <c r="K30" i="7"/>
  <c r="J30" i="7"/>
  <c r="I30" i="7"/>
  <c r="H30" i="7"/>
  <c r="F30" i="7"/>
  <c r="E30" i="7"/>
  <c r="D30" i="7"/>
  <c r="C30" i="7"/>
  <c r="P13" i="7"/>
  <c r="O13" i="7"/>
  <c r="N13" i="7"/>
  <c r="M13" i="7"/>
  <c r="L13" i="7"/>
  <c r="K13" i="7"/>
  <c r="J13" i="7"/>
  <c r="H13" i="7"/>
  <c r="G13" i="7"/>
  <c r="F13" i="7"/>
  <c r="E13" i="7"/>
  <c r="D13" i="7"/>
  <c r="C13" i="7"/>
  <c r="H10" i="7"/>
  <c r="G10" i="7"/>
  <c r="F10" i="7"/>
  <c r="E10" i="7"/>
  <c r="D10" i="7"/>
  <c r="C10" i="7"/>
  <c r="K26" i="7"/>
  <c r="J26" i="7"/>
  <c r="I26" i="7"/>
  <c r="H26" i="7"/>
  <c r="H9" i="7"/>
  <c r="G9" i="7"/>
  <c r="F9" i="7"/>
  <c r="E9" i="7"/>
  <c r="D9" i="7"/>
  <c r="C9" i="7"/>
  <c r="P25" i="7"/>
  <c r="Q25" i="7"/>
  <c r="O25" i="7"/>
  <c r="F24" i="7"/>
  <c r="E24" i="7"/>
  <c r="D24" i="7"/>
  <c r="C24" i="7"/>
  <c r="H7" i="7"/>
  <c r="G7" i="7"/>
  <c r="F7" i="7"/>
  <c r="E7" i="7"/>
  <c r="D7" i="7"/>
  <c r="C7" i="7"/>
  <c r="V11" i="2"/>
  <c r="U11" i="2"/>
  <c r="T11" i="2"/>
  <c r="S11" i="2"/>
  <c r="R11" i="2"/>
  <c r="Q11" i="2"/>
  <c r="P11" i="2"/>
  <c r="O11" i="2"/>
  <c r="N11" i="2"/>
  <c r="M11" i="2"/>
  <c r="L11" i="2"/>
  <c r="K11" i="2"/>
  <c r="V10" i="2"/>
  <c r="U10" i="2"/>
  <c r="T10" i="2"/>
  <c r="S10" i="2"/>
  <c r="R10" i="2"/>
  <c r="Q10" i="2"/>
  <c r="P10" i="2"/>
  <c r="O10" i="2"/>
  <c r="N10" i="2"/>
  <c r="M10" i="2"/>
  <c r="L10" i="2"/>
  <c r="K10" i="2"/>
  <c r="V9" i="2"/>
  <c r="U9" i="2"/>
  <c r="T9" i="2"/>
  <c r="S9" i="2"/>
  <c r="R9" i="2"/>
  <c r="Q9" i="2"/>
  <c r="P9" i="2"/>
  <c r="O9" i="2"/>
  <c r="N9" i="2"/>
  <c r="M9" i="2"/>
  <c r="L9" i="2"/>
  <c r="K9" i="2"/>
  <c r="G11" i="2"/>
  <c r="F11" i="2"/>
  <c r="E11" i="2"/>
  <c r="D11" i="2"/>
  <c r="C11" i="2"/>
  <c r="B11" i="2"/>
  <c r="G10" i="2"/>
  <c r="F10" i="2"/>
  <c r="E10" i="2"/>
  <c r="D10" i="2"/>
  <c r="C10" i="2"/>
  <c r="B10" i="2"/>
  <c r="G9" i="2"/>
  <c r="F9" i="2"/>
  <c r="C9" i="2"/>
  <c r="B9" i="2"/>
  <c r="K10" i="30"/>
  <c r="J10" i="30"/>
  <c r="I10" i="30"/>
  <c r="H10" i="30"/>
  <c r="G10" i="30"/>
  <c r="F10" i="30"/>
  <c r="K9" i="30"/>
  <c r="J9" i="30"/>
  <c r="I9" i="30"/>
  <c r="H9" i="30"/>
  <c r="G9" i="30"/>
  <c r="F9" i="30"/>
  <c r="K8" i="30"/>
  <c r="J8" i="30"/>
  <c r="I8" i="30"/>
  <c r="H8" i="30"/>
  <c r="G8" i="30"/>
  <c r="F8" i="30"/>
  <c r="H235" i="1"/>
  <c r="E235" i="1"/>
  <c r="D12" i="21"/>
  <c r="D11" i="21"/>
  <c r="D9" i="21"/>
  <c r="D7" i="21"/>
  <c r="D8" i="21"/>
  <c r="S79" i="25"/>
  <c r="S126" i="26"/>
  <c r="B237" i="1" l="1"/>
  <c r="M237" i="1" s="1"/>
  <c r="H230" i="1"/>
  <c r="B230" i="1"/>
  <c r="G229" i="1"/>
  <c r="N229" i="1" s="1"/>
  <c r="E229" i="1"/>
  <c r="K229" i="1" s="1"/>
  <c r="M229" i="1" s="1"/>
  <c r="H228" i="1"/>
  <c r="B228" i="1"/>
  <c r="N226" i="1"/>
  <c r="O227" i="1"/>
  <c r="O231" i="1" s="1"/>
  <c r="O232" i="1" s="1"/>
  <c r="I226" i="1"/>
  <c r="H226" i="1"/>
  <c r="F226" i="1"/>
  <c r="E226" i="1"/>
  <c r="C226" i="1"/>
  <c r="B226" i="1"/>
  <c r="N225" i="1"/>
  <c r="I225" i="1"/>
  <c r="H225" i="1"/>
  <c r="F225" i="1"/>
  <c r="E225" i="1"/>
  <c r="I7" i="33"/>
  <c r="J7" i="33"/>
  <c r="K7" i="33" s="1"/>
  <c r="X7" i="33"/>
  <c r="Y7" i="33"/>
  <c r="I8" i="33"/>
  <c r="J8" i="33"/>
  <c r="K8" i="33" s="1"/>
  <c r="X8" i="33"/>
  <c r="Y8" i="33"/>
  <c r="W10" i="33"/>
  <c r="V10" i="33"/>
  <c r="U10" i="33"/>
  <c r="T10" i="33"/>
  <c r="S10" i="33"/>
  <c r="R10" i="33"/>
  <c r="Q10" i="33"/>
  <c r="P10" i="33"/>
  <c r="O10" i="33"/>
  <c r="N10" i="33"/>
  <c r="M10" i="33"/>
  <c r="L10" i="33"/>
  <c r="H10" i="33"/>
  <c r="G10" i="33"/>
  <c r="F10" i="33"/>
  <c r="E10" i="33"/>
  <c r="D10" i="33"/>
  <c r="C10" i="33"/>
  <c r="K9" i="33"/>
  <c r="Y10" i="33"/>
  <c r="I10" i="33"/>
  <c r="W77" i="32"/>
  <c r="V77" i="32"/>
  <c r="U77" i="32"/>
  <c r="T77" i="32"/>
  <c r="S77" i="32"/>
  <c r="R77" i="32"/>
  <c r="Q77" i="32"/>
  <c r="P77" i="32"/>
  <c r="O77" i="32"/>
  <c r="N77" i="32"/>
  <c r="M77" i="32"/>
  <c r="L77" i="32"/>
  <c r="H77" i="32"/>
  <c r="G77" i="32"/>
  <c r="F77" i="32"/>
  <c r="E77" i="32"/>
  <c r="D77" i="32"/>
  <c r="C77" i="32"/>
  <c r="Y76" i="32"/>
  <c r="X76" i="32"/>
  <c r="J76" i="32"/>
  <c r="I76" i="32"/>
  <c r="Y75" i="32"/>
  <c r="X75" i="32"/>
  <c r="J75" i="32"/>
  <c r="I75" i="32"/>
  <c r="Y74" i="32"/>
  <c r="X74" i="32"/>
  <c r="Z74" i="32" s="1"/>
  <c r="J74" i="32"/>
  <c r="I74" i="32"/>
  <c r="Y73" i="32"/>
  <c r="X73" i="32"/>
  <c r="J73" i="32"/>
  <c r="K73" i="32" s="1"/>
  <c r="I73" i="32"/>
  <c r="Y72" i="32"/>
  <c r="Z72" i="32" s="1"/>
  <c r="X72" i="32"/>
  <c r="J72" i="32"/>
  <c r="I72" i="32"/>
  <c r="Y71" i="32"/>
  <c r="X71" i="32"/>
  <c r="J71" i="32"/>
  <c r="I71" i="32"/>
  <c r="K71" i="32" s="1"/>
  <c r="Y70" i="32"/>
  <c r="X70" i="32"/>
  <c r="J70" i="32"/>
  <c r="I70" i="32"/>
  <c r="Y69" i="32"/>
  <c r="X69" i="32"/>
  <c r="J69" i="32"/>
  <c r="I69" i="32"/>
  <c r="Y68" i="32"/>
  <c r="X68" i="32"/>
  <c r="J68" i="32"/>
  <c r="I68" i="32"/>
  <c r="Y67" i="32"/>
  <c r="Y77" i="32" s="1"/>
  <c r="X67" i="32"/>
  <c r="X77" i="32" s="1"/>
  <c r="J67" i="32"/>
  <c r="I67" i="32"/>
  <c r="W65" i="32"/>
  <c r="V65" i="32"/>
  <c r="U65" i="32"/>
  <c r="T65" i="32"/>
  <c r="S65" i="32"/>
  <c r="R65" i="32"/>
  <c r="Q65" i="32"/>
  <c r="P65" i="32"/>
  <c r="O65" i="32"/>
  <c r="N65" i="32"/>
  <c r="M65" i="32"/>
  <c r="L65" i="32"/>
  <c r="H65" i="32"/>
  <c r="G65" i="32"/>
  <c r="F65" i="32"/>
  <c r="E65" i="32"/>
  <c r="D65" i="32"/>
  <c r="C65" i="32"/>
  <c r="Y64" i="32"/>
  <c r="X64" i="32"/>
  <c r="J64" i="32"/>
  <c r="I64" i="32"/>
  <c r="Y63" i="32"/>
  <c r="X63" i="32"/>
  <c r="J63" i="32"/>
  <c r="I63" i="32"/>
  <c r="Y62" i="32"/>
  <c r="X62" i="32"/>
  <c r="Z62" i="32" s="1"/>
  <c r="J62" i="32"/>
  <c r="I62" i="32"/>
  <c r="Y61" i="32"/>
  <c r="X61" i="32"/>
  <c r="X65" i="32" s="1"/>
  <c r="J61" i="32"/>
  <c r="J65" i="32" s="1"/>
  <c r="I61" i="32"/>
  <c r="W59" i="32"/>
  <c r="V59" i="32"/>
  <c r="U59" i="32"/>
  <c r="T59" i="32"/>
  <c r="S59" i="32"/>
  <c r="R59" i="32"/>
  <c r="Q59" i="32"/>
  <c r="P59" i="32"/>
  <c r="O59" i="32"/>
  <c r="N59" i="32"/>
  <c r="M59" i="32"/>
  <c r="L59" i="32"/>
  <c r="H59" i="32"/>
  <c r="G59" i="32"/>
  <c r="F59" i="32"/>
  <c r="E59" i="32"/>
  <c r="D59" i="32"/>
  <c r="C59" i="32"/>
  <c r="Y58" i="32"/>
  <c r="X58" i="32"/>
  <c r="Z58" i="32" s="1"/>
  <c r="J58" i="32"/>
  <c r="I58" i="32"/>
  <c r="Y57" i="32"/>
  <c r="X57" i="32"/>
  <c r="J57" i="32"/>
  <c r="K57" i="32" s="1"/>
  <c r="I57" i="32"/>
  <c r="Y56" i="32"/>
  <c r="Z56" i="32" s="1"/>
  <c r="X56" i="32"/>
  <c r="J56" i="32"/>
  <c r="I56" i="32"/>
  <c r="Y55" i="32"/>
  <c r="X55" i="32"/>
  <c r="J55" i="32"/>
  <c r="I55" i="32"/>
  <c r="W53" i="32"/>
  <c r="V53" i="32"/>
  <c r="U53" i="32"/>
  <c r="T53" i="32"/>
  <c r="S53" i="32"/>
  <c r="R53" i="32"/>
  <c r="Q53" i="32"/>
  <c r="P53" i="32"/>
  <c r="O53" i="32"/>
  <c r="N53" i="32"/>
  <c r="M53" i="32"/>
  <c r="L53" i="32"/>
  <c r="H53" i="32"/>
  <c r="G53" i="32"/>
  <c r="F53" i="32"/>
  <c r="E53" i="32"/>
  <c r="D53" i="32"/>
  <c r="C53" i="32"/>
  <c r="Y52" i="32"/>
  <c r="Z52" i="32" s="1"/>
  <c r="X52" i="32"/>
  <c r="J52" i="32"/>
  <c r="I52" i="32"/>
  <c r="Y51" i="32"/>
  <c r="X51" i="32"/>
  <c r="J51" i="32"/>
  <c r="I51" i="32"/>
  <c r="Y50" i="32"/>
  <c r="X50" i="32"/>
  <c r="J50" i="32"/>
  <c r="I50" i="32"/>
  <c r="W48" i="32"/>
  <c r="V48" i="32"/>
  <c r="U48" i="32"/>
  <c r="T48" i="32"/>
  <c r="S48" i="32"/>
  <c r="R48" i="32"/>
  <c r="Q48" i="32"/>
  <c r="P48" i="32"/>
  <c r="O48" i="32"/>
  <c r="N48" i="32"/>
  <c r="M48" i="32"/>
  <c r="L48" i="32"/>
  <c r="H48" i="32"/>
  <c r="G48" i="32"/>
  <c r="F48" i="32"/>
  <c r="E48" i="32"/>
  <c r="D48" i="32"/>
  <c r="C48" i="32"/>
  <c r="Y47" i="32"/>
  <c r="X47" i="32"/>
  <c r="J47" i="32"/>
  <c r="I47" i="32"/>
  <c r="Y46" i="32"/>
  <c r="X46" i="32"/>
  <c r="J46" i="32"/>
  <c r="I46" i="32"/>
  <c r="Y45" i="32"/>
  <c r="X45" i="32"/>
  <c r="J45" i="32"/>
  <c r="K45" i="32" s="1"/>
  <c r="I45" i="32"/>
  <c r="Y44" i="32"/>
  <c r="X44" i="32"/>
  <c r="Z44" i="32" s="1"/>
  <c r="J44" i="32"/>
  <c r="J48" i="32" s="1"/>
  <c r="I44" i="32"/>
  <c r="W42" i="32"/>
  <c r="V42" i="32"/>
  <c r="U42" i="32"/>
  <c r="T42" i="32"/>
  <c r="S42" i="32"/>
  <c r="R42" i="32"/>
  <c r="Q42" i="32"/>
  <c r="P42" i="32"/>
  <c r="O42" i="32"/>
  <c r="N42" i="32"/>
  <c r="M42" i="32"/>
  <c r="L42" i="32"/>
  <c r="H42" i="32"/>
  <c r="G42" i="32"/>
  <c r="F42" i="32"/>
  <c r="E42" i="32"/>
  <c r="D42" i="32"/>
  <c r="C42" i="32"/>
  <c r="Y41" i="32"/>
  <c r="Z41" i="32" s="1"/>
  <c r="X41" i="32"/>
  <c r="J41" i="32"/>
  <c r="I41" i="32"/>
  <c r="Y40" i="32"/>
  <c r="Z40" i="32" s="1"/>
  <c r="X40" i="32"/>
  <c r="J40" i="32"/>
  <c r="I40" i="32"/>
  <c r="Y39" i="32"/>
  <c r="X39" i="32"/>
  <c r="J39" i="32"/>
  <c r="I39" i="32"/>
  <c r="Y38" i="32"/>
  <c r="Y42" i="32" s="1"/>
  <c r="X38" i="32"/>
  <c r="J38" i="32"/>
  <c r="I38" i="32"/>
  <c r="I42" i="32" s="1"/>
  <c r="W36" i="32"/>
  <c r="V36" i="32"/>
  <c r="U36" i="32"/>
  <c r="T36" i="32"/>
  <c r="S36" i="32"/>
  <c r="R36" i="32"/>
  <c r="Q36" i="32"/>
  <c r="P36" i="32"/>
  <c r="O36" i="32"/>
  <c r="N36" i="32"/>
  <c r="M36" i="32"/>
  <c r="L36" i="32"/>
  <c r="H36" i="32"/>
  <c r="G36" i="32"/>
  <c r="F36" i="32"/>
  <c r="E36" i="32"/>
  <c r="D36" i="32"/>
  <c r="C36" i="32"/>
  <c r="Y35" i="32"/>
  <c r="X35" i="32"/>
  <c r="J35" i="32"/>
  <c r="I35" i="32"/>
  <c r="Y34" i="32"/>
  <c r="X34" i="32"/>
  <c r="Z34" i="32" s="1"/>
  <c r="J34" i="32"/>
  <c r="I34" i="32"/>
  <c r="Y33" i="32"/>
  <c r="X33" i="32"/>
  <c r="J33" i="32"/>
  <c r="K33" i="32" s="1"/>
  <c r="I33" i="32"/>
  <c r="Y32" i="32"/>
  <c r="Z32" i="32" s="1"/>
  <c r="X32" i="32"/>
  <c r="J32" i="32"/>
  <c r="I32" i="32"/>
  <c r="Y31" i="32"/>
  <c r="Z31" i="32" s="1"/>
  <c r="AA31" i="32" s="1"/>
  <c r="X31" i="32"/>
  <c r="J31" i="32"/>
  <c r="I31" i="32"/>
  <c r="K31" i="32" s="1"/>
  <c r="Y30" i="32"/>
  <c r="X30" i="32"/>
  <c r="J30" i="32"/>
  <c r="I30" i="32"/>
  <c r="Y29" i="32"/>
  <c r="Z29" i="32" s="1"/>
  <c r="X29" i="32"/>
  <c r="J29" i="32"/>
  <c r="I29" i="32"/>
  <c r="Y28" i="32"/>
  <c r="X28" i="32"/>
  <c r="J28" i="32"/>
  <c r="J36" i="32" s="1"/>
  <c r="I28" i="32"/>
  <c r="W26" i="32"/>
  <c r="V26" i="32"/>
  <c r="U26" i="32"/>
  <c r="T26" i="32"/>
  <c r="S26" i="32"/>
  <c r="R26" i="32"/>
  <c r="Q26" i="32"/>
  <c r="P26" i="32"/>
  <c r="O26" i="32"/>
  <c r="N26" i="32"/>
  <c r="M26" i="32"/>
  <c r="L26" i="32"/>
  <c r="H26" i="32"/>
  <c r="G26" i="32"/>
  <c r="F26" i="32"/>
  <c r="E26" i="32"/>
  <c r="D26" i="32"/>
  <c r="C26" i="32"/>
  <c r="Y25" i="32"/>
  <c r="X25" i="32"/>
  <c r="J25" i="32"/>
  <c r="I25" i="32"/>
  <c r="Y24" i="32"/>
  <c r="X24" i="32"/>
  <c r="J24" i="32"/>
  <c r="I24" i="32"/>
  <c r="Y23" i="32"/>
  <c r="X23" i="32"/>
  <c r="J23" i="32"/>
  <c r="I23" i="32"/>
  <c r="Y22" i="32"/>
  <c r="X22" i="32"/>
  <c r="Z22" i="32" s="1"/>
  <c r="J22" i="32"/>
  <c r="I22" i="32"/>
  <c r="Y21" i="32"/>
  <c r="X21" i="32"/>
  <c r="J21" i="32"/>
  <c r="I21" i="32"/>
  <c r="K21" i="32" s="1"/>
  <c r="Y20" i="32"/>
  <c r="Z20" i="32" s="1"/>
  <c r="X20" i="32"/>
  <c r="J20" i="32"/>
  <c r="I20" i="32"/>
  <c r="Y19" i="32"/>
  <c r="X19" i="32"/>
  <c r="J19" i="32"/>
  <c r="I19" i="32"/>
  <c r="I26" i="32" s="1"/>
  <c r="W17" i="32"/>
  <c r="V17" i="32"/>
  <c r="U17" i="32"/>
  <c r="U79" i="32" s="1"/>
  <c r="T17" i="32"/>
  <c r="S17" i="32"/>
  <c r="R17" i="32"/>
  <c r="Q17" i="32"/>
  <c r="Q79" i="32" s="1"/>
  <c r="P17" i="32"/>
  <c r="O17" i="32"/>
  <c r="N17" i="32"/>
  <c r="M17" i="32"/>
  <c r="M79" i="32" s="1"/>
  <c r="L17" i="32"/>
  <c r="H17" i="32"/>
  <c r="G17" i="32"/>
  <c r="F17" i="32"/>
  <c r="F79" i="32" s="1"/>
  <c r="E17" i="32"/>
  <c r="D17" i="32"/>
  <c r="C17" i="32"/>
  <c r="Y16" i="32"/>
  <c r="Z16" i="32" s="1"/>
  <c r="X16" i="32"/>
  <c r="J16" i="32"/>
  <c r="I16" i="32"/>
  <c r="Y15" i="32"/>
  <c r="Z15" i="32" s="1"/>
  <c r="X15" i="32"/>
  <c r="J15" i="32"/>
  <c r="I15" i="32"/>
  <c r="K15" i="32" s="1"/>
  <c r="Y14" i="32"/>
  <c r="X14" i="32"/>
  <c r="J14" i="32"/>
  <c r="I14" i="32"/>
  <c r="Y13" i="32"/>
  <c r="Z13" i="32" s="1"/>
  <c r="X13" i="32"/>
  <c r="J13" i="32"/>
  <c r="I13" i="32"/>
  <c r="Y12" i="32"/>
  <c r="Z12" i="32" s="1"/>
  <c r="X12" i="32"/>
  <c r="J12" i="32"/>
  <c r="I12" i="32"/>
  <c r="Y11" i="32"/>
  <c r="X11" i="32"/>
  <c r="J11" i="32"/>
  <c r="I11" i="32"/>
  <c r="Y10" i="32"/>
  <c r="X10" i="32"/>
  <c r="J10" i="32"/>
  <c r="I10" i="32"/>
  <c r="Y9" i="32"/>
  <c r="X9" i="32"/>
  <c r="J9" i="32"/>
  <c r="I9" i="32"/>
  <c r="K9" i="32" s="1"/>
  <c r="Z8" i="32"/>
  <c r="Y8" i="32"/>
  <c r="X8" i="32"/>
  <c r="J8" i="32"/>
  <c r="I8" i="32"/>
  <c r="W14" i="31"/>
  <c r="V14" i="31"/>
  <c r="U14" i="31"/>
  <c r="T14" i="31"/>
  <c r="S14" i="31"/>
  <c r="R14" i="31"/>
  <c r="Q14" i="31"/>
  <c r="P14" i="31"/>
  <c r="O14" i="31"/>
  <c r="N14" i="31"/>
  <c r="M14" i="31"/>
  <c r="L14" i="31"/>
  <c r="H14" i="31"/>
  <c r="G14" i="31"/>
  <c r="F14" i="31"/>
  <c r="E14" i="31"/>
  <c r="D14" i="31"/>
  <c r="C14" i="31"/>
  <c r="Z13" i="31"/>
  <c r="Y13" i="31"/>
  <c r="X13" i="31"/>
  <c r="K13" i="31"/>
  <c r="AA13" i="31" s="1"/>
  <c r="J13" i="31"/>
  <c r="I13" i="31"/>
  <c r="Z12" i="31"/>
  <c r="AA12" i="31" s="1"/>
  <c r="Y12" i="31"/>
  <c r="X12" i="31"/>
  <c r="J12" i="31"/>
  <c r="K12" i="31" s="1"/>
  <c r="I12" i="31"/>
  <c r="Y11" i="31"/>
  <c r="Z11" i="31" s="1"/>
  <c r="AA11" i="31" s="1"/>
  <c r="X11" i="31"/>
  <c r="J11" i="31"/>
  <c r="I11" i="31"/>
  <c r="K11" i="31" s="1"/>
  <c r="Y10" i="31"/>
  <c r="X10" i="31"/>
  <c r="Z10" i="31" s="1"/>
  <c r="AA10" i="31" s="1"/>
  <c r="K10" i="31"/>
  <c r="J10" i="31"/>
  <c r="I10" i="31"/>
  <c r="Z9" i="31"/>
  <c r="Y9" i="31"/>
  <c r="Y14" i="31" s="1"/>
  <c r="X9" i="31"/>
  <c r="X14" i="31" s="1"/>
  <c r="J9" i="31"/>
  <c r="J14" i="31" s="1"/>
  <c r="I9" i="31"/>
  <c r="I14" i="31" s="1"/>
  <c r="Z25" i="32" l="1"/>
  <c r="K10" i="32"/>
  <c r="K13" i="32"/>
  <c r="AA13" i="32" s="1"/>
  <c r="Z10" i="32"/>
  <c r="AA10" i="32" s="1"/>
  <c r="K22" i="32"/>
  <c r="K24" i="32"/>
  <c r="K25" i="32"/>
  <c r="AA25" i="32" s="1"/>
  <c r="Z28" i="32"/>
  <c r="K34" i="32"/>
  <c r="Z45" i="32"/>
  <c r="Z47" i="32"/>
  <c r="AA47" i="32" s="1"/>
  <c r="K51" i="32"/>
  <c r="I59" i="32"/>
  <c r="K69" i="32"/>
  <c r="K75" i="32"/>
  <c r="AA75" i="32" s="1"/>
  <c r="AA12" i="32"/>
  <c r="AA22" i="32"/>
  <c r="K47" i="32"/>
  <c r="J59" i="32"/>
  <c r="Z70" i="32"/>
  <c r="X53" i="32"/>
  <c r="Z68" i="32"/>
  <c r="Z24" i="32"/>
  <c r="AA24" i="32" s="1"/>
  <c r="K12" i="32"/>
  <c r="K29" i="32"/>
  <c r="K38" i="32"/>
  <c r="K40" i="32"/>
  <c r="AA40" i="32" s="1"/>
  <c r="K41" i="32"/>
  <c r="Z64" i="32"/>
  <c r="Z76" i="32"/>
  <c r="AA76" i="32" s="1"/>
  <c r="Y17" i="32"/>
  <c r="R79" i="32"/>
  <c r="K20" i="32"/>
  <c r="AA20" i="32" s="1"/>
  <c r="Z23" i="32"/>
  <c r="E79" i="32"/>
  <c r="L79" i="32"/>
  <c r="P79" i="32"/>
  <c r="T79" i="32"/>
  <c r="Y26" i="32"/>
  <c r="I36" i="32"/>
  <c r="K36" i="32" s="1"/>
  <c r="Z30" i="32"/>
  <c r="K35" i="32"/>
  <c r="AA41" i="32"/>
  <c r="I48" i="32"/>
  <c r="K48" i="32" s="1"/>
  <c r="Z46" i="32"/>
  <c r="Z51" i="32"/>
  <c r="Y59" i="32"/>
  <c r="K58" i="32"/>
  <c r="O79" i="32"/>
  <c r="S79" i="32"/>
  <c r="W79" i="32"/>
  <c r="K61" i="32"/>
  <c r="K62" i="32"/>
  <c r="AA62" i="32" s="1"/>
  <c r="K64" i="32"/>
  <c r="AA64" i="32" s="1"/>
  <c r="J77" i="32"/>
  <c r="K68" i="32"/>
  <c r="Z69" i="32"/>
  <c r="AA69" i="32" s="1"/>
  <c r="Z71" i="32"/>
  <c r="AA71" i="32" s="1"/>
  <c r="K74" i="32"/>
  <c r="AA74" i="32" s="1"/>
  <c r="K76" i="32"/>
  <c r="AA45" i="32"/>
  <c r="AA58" i="32"/>
  <c r="AA29" i="32"/>
  <c r="X42" i="32"/>
  <c r="Z42" i="32" s="1"/>
  <c r="J17" i="32"/>
  <c r="K17" i="32" s="1"/>
  <c r="K14" i="32"/>
  <c r="V79" i="32"/>
  <c r="Z39" i="32"/>
  <c r="AA39" i="32" s="1"/>
  <c r="K50" i="32"/>
  <c r="K52" i="32"/>
  <c r="AA52" i="32" s="1"/>
  <c r="K56" i="32"/>
  <c r="AA56" i="32" s="1"/>
  <c r="Z57" i="32"/>
  <c r="AA57" i="32" s="1"/>
  <c r="Z61" i="32"/>
  <c r="Y65" i="32"/>
  <c r="Z65" i="32" s="1"/>
  <c r="K70" i="32"/>
  <c r="AA70" i="32" s="1"/>
  <c r="K72" i="32"/>
  <c r="AA72" i="32" s="1"/>
  <c r="Z73" i="32"/>
  <c r="AA73" i="32" s="1"/>
  <c r="Z75" i="32"/>
  <c r="Z9" i="32"/>
  <c r="AA9" i="32" s="1"/>
  <c r="K16" i="32"/>
  <c r="AA16" i="32" s="1"/>
  <c r="N79" i="32"/>
  <c r="Z21" i="32"/>
  <c r="AA21" i="32" s="1"/>
  <c r="X17" i="32"/>
  <c r="K11" i="32"/>
  <c r="Z14" i="32"/>
  <c r="D79" i="32"/>
  <c r="H79" i="32"/>
  <c r="X26" i="32"/>
  <c r="Z26" i="32" s="1"/>
  <c r="K23" i="32"/>
  <c r="AA23" i="32" s="1"/>
  <c r="Y36" i="32"/>
  <c r="K30" i="32"/>
  <c r="K32" i="32"/>
  <c r="Z33" i="32"/>
  <c r="AA33" i="32" s="1"/>
  <c r="Z35" i="32"/>
  <c r="K39" i="32"/>
  <c r="Y48" i="32"/>
  <c r="K46" i="32"/>
  <c r="AA46" i="32" s="1"/>
  <c r="X59" i="32"/>
  <c r="C79" i="32"/>
  <c r="G79" i="32"/>
  <c r="I65" i="32"/>
  <c r="K65" i="32" s="1"/>
  <c r="I77" i="32"/>
  <c r="E231" i="1"/>
  <c r="E232" i="1" s="1"/>
  <c r="F231" i="1"/>
  <c r="G231" i="1"/>
  <c r="G232" i="1" s="1"/>
  <c r="K226" i="1"/>
  <c r="K228" i="1"/>
  <c r="M228" i="1" s="1"/>
  <c r="K230" i="1"/>
  <c r="M230" i="1" s="1"/>
  <c r="L226" i="1"/>
  <c r="Z7" i="33"/>
  <c r="AA7" i="33" s="1"/>
  <c r="J10" i="33"/>
  <c r="K10" i="33" s="1"/>
  <c r="Z8" i="33"/>
  <c r="AA8" i="33" s="1"/>
  <c r="X10" i="33"/>
  <c r="Z10" i="33" s="1"/>
  <c r="AA15" i="32"/>
  <c r="AA51" i="32"/>
  <c r="AA32" i="32"/>
  <c r="AA34" i="32"/>
  <c r="K59" i="32"/>
  <c r="Z77" i="32"/>
  <c r="J26" i="32"/>
  <c r="K26" i="32" s="1"/>
  <c r="J42" i="32"/>
  <c r="K42" i="32" s="1"/>
  <c r="I53" i="32"/>
  <c r="Y53" i="32"/>
  <c r="Z53" i="32" s="1"/>
  <c r="K8" i="32"/>
  <c r="AA8" i="32" s="1"/>
  <c r="Z11" i="32"/>
  <c r="AA11" i="32" s="1"/>
  <c r="Z19" i="32"/>
  <c r="AA19" i="32" s="1"/>
  <c r="K28" i="32"/>
  <c r="AA28" i="32" s="1"/>
  <c r="K44" i="32"/>
  <c r="AA44" i="32" s="1"/>
  <c r="J53" i="32"/>
  <c r="Z55" i="32"/>
  <c r="Z63" i="32"/>
  <c r="Z67" i="32"/>
  <c r="I17" i="32"/>
  <c r="X36" i="32"/>
  <c r="Z36" i="32" s="1"/>
  <c r="X48" i="32"/>
  <c r="K19" i="32"/>
  <c r="Z38" i="32"/>
  <c r="AA38" i="32" s="1"/>
  <c r="Z50" i="32"/>
  <c r="AA50" i="32" s="1"/>
  <c r="K55" i="32"/>
  <c r="K63" i="32"/>
  <c r="K67" i="32"/>
  <c r="K14" i="31"/>
  <c r="Z14" i="31"/>
  <c r="K9" i="31"/>
  <c r="AA9" i="31" s="1"/>
  <c r="AA14" i="31" s="1"/>
  <c r="M97" i="29"/>
  <c r="N97" i="29"/>
  <c r="O97" i="29"/>
  <c r="M94" i="29"/>
  <c r="N94" i="29"/>
  <c r="O94" i="29"/>
  <c r="P94" i="29"/>
  <c r="Q94" i="29"/>
  <c r="R94" i="29"/>
  <c r="S94" i="29"/>
  <c r="T94" i="29"/>
  <c r="U94" i="29"/>
  <c r="V94" i="29"/>
  <c r="W94" i="29"/>
  <c r="M88" i="29"/>
  <c r="N88" i="29"/>
  <c r="O88" i="29"/>
  <c r="S88" i="29"/>
  <c r="T88" i="29"/>
  <c r="U88" i="29"/>
  <c r="V88" i="29"/>
  <c r="W88" i="29"/>
  <c r="M86" i="29"/>
  <c r="N86" i="29"/>
  <c r="O86" i="29"/>
  <c r="P86" i="29"/>
  <c r="Q86" i="29"/>
  <c r="R86" i="29"/>
  <c r="S86" i="29"/>
  <c r="T86" i="29"/>
  <c r="U86" i="29"/>
  <c r="V86" i="29"/>
  <c r="W86" i="29"/>
  <c r="X86" i="29"/>
  <c r="Y86" i="29"/>
  <c r="M74" i="29"/>
  <c r="N74" i="29"/>
  <c r="O74" i="29"/>
  <c r="P74" i="29"/>
  <c r="Q74" i="29"/>
  <c r="R74" i="29"/>
  <c r="S74" i="29"/>
  <c r="T74" i="29"/>
  <c r="U74" i="29"/>
  <c r="V74" i="29"/>
  <c r="W74" i="29"/>
  <c r="X74" i="29"/>
  <c r="Y74" i="29"/>
  <c r="M68" i="29"/>
  <c r="N68" i="29"/>
  <c r="O68" i="29"/>
  <c r="P68" i="29"/>
  <c r="Q68" i="29"/>
  <c r="R68" i="29"/>
  <c r="S68" i="29"/>
  <c r="T68" i="29"/>
  <c r="U68" i="29"/>
  <c r="V68" i="29"/>
  <c r="W68" i="29"/>
  <c r="X68" i="29"/>
  <c r="Y68" i="29"/>
  <c r="M62" i="29"/>
  <c r="N62" i="29"/>
  <c r="O62" i="29"/>
  <c r="P62" i="29"/>
  <c r="Q62" i="29"/>
  <c r="R62" i="29"/>
  <c r="S62" i="29"/>
  <c r="T62" i="29"/>
  <c r="U62" i="29"/>
  <c r="V62" i="29"/>
  <c r="W62" i="29"/>
  <c r="X62" i="29"/>
  <c r="Y62" i="29"/>
  <c r="M57" i="29"/>
  <c r="N57" i="29"/>
  <c r="O57" i="29"/>
  <c r="P57" i="29"/>
  <c r="Q57" i="29"/>
  <c r="R57" i="29"/>
  <c r="S57" i="29"/>
  <c r="T57" i="29"/>
  <c r="U57" i="29"/>
  <c r="V57" i="29"/>
  <c r="W57" i="29"/>
  <c r="X57" i="29"/>
  <c r="Y57" i="29"/>
  <c r="M51" i="29"/>
  <c r="N51" i="29"/>
  <c r="O51" i="29"/>
  <c r="P51" i="29"/>
  <c r="Q51" i="29"/>
  <c r="R51" i="29"/>
  <c r="S51" i="29"/>
  <c r="T51" i="29"/>
  <c r="U51" i="29"/>
  <c r="V51" i="29"/>
  <c r="W51" i="29"/>
  <c r="X51" i="29"/>
  <c r="Y51" i="29"/>
  <c r="M45" i="29"/>
  <c r="N45" i="29"/>
  <c r="O45" i="29"/>
  <c r="P45" i="29"/>
  <c r="P88" i="29" s="1"/>
  <c r="P97" i="29" s="1"/>
  <c r="Q45" i="29"/>
  <c r="Q88" i="29" s="1"/>
  <c r="Q97" i="29" s="1"/>
  <c r="R45" i="29"/>
  <c r="R88" i="29" s="1"/>
  <c r="S45" i="29"/>
  <c r="T45" i="29"/>
  <c r="U45" i="29"/>
  <c r="V45" i="29"/>
  <c r="W45" i="29"/>
  <c r="M35" i="29"/>
  <c r="N35" i="29"/>
  <c r="O35" i="29"/>
  <c r="P35" i="29"/>
  <c r="Q35" i="29"/>
  <c r="R35" i="29"/>
  <c r="S35" i="29"/>
  <c r="T35" i="29"/>
  <c r="U35" i="29"/>
  <c r="V35" i="29"/>
  <c r="W35" i="29"/>
  <c r="X35" i="29"/>
  <c r="Y35" i="29"/>
  <c r="M26" i="29"/>
  <c r="N26" i="29"/>
  <c r="O26" i="29"/>
  <c r="P26" i="29"/>
  <c r="Q26" i="29"/>
  <c r="R26" i="29"/>
  <c r="S26" i="29"/>
  <c r="T26" i="29"/>
  <c r="U26" i="29"/>
  <c r="V26" i="29"/>
  <c r="W26" i="29"/>
  <c r="X26" i="29"/>
  <c r="Y26" i="29"/>
  <c r="M15" i="29"/>
  <c r="N15" i="29"/>
  <c r="O15" i="29"/>
  <c r="P15" i="29"/>
  <c r="Q15" i="29"/>
  <c r="R15" i="29"/>
  <c r="S15" i="29"/>
  <c r="T15" i="29"/>
  <c r="T97" i="29" s="1"/>
  <c r="U15" i="29"/>
  <c r="U97" i="29" s="1"/>
  <c r="V15" i="29"/>
  <c r="V97" i="29" s="1"/>
  <c r="W15" i="29"/>
  <c r="W97" i="29" s="1"/>
  <c r="D97" i="29"/>
  <c r="G97" i="29"/>
  <c r="H97" i="29"/>
  <c r="D88" i="29"/>
  <c r="E88" i="29"/>
  <c r="F88" i="29"/>
  <c r="G88" i="29"/>
  <c r="H88" i="29"/>
  <c r="I88" i="29"/>
  <c r="J88" i="29"/>
  <c r="D86" i="29"/>
  <c r="E86" i="29"/>
  <c r="F86" i="29"/>
  <c r="G86" i="29"/>
  <c r="H86" i="29"/>
  <c r="I86" i="29"/>
  <c r="J86" i="29"/>
  <c r="D74" i="29"/>
  <c r="E74" i="29"/>
  <c r="F74" i="29"/>
  <c r="G74" i="29"/>
  <c r="H74" i="29"/>
  <c r="I74" i="29"/>
  <c r="J74" i="29"/>
  <c r="K74" i="29" s="1"/>
  <c r="D68" i="29"/>
  <c r="E68" i="29"/>
  <c r="F68" i="29"/>
  <c r="G68" i="29"/>
  <c r="H68" i="29"/>
  <c r="I68" i="29"/>
  <c r="J68" i="29"/>
  <c r="K68" i="29" s="1"/>
  <c r="D62" i="29"/>
  <c r="E62" i="29"/>
  <c r="F62" i="29"/>
  <c r="G62" i="29"/>
  <c r="H62" i="29"/>
  <c r="I62" i="29"/>
  <c r="J62" i="29"/>
  <c r="K62" i="29" s="1"/>
  <c r="D26" i="29"/>
  <c r="E26" i="29"/>
  <c r="F26" i="29"/>
  <c r="G26" i="29"/>
  <c r="H26" i="29"/>
  <c r="I26" i="29"/>
  <c r="J26" i="29"/>
  <c r="D35" i="29"/>
  <c r="E35" i="29"/>
  <c r="F35" i="29"/>
  <c r="G35" i="29"/>
  <c r="H35" i="29"/>
  <c r="I35" i="29"/>
  <c r="J35" i="29"/>
  <c r="K35" i="29" s="1"/>
  <c r="D45" i="29"/>
  <c r="E45" i="29"/>
  <c r="F45" i="29"/>
  <c r="G45" i="29"/>
  <c r="H45" i="29"/>
  <c r="I45" i="29"/>
  <c r="J45" i="29"/>
  <c r="K45" i="29" s="1"/>
  <c r="D51" i="29"/>
  <c r="E51" i="29"/>
  <c r="F51" i="29"/>
  <c r="G51" i="29"/>
  <c r="H51" i="29"/>
  <c r="I51" i="29"/>
  <c r="J51" i="29"/>
  <c r="D57" i="29"/>
  <c r="E57" i="29"/>
  <c r="F57" i="29"/>
  <c r="G57" i="29"/>
  <c r="H57" i="29"/>
  <c r="I57" i="29"/>
  <c r="J57" i="29"/>
  <c r="K11" i="29"/>
  <c r="K12" i="29"/>
  <c r="K13" i="29"/>
  <c r="K14" i="29"/>
  <c r="K16" i="29"/>
  <c r="K17" i="29"/>
  <c r="K18" i="29"/>
  <c r="K19" i="29"/>
  <c r="K20" i="29"/>
  <c r="K21" i="29"/>
  <c r="K22" i="29"/>
  <c r="K23" i="29"/>
  <c r="K24" i="29"/>
  <c r="K25" i="29"/>
  <c r="K26" i="29"/>
  <c r="K27" i="29"/>
  <c r="K28" i="29"/>
  <c r="K29" i="29"/>
  <c r="K30" i="29"/>
  <c r="K31" i="29"/>
  <c r="K32" i="29"/>
  <c r="K33" i="29"/>
  <c r="K34" i="29"/>
  <c r="K36" i="29"/>
  <c r="K37" i="29"/>
  <c r="K38" i="29"/>
  <c r="K39" i="29"/>
  <c r="K40" i="29"/>
  <c r="K41" i="29"/>
  <c r="K42" i="29"/>
  <c r="K43" i="29"/>
  <c r="K44" i="29"/>
  <c r="K46" i="29"/>
  <c r="K47" i="29"/>
  <c r="K48" i="29"/>
  <c r="K49" i="29"/>
  <c r="K50" i="29"/>
  <c r="K51" i="29"/>
  <c r="K52" i="29"/>
  <c r="K53" i="29"/>
  <c r="K54" i="29"/>
  <c r="K55" i="29"/>
  <c r="K56" i="29"/>
  <c r="K57" i="29"/>
  <c r="K58" i="29"/>
  <c r="K59" i="29"/>
  <c r="K60" i="29"/>
  <c r="K61" i="29"/>
  <c r="K63" i="29"/>
  <c r="K64" i="29"/>
  <c r="K65" i="29"/>
  <c r="K66" i="29"/>
  <c r="K67" i="29"/>
  <c r="K69" i="29"/>
  <c r="K70" i="29"/>
  <c r="K71" i="29"/>
  <c r="K72" i="29"/>
  <c r="K73" i="29"/>
  <c r="K75" i="29"/>
  <c r="K76" i="29"/>
  <c r="K77" i="29"/>
  <c r="K78" i="29"/>
  <c r="K79" i="29"/>
  <c r="K80" i="29"/>
  <c r="K81" i="29"/>
  <c r="K82" i="29"/>
  <c r="K83" i="29"/>
  <c r="K84" i="29"/>
  <c r="K85" i="29"/>
  <c r="K86" i="29"/>
  <c r="K87" i="29"/>
  <c r="K89" i="29"/>
  <c r="K90" i="29"/>
  <c r="K91" i="29"/>
  <c r="K92" i="29"/>
  <c r="K93" i="29"/>
  <c r="K94" i="29"/>
  <c r="K95" i="29"/>
  <c r="K96" i="29"/>
  <c r="D15" i="29"/>
  <c r="E15" i="29"/>
  <c r="D9" i="2" s="1"/>
  <c r="D12" i="2" s="1"/>
  <c r="F15" i="29"/>
  <c r="E9" i="2" s="1"/>
  <c r="I9" i="2" s="1"/>
  <c r="G15" i="29"/>
  <c r="H15" i="29"/>
  <c r="D94" i="29"/>
  <c r="E94" i="29"/>
  <c r="F94" i="29"/>
  <c r="G94" i="29"/>
  <c r="H94" i="29"/>
  <c r="I94" i="29"/>
  <c r="J94" i="29"/>
  <c r="K11" i="30"/>
  <c r="J11" i="30"/>
  <c r="I11" i="30"/>
  <c r="H11" i="30"/>
  <c r="G11" i="30"/>
  <c r="F11" i="30"/>
  <c r="D11" i="30"/>
  <c r="B11" i="30"/>
  <c r="L10" i="30"/>
  <c r="E10" i="30"/>
  <c r="L9" i="30"/>
  <c r="E9" i="30"/>
  <c r="L8" i="30"/>
  <c r="X10" i="2"/>
  <c r="X11" i="2"/>
  <c r="X9" i="2"/>
  <c r="I10" i="2"/>
  <c r="I11" i="2"/>
  <c r="L12" i="2"/>
  <c r="M12" i="2"/>
  <c r="N12" i="2"/>
  <c r="O12" i="2"/>
  <c r="P12" i="2"/>
  <c r="Q12" i="2"/>
  <c r="R12" i="2"/>
  <c r="S12" i="2"/>
  <c r="T12" i="2"/>
  <c r="U12" i="2"/>
  <c r="V12" i="2"/>
  <c r="C12" i="2"/>
  <c r="F12" i="2"/>
  <c r="G12" i="2"/>
  <c r="M226" i="1" l="1"/>
  <c r="AA67" i="32"/>
  <c r="AA77" i="32" s="1"/>
  <c r="AA30" i="32"/>
  <c r="AA36" i="32" s="1"/>
  <c r="AA17" i="32"/>
  <c r="Z48" i="32"/>
  <c r="K77" i="32"/>
  <c r="Z59" i="32"/>
  <c r="AA35" i="32"/>
  <c r="AA68" i="32"/>
  <c r="AA53" i="32"/>
  <c r="AA55" i="32"/>
  <c r="AA59" i="32" s="1"/>
  <c r="AA48" i="32"/>
  <c r="AA26" i="32"/>
  <c r="Z17" i="32"/>
  <c r="AA14" i="32"/>
  <c r="AA61" i="32"/>
  <c r="E97" i="29"/>
  <c r="E12" i="2"/>
  <c r="F97" i="29"/>
  <c r="M10" i="30"/>
  <c r="M9" i="30"/>
  <c r="I12" i="2"/>
  <c r="AA10" i="33"/>
  <c r="AA42" i="32"/>
  <c r="I79" i="32"/>
  <c r="K53" i="32"/>
  <c r="J79" i="32"/>
  <c r="K79" i="32" s="1"/>
  <c r="AA63" i="32"/>
  <c r="Y79" i="32"/>
  <c r="X79" i="32"/>
  <c r="S97" i="29"/>
  <c r="R97" i="29"/>
  <c r="L11" i="30"/>
  <c r="X12" i="2"/>
  <c r="AA49" i="29"/>
  <c r="AA60" i="29"/>
  <c r="AA71" i="29"/>
  <c r="AA79" i="29"/>
  <c r="AA83" i="29"/>
  <c r="AA91" i="29"/>
  <c r="AA77" i="29"/>
  <c r="AA78" i="29"/>
  <c r="AA80" i="29"/>
  <c r="AA81" i="29"/>
  <c r="AA82" i="29"/>
  <c r="AA84" i="29"/>
  <c r="AA85" i="29"/>
  <c r="AA76" i="29"/>
  <c r="AA72" i="29"/>
  <c r="AA73" i="29"/>
  <c r="AA70" i="29"/>
  <c r="AA66" i="29"/>
  <c r="AA67" i="29"/>
  <c r="AA64" i="29"/>
  <c r="AA61" i="29"/>
  <c r="AA59" i="29"/>
  <c r="AA56" i="29"/>
  <c r="AA48" i="29"/>
  <c r="AA47" i="29"/>
  <c r="AA38" i="29"/>
  <c r="AA40" i="29"/>
  <c r="AA41" i="29"/>
  <c r="AA42" i="29"/>
  <c r="AA43" i="29"/>
  <c r="AA44" i="29"/>
  <c r="AA37" i="29"/>
  <c r="AA29" i="29"/>
  <c r="AA30" i="29"/>
  <c r="AA31" i="29"/>
  <c r="AA32" i="29"/>
  <c r="AA33" i="29"/>
  <c r="AA34" i="29"/>
  <c r="AA28" i="29"/>
  <c r="AA19" i="29"/>
  <c r="AA20" i="29"/>
  <c r="AA21" i="29"/>
  <c r="AA22" i="29"/>
  <c r="AA23" i="29"/>
  <c r="AA24" i="29"/>
  <c r="AA25" i="29"/>
  <c r="AA18" i="29"/>
  <c r="AA17" i="29"/>
  <c r="AA12" i="29"/>
  <c r="AA14" i="29"/>
  <c r="Z12" i="29"/>
  <c r="Z14" i="29"/>
  <c r="Z17" i="29"/>
  <c r="Z18" i="29"/>
  <c r="Z19" i="29"/>
  <c r="Z20" i="29"/>
  <c r="Z21" i="29"/>
  <c r="Z22" i="29"/>
  <c r="Z23" i="29"/>
  <c r="Z24" i="29"/>
  <c r="Z25" i="29"/>
  <c r="Z26" i="29"/>
  <c r="Z28" i="29"/>
  <c r="Z29" i="29"/>
  <c r="Z30" i="29"/>
  <c r="Z31" i="29"/>
  <c r="Z33" i="29"/>
  <c r="Z34" i="29"/>
  <c r="Z37" i="29"/>
  <c r="Z38" i="29"/>
  <c r="Z40" i="29"/>
  <c r="Z41" i="29"/>
  <c r="Z42" i="29"/>
  <c r="Z43" i="29"/>
  <c r="Z44" i="29"/>
  <c r="Z47" i="29"/>
  <c r="Z48" i="29"/>
  <c r="Z49" i="29"/>
  <c r="Z56" i="29"/>
  <c r="Z59" i="29"/>
  <c r="Z60" i="29"/>
  <c r="Z61" i="29"/>
  <c r="Z62" i="29"/>
  <c r="Z64" i="29"/>
  <c r="Z66" i="29"/>
  <c r="Z67" i="29"/>
  <c r="Z70" i="29"/>
  <c r="Z71" i="29"/>
  <c r="Z72" i="29"/>
  <c r="Z73" i="29"/>
  <c r="Z74" i="29"/>
  <c r="Z76" i="29"/>
  <c r="Z77" i="29"/>
  <c r="Z78" i="29"/>
  <c r="Z79" i="29"/>
  <c r="Z80" i="29"/>
  <c r="Z81" i="29"/>
  <c r="Z82" i="29"/>
  <c r="Z83" i="29"/>
  <c r="Z84" i="29"/>
  <c r="Z85" i="29"/>
  <c r="Z86" i="29"/>
  <c r="Z91" i="29"/>
  <c r="X13" i="29"/>
  <c r="X15" i="29" s="1"/>
  <c r="Y13" i="29"/>
  <c r="Y15" i="29" s="1"/>
  <c r="X14" i="29"/>
  <c r="Y14" i="29"/>
  <c r="X17" i="29"/>
  <c r="Y17" i="29"/>
  <c r="X18" i="29"/>
  <c r="Y18" i="29"/>
  <c r="X19" i="29"/>
  <c r="Y19" i="29"/>
  <c r="X20" i="29"/>
  <c r="Y20" i="29"/>
  <c r="X21" i="29"/>
  <c r="Y21" i="29"/>
  <c r="X22" i="29"/>
  <c r="Y22" i="29"/>
  <c r="X23" i="29"/>
  <c r="Y23" i="29"/>
  <c r="X24" i="29"/>
  <c r="Y24" i="29"/>
  <c r="X25" i="29"/>
  <c r="Y25" i="29"/>
  <c r="X28" i="29"/>
  <c r="Y28" i="29"/>
  <c r="X29" i="29"/>
  <c r="Y29" i="29"/>
  <c r="X30" i="29"/>
  <c r="Y30" i="29"/>
  <c r="X31" i="29"/>
  <c r="Y31" i="29"/>
  <c r="X32" i="29"/>
  <c r="Y32" i="29"/>
  <c r="X33" i="29"/>
  <c r="Y33" i="29"/>
  <c r="X34" i="29"/>
  <c r="Y34" i="29"/>
  <c r="X37" i="29"/>
  <c r="Y37" i="29"/>
  <c r="X38" i="29"/>
  <c r="Y38" i="29"/>
  <c r="X39" i="29"/>
  <c r="X45" i="29" s="1"/>
  <c r="X88" i="29" s="1"/>
  <c r="Y39" i="29"/>
  <c r="Y45" i="29" s="1"/>
  <c r="Y88" i="29" s="1"/>
  <c r="X40" i="29"/>
  <c r="Y40" i="29"/>
  <c r="X41" i="29"/>
  <c r="Y41" i="29"/>
  <c r="X42" i="29"/>
  <c r="Y42" i="29"/>
  <c r="X43" i="29"/>
  <c r="Y43" i="29"/>
  <c r="X44" i="29"/>
  <c r="Y44" i="29"/>
  <c r="X47" i="29"/>
  <c r="Y47" i="29"/>
  <c r="X48" i="29"/>
  <c r="Y48" i="29"/>
  <c r="X49" i="29"/>
  <c r="Y49" i="29"/>
  <c r="X50" i="29"/>
  <c r="Y50" i="29"/>
  <c r="X53" i="29"/>
  <c r="Y53" i="29"/>
  <c r="X54" i="29"/>
  <c r="Y54" i="29"/>
  <c r="X55" i="29"/>
  <c r="Y55" i="29"/>
  <c r="X56" i="29"/>
  <c r="Y56" i="29"/>
  <c r="X59" i="29"/>
  <c r="Y59" i="29"/>
  <c r="X60" i="29"/>
  <c r="Y60" i="29"/>
  <c r="X61" i="29"/>
  <c r="Y61" i="29"/>
  <c r="X64" i="29"/>
  <c r="Y64" i="29"/>
  <c r="X65" i="29"/>
  <c r="Y65" i="29"/>
  <c r="X66" i="29"/>
  <c r="Y66" i="29"/>
  <c r="X67" i="29"/>
  <c r="Y67" i="29"/>
  <c r="X70" i="29"/>
  <c r="Y70" i="29"/>
  <c r="X71" i="29"/>
  <c r="Y71" i="29"/>
  <c r="X72" i="29"/>
  <c r="Y72" i="29"/>
  <c r="X73" i="29"/>
  <c r="Y73" i="29"/>
  <c r="X76" i="29"/>
  <c r="Y76" i="29"/>
  <c r="X77" i="29"/>
  <c r="Y77" i="29"/>
  <c r="X78" i="29"/>
  <c r="Y78" i="29"/>
  <c r="X79" i="29"/>
  <c r="Y79" i="29"/>
  <c r="X80" i="29"/>
  <c r="Y80" i="29"/>
  <c r="X81" i="29"/>
  <c r="Y81" i="29"/>
  <c r="X82" i="29"/>
  <c r="Y82" i="29"/>
  <c r="X83" i="29"/>
  <c r="Y83" i="29"/>
  <c r="X84" i="29"/>
  <c r="Y84" i="29"/>
  <c r="X85" i="29"/>
  <c r="Y85" i="29"/>
  <c r="X91" i="29"/>
  <c r="Y91" i="29"/>
  <c r="X92" i="29"/>
  <c r="X94" i="29" s="1"/>
  <c r="Y92" i="29"/>
  <c r="Y94" i="29" s="1"/>
  <c r="Y97" i="29" s="1"/>
  <c r="X12" i="29"/>
  <c r="Y12" i="29"/>
  <c r="X11" i="29"/>
  <c r="Y11" i="29"/>
  <c r="X10" i="29"/>
  <c r="I11" i="29"/>
  <c r="I12" i="29"/>
  <c r="I13" i="29"/>
  <c r="I14" i="29"/>
  <c r="I17" i="29"/>
  <c r="I18" i="29"/>
  <c r="I19" i="29"/>
  <c r="I20" i="29"/>
  <c r="I21" i="29"/>
  <c r="I22" i="29"/>
  <c r="I23" i="29"/>
  <c r="I24" i="29"/>
  <c r="I25" i="29"/>
  <c r="I28" i="29"/>
  <c r="I29" i="29"/>
  <c r="I30" i="29"/>
  <c r="I31" i="29"/>
  <c r="I32" i="29"/>
  <c r="I33" i="29"/>
  <c r="I34" i="29"/>
  <c r="I37" i="29"/>
  <c r="I38" i="29"/>
  <c r="I39" i="29"/>
  <c r="I40" i="29"/>
  <c r="I41" i="29"/>
  <c r="I42" i="29"/>
  <c r="I43" i="29"/>
  <c r="I44" i="29"/>
  <c r="I47" i="29"/>
  <c r="I48" i="29"/>
  <c r="I49" i="29"/>
  <c r="I50" i="29"/>
  <c r="I53" i="29"/>
  <c r="I54" i="29"/>
  <c r="I55" i="29"/>
  <c r="I56" i="29"/>
  <c r="I59" i="29"/>
  <c r="I60" i="29"/>
  <c r="I61" i="29"/>
  <c r="I64" i="29"/>
  <c r="I65" i="29"/>
  <c r="I66" i="29"/>
  <c r="I67" i="29"/>
  <c r="I70" i="29"/>
  <c r="I71" i="29"/>
  <c r="I72" i="29"/>
  <c r="I73" i="29"/>
  <c r="I76" i="29"/>
  <c r="I77" i="29"/>
  <c r="I78" i="29"/>
  <c r="I79" i="29"/>
  <c r="I80" i="29"/>
  <c r="I81" i="29"/>
  <c r="I82" i="29"/>
  <c r="I83" i="29"/>
  <c r="I84" i="29"/>
  <c r="I85" i="29"/>
  <c r="I91" i="29"/>
  <c r="I92" i="29"/>
  <c r="I10" i="29"/>
  <c r="I15" i="29" s="1"/>
  <c r="AA114" i="29"/>
  <c r="Y109" i="29"/>
  <c r="AA109" i="29" s="1"/>
  <c r="J109" i="29"/>
  <c r="Y107" i="29"/>
  <c r="J107" i="29"/>
  <c r="AA107" i="29" s="1"/>
  <c r="Y106" i="29"/>
  <c r="AA106" i="29" s="1"/>
  <c r="J106" i="29"/>
  <c r="L94" i="29"/>
  <c r="C94" i="29"/>
  <c r="J92" i="29"/>
  <c r="J91" i="29"/>
  <c r="L86" i="29"/>
  <c r="C86" i="29"/>
  <c r="J85" i="29"/>
  <c r="J84" i="29"/>
  <c r="J83" i="29"/>
  <c r="J82" i="29"/>
  <c r="J81" i="29"/>
  <c r="J80" i="29"/>
  <c r="J79" i="29"/>
  <c r="J78" i="29"/>
  <c r="J77" i="29"/>
  <c r="J76" i="29"/>
  <c r="L74" i="29"/>
  <c r="C74" i="29"/>
  <c r="J73" i="29"/>
  <c r="J72" i="29"/>
  <c r="J71" i="29"/>
  <c r="J70" i="29"/>
  <c r="L68" i="29"/>
  <c r="Z68" i="29" s="1"/>
  <c r="C68" i="29"/>
  <c r="J67" i="29"/>
  <c r="J66" i="29"/>
  <c r="J65" i="29"/>
  <c r="J64" i="29"/>
  <c r="L62" i="29"/>
  <c r="C62" i="29"/>
  <c r="J61" i="29"/>
  <c r="J60" i="29"/>
  <c r="J59" i="29"/>
  <c r="L57" i="29"/>
  <c r="C57" i="29"/>
  <c r="J56" i="29"/>
  <c r="J55" i="29"/>
  <c r="J54" i="29"/>
  <c r="J53" i="29"/>
  <c r="L51" i="29"/>
  <c r="Z51" i="29" s="1"/>
  <c r="C51" i="29"/>
  <c r="J50" i="29"/>
  <c r="J49" i="29"/>
  <c r="J48" i="29"/>
  <c r="J47" i="29"/>
  <c r="L45" i="29"/>
  <c r="C45" i="29"/>
  <c r="J44" i="29"/>
  <c r="J43" i="29"/>
  <c r="J42" i="29"/>
  <c r="J41" i="29"/>
  <c r="J40" i="29"/>
  <c r="J39" i="29"/>
  <c r="J38" i="29"/>
  <c r="J37" i="29"/>
  <c r="L35" i="29"/>
  <c r="C35" i="29"/>
  <c r="J34" i="29"/>
  <c r="J33" i="29"/>
  <c r="J32" i="29"/>
  <c r="J31" i="29"/>
  <c r="J30" i="29"/>
  <c r="J29" i="29"/>
  <c r="J28" i="29"/>
  <c r="L26" i="29"/>
  <c r="C26" i="29"/>
  <c r="J25" i="29"/>
  <c r="J24" i="29"/>
  <c r="J23" i="29"/>
  <c r="J22" i="29"/>
  <c r="J21" i="29"/>
  <c r="J20" i="29"/>
  <c r="J19" i="29"/>
  <c r="J18" i="29"/>
  <c r="J17" i="29"/>
  <c r="L15" i="29"/>
  <c r="C15" i="29"/>
  <c r="J14" i="29"/>
  <c r="J13" i="29"/>
  <c r="J12" i="29"/>
  <c r="J11" i="29"/>
  <c r="Y10" i="29"/>
  <c r="J10" i="29"/>
  <c r="J15" i="29" s="1"/>
  <c r="AA65" i="32" l="1"/>
  <c r="B225" i="1"/>
  <c r="K225" i="1" s="1"/>
  <c r="J97" i="29"/>
  <c r="C225" i="1"/>
  <c r="L225" i="1" s="1"/>
  <c r="I97" i="29"/>
  <c r="K15" i="29"/>
  <c r="Z79" i="32"/>
  <c r="AA79" i="32" s="1"/>
  <c r="X97" i="29"/>
  <c r="Z39" i="29"/>
  <c r="AA39" i="29" s="1"/>
  <c r="Z45" i="29"/>
  <c r="Z94" i="29"/>
  <c r="AA94" i="29" s="1"/>
  <c r="Z92" i="29"/>
  <c r="AA92" i="29" s="1"/>
  <c r="K10" i="29"/>
  <c r="Z10" i="29"/>
  <c r="Z11" i="29"/>
  <c r="AA11" i="29" s="1"/>
  <c r="Z55" i="29"/>
  <c r="Z57" i="29"/>
  <c r="Z53" i="29"/>
  <c r="AA53" i="29" s="1"/>
  <c r="Z54" i="29"/>
  <c r="AA54" i="29"/>
  <c r="Z15" i="29"/>
  <c r="Z13" i="29"/>
  <c r="AA13" i="29" s="1"/>
  <c r="Z65" i="29"/>
  <c r="AA65" i="29"/>
  <c r="AA68" i="29" s="1"/>
  <c r="Z50" i="29"/>
  <c r="AA50" i="29"/>
  <c r="AA51" i="29" s="1"/>
  <c r="Z35" i="29"/>
  <c r="Z32" i="29"/>
  <c r="L88" i="29"/>
  <c r="C88" i="29"/>
  <c r="C97" i="29" s="1"/>
  <c r="AA26" i="29"/>
  <c r="AA62" i="29"/>
  <c r="AA35" i="29"/>
  <c r="AA45" i="29"/>
  <c r="AA74" i="29"/>
  <c r="K7" i="9"/>
  <c r="D8" i="9"/>
  <c r="E8" i="9"/>
  <c r="F8" i="9"/>
  <c r="G8" i="9"/>
  <c r="H8" i="9"/>
  <c r="I8" i="9"/>
  <c r="J8" i="9"/>
  <c r="K8" i="9"/>
  <c r="K9" i="9"/>
  <c r="K10" i="9"/>
  <c r="K11" i="9"/>
  <c r="K12" i="9"/>
  <c r="K13" i="9"/>
  <c r="K14" i="9"/>
  <c r="K15" i="9"/>
  <c r="K16" i="9"/>
  <c r="K17" i="9"/>
  <c r="K18" i="9"/>
  <c r="K19" i="9"/>
  <c r="K20" i="9"/>
  <c r="K21" i="9"/>
  <c r="K22" i="9"/>
  <c r="K23" i="9"/>
  <c r="K24" i="9"/>
  <c r="K25" i="9"/>
  <c r="K26" i="9"/>
  <c r="K27" i="9"/>
  <c r="K28" i="9"/>
  <c r="K29" i="9"/>
  <c r="K30" i="9"/>
  <c r="D31" i="9"/>
  <c r="J8" i="7" s="1"/>
  <c r="E31" i="9"/>
  <c r="K8" i="7" s="1"/>
  <c r="F31" i="9"/>
  <c r="L8" i="7" s="1"/>
  <c r="G31" i="9"/>
  <c r="H31" i="9"/>
  <c r="N8" i="7" s="1"/>
  <c r="I31" i="9"/>
  <c r="O8" i="7" s="1"/>
  <c r="J31" i="9"/>
  <c r="P8" i="7" s="1"/>
  <c r="K32" i="9"/>
  <c r="K33" i="9"/>
  <c r="K34" i="9"/>
  <c r="K35" i="9"/>
  <c r="K36" i="9"/>
  <c r="K37" i="9"/>
  <c r="K38" i="9"/>
  <c r="K39" i="9"/>
  <c r="K40" i="9"/>
  <c r="K41" i="9"/>
  <c r="K42" i="9"/>
  <c r="K43" i="9"/>
  <c r="K44" i="9"/>
  <c r="K45" i="9"/>
  <c r="K46" i="9"/>
  <c r="K47" i="9"/>
  <c r="K48" i="9"/>
  <c r="K49" i="9"/>
  <c r="K50" i="9"/>
  <c r="K51" i="9"/>
  <c r="K52" i="9"/>
  <c r="K53" i="9"/>
  <c r="K54" i="9"/>
  <c r="K55" i="9"/>
  <c r="K56" i="9"/>
  <c r="D57" i="9"/>
  <c r="E57" i="9"/>
  <c r="F57" i="9"/>
  <c r="H25" i="7" s="1"/>
  <c r="G57" i="9"/>
  <c r="I25" i="7" s="1"/>
  <c r="H57" i="9"/>
  <c r="J25" i="7" s="1"/>
  <c r="I57" i="9"/>
  <c r="K25" i="7" s="1"/>
  <c r="J57" i="9"/>
  <c r="F58" i="9"/>
  <c r="M225" i="1" l="1"/>
  <c r="P225" i="1" s="1"/>
  <c r="G58" i="9"/>
  <c r="M8" i="7"/>
  <c r="K57" i="9"/>
  <c r="J58" i="9"/>
  <c r="K31" i="9"/>
  <c r="I58" i="9"/>
  <c r="E58" i="9"/>
  <c r="D8" i="7"/>
  <c r="H58" i="9"/>
  <c r="D58" i="9"/>
  <c r="C8" i="7"/>
  <c r="K97" i="29"/>
  <c r="AA10" i="29"/>
  <c r="AA55" i="29"/>
  <c r="AA57" i="29" s="1"/>
  <c r="L97" i="29"/>
  <c r="Z97" i="29" s="1"/>
  <c r="Z88" i="29"/>
  <c r="AA88" i="29" s="1"/>
  <c r="AA15" i="29"/>
  <c r="AA97" i="29" s="1"/>
  <c r="AA86" i="29"/>
  <c r="N7" i="18"/>
  <c r="O7" i="18"/>
  <c r="K58" i="9" l="1"/>
  <c r="K64" i="9" s="1"/>
  <c r="K88" i="29"/>
  <c r="J13" i="14"/>
  <c r="J20" i="13" l="1"/>
  <c r="S90" i="24" l="1"/>
  <c r="S102" i="24" s="1"/>
  <c r="S104" i="24" s="1"/>
  <c r="R80" i="23"/>
  <c r="S55" i="22"/>
  <c r="E239" i="1" l="1"/>
  <c r="N212" i="1" l="1"/>
  <c r="M216" i="1"/>
  <c r="K214" i="1"/>
  <c r="M214" i="1" s="1"/>
  <c r="J211" i="1"/>
  <c r="J212" i="1" s="1"/>
  <c r="J218" i="1" s="1"/>
  <c r="I211" i="1"/>
  <c r="H211" i="1"/>
  <c r="G211" i="1"/>
  <c r="G212" i="1" s="1"/>
  <c r="G218" i="1" s="1"/>
  <c r="F211" i="1"/>
  <c r="E211" i="1"/>
  <c r="D211" i="1"/>
  <c r="D212" i="1" s="1"/>
  <c r="D218" i="1" s="1"/>
  <c r="C211" i="1"/>
  <c r="B211" i="1"/>
  <c r="K210" i="1"/>
  <c r="M210" i="1" s="1"/>
  <c r="K209" i="1"/>
  <c r="M209" i="1" s="1"/>
  <c r="K208" i="1"/>
  <c r="M208" i="1" s="1"/>
  <c r="L207" i="1"/>
  <c r="K207" i="1"/>
  <c r="L206" i="1"/>
  <c r="K206" i="1"/>
  <c r="L205" i="1"/>
  <c r="K205" i="1"/>
  <c r="H212" i="1" l="1"/>
  <c r="H218" i="1" s="1"/>
  <c r="M206" i="1"/>
  <c r="H219" i="1"/>
  <c r="E212" i="1"/>
  <c r="E218" i="1" s="1"/>
  <c r="M207" i="1"/>
  <c r="B212" i="1"/>
  <c r="B218" i="1" s="1"/>
  <c r="B219" i="1" s="1"/>
  <c r="K212" i="1"/>
  <c r="E219" i="1"/>
  <c r="M205" i="1"/>
  <c r="O205" i="1"/>
  <c r="L212" i="1"/>
  <c r="L76" i="5"/>
  <c r="K76" i="5"/>
  <c r="J76" i="5"/>
  <c r="I76" i="5"/>
  <c r="H76" i="5"/>
  <c r="G76" i="5"/>
  <c r="E76" i="5"/>
  <c r="D76" i="5"/>
  <c r="C76" i="5"/>
  <c r="M75" i="5"/>
  <c r="F75" i="5"/>
  <c r="M74" i="5"/>
  <c r="F74" i="5"/>
  <c r="M73" i="5"/>
  <c r="F73" i="5"/>
  <c r="M72" i="5"/>
  <c r="F72" i="5"/>
  <c r="M71" i="5"/>
  <c r="F71" i="5"/>
  <c r="M70" i="5"/>
  <c r="F70" i="5"/>
  <c r="M69" i="5"/>
  <c r="F69" i="5"/>
  <c r="M68" i="5"/>
  <c r="F68" i="5"/>
  <c r="M67" i="5"/>
  <c r="F67" i="5"/>
  <c r="M66" i="5"/>
  <c r="F66" i="5"/>
  <c r="L64" i="5"/>
  <c r="K64" i="5"/>
  <c r="J64" i="5"/>
  <c r="I64" i="5"/>
  <c r="H64" i="5"/>
  <c r="G64" i="5"/>
  <c r="E64" i="5"/>
  <c r="D64" i="5"/>
  <c r="C64" i="5"/>
  <c r="M63" i="5"/>
  <c r="F63" i="5"/>
  <c r="M62" i="5"/>
  <c r="N62" i="5" s="1"/>
  <c r="F62" i="5"/>
  <c r="M61" i="5"/>
  <c r="F61" i="5"/>
  <c r="M60" i="5"/>
  <c r="F60" i="5"/>
  <c r="L58" i="5"/>
  <c r="K58" i="5"/>
  <c r="J58" i="5"/>
  <c r="I58" i="5"/>
  <c r="H58" i="5"/>
  <c r="G58" i="5"/>
  <c r="E58" i="5"/>
  <c r="D58" i="5"/>
  <c r="C58" i="5"/>
  <c r="M57" i="5"/>
  <c r="F57" i="5"/>
  <c r="M56" i="5"/>
  <c r="F56" i="5"/>
  <c r="M55" i="5"/>
  <c r="F55" i="5"/>
  <c r="M54" i="5"/>
  <c r="F54" i="5"/>
  <c r="L52" i="5"/>
  <c r="K52" i="5"/>
  <c r="J52" i="5"/>
  <c r="I52" i="5"/>
  <c r="H52" i="5"/>
  <c r="G52" i="5"/>
  <c r="E52" i="5"/>
  <c r="D52" i="5"/>
  <c r="C52" i="5"/>
  <c r="M51" i="5"/>
  <c r="F51" i="5"/>
  <c r="M50" i="5"/>
  <c r="N50" i="5" s="1"/>
  <c r="F50" i="5"/>
  <c r="M49" i="5"/>
  <c r="F49" i="5"/>
  <c r="F52" i="5" s="1"/>
  <c r="L47" i="5"/>
  <c r="K47" i="5"/>
  <c r="J47" i="5"/>
  <c r="I47" i="5"/>
  <c r="H47" i="5"/>
  <c r="G47" i="5"/>
  <c r="E47" i="5"/>
  <c r="D47" i="5"/>
  <c r="C47" i="5"/>
  <c r="M46" i="5"/>
  <c r="F46" i="5"/>
  <c r="N46" i="5" s="1"/>
  <c r="M45" i="5"/>
  <c r="F45" i="5"/>
  <c r="M44" i="5"/>
  <c r="F44" i="5"/>
  <c r="F47" i="5" s="1"/>
  <c r="M43" i="5"/>
  <c r="F43" i="5"/>
  <c r="L41" i="5"/>
  <c r="K41" i="5"/>
  <c r="J41" i="5"/>
  <c r="I41" i="5"/>
  <c r="H41" i="5"/>
  <c r="G41" i="5"/>
  <c r="E41" i="5"/>
  <c r="D41" i="5"/>
  <c r="C41" i="5"/>
  <c r="M40" i="5"/>
  <c r="F40" i="5"/>
  <c r="M39" i="5"/>
  <c r="F39" i="5"/>
  <c r="M38" i="5"/>
  <c r="F38" i="5"/>
  <c r="M37" i="5"/>
  <c r="F37" i="5"/>
  <c r="L35" i="5"/>
  <c r="K35" i="5"/>
  <c r="J35" i="5"/>
  <c r="I35" i="5"/>
  <c r="H35" i="5"/>
  <c r="G35" i="5"/>
  <c r="E35" i="5"/>
  <c r="D35" i="5"/>
  <c r="C35" i="5"/>
  <c r="M34" i="5"/>
  <c r="F34" i="5"/>
  <c r="N34" i="5" s="1"/>
  <c r="M33" i="5"/>
  <c r="F33" i="5"/>
  <c r="M32" i="5"/>
  <c r="F32" i="5"/>
  <c r="M31" i="5"/>
  <c r="F31" i="5"/>
  <c r="M30" i="5"/>
  <c r="F30" i="5"/>
  <c r="N30" i="5" s="1"/>
  <c r="M29" i="5"/>
  <c r="F29" i="5"/>
  <c r="M28" i="5"/>
  <c r="F28" i="5"/>
  <c r="M27" i="5"/>
  <c r="F27" i="5"/>
  <c r="L25" i="5"/>
  <c r="K25" i="5"/>
  <c r="J25" i="5"/>
  <c r="I25" i="5"/>
  <c r="H25" i="5"/>
  <c r="G25" i="5"/>
  <c r="E25" i="5"/>
  <c r="D25" i="5"/>
  <c r="C25" i="5"/>
  <c r="M24" i="5"/>
  <c r="F24" i="5"/>
  <c r="M23" i="5"/>
  <c r="F23" i="5"/>
  <c r="M22" i="5"/>
  <c r="F22" i="5"/>
  <c r="M21" i="5"/>
  <c r="N21" i="5" s="1"/>
  <c r="F21" i="5"/>
  <c r="M20" i="5"/>
  <c r="F20" i="5"/>
  <c r="M19" i="5"/>
  <c r="N19" i="5" s="1"/>
  <c r="F19" i="5"/>
  <c r="M18" i="5"/>
  <c r="F18" i="5"/>
  <c r="L16" i="5"/>
  <c r="K16" i="5"/>
  <c r="J16" i="5"/>
  <c r="J78" i="5" s="1"/>
  <c r="I16" i="5"/>
  <c r="H16" i="5"/>
  <c r="G16" i="5"/>
  <c r="E16" i="5"/>
  <c r="D16" i="5"/>
  <c r="C16" i="5"/>
  <c r="M15" i="5"/>
  <c r="F15" i="5"/>
  <c r="M14" i="5"/>
  <c r="F14" i="5"/>
  <c r="M13" i="5"/>
  <c r="F13" i="5"/>
  <c r="M12" i="5"/>
  <c r="F12" i="5"/>
  <c r="M11" i="5"/>
  <c r="F11" i="5"/>
  <c r="M10" i="5"/>
  <c r="F10" i="5"/>
  <c r="M9" i="5"/>
  <c r="F9" i="5"/>
  <c r="M8" i="5"/>
  <c r="F8" i="5"/>
  <c r="M7" i="5"/>
  <c r="F7" i="5"/>
  <c r="H9" i="2"/>
  <c r="J9" i="2" s="1"/>
  <c r="W9" i="2"/>
  <c r="P205" i="1" l="1"/>
  <c r="Y9" i="2"/>
  <c r="Z9" i="2" s="1"/>
  <c r="F76" i="5"/>
  <c r="N69" i="5"/>
  <c r="N71" i="5"/>
  <c r="N73" i="5"/>
  <c r="N75" i="5"/>
  <c r="N57" i="5"/>
  <c r="N38" i="5"/>
  <c r="N24" i="5"/>
  <c r="F25" i="5"/>
  <c r="N68" i="5"/>
  <c r="N72" i="5"/>
  <c r="F58" i="5"/>
  <c r="N12" i="5"/>
  <c r="N8" i="5"/>
  <c r="N7" i="5"/>
  <c r="K218" i="1"/>
  <c r="M212" i="1"/>
  <c r="L218" i="1"/>
  <c r="E78" i="5"/>
  <c r="D78" i="5"/>
  <c r="I78" i="5"/>
  <c r="N20" i="5"/>
  <c r="N33" i="5"/>
  <c r="N56" i="5"/>
  <c r="N22" i="5"/>
  <c r="M41" i="5"/>
  <c r="N10" i="5"/>
  <c r="N28" i="5"/>
  <c r="N32" i="5"/>
  <c r="N43" i="5"/>
  <c r="N70" i="5"/>
  <c r="N74" i="5"/>
  <c r="N9" i="5"/>
  <c r="N13" i="5"/>
  <c r="N15" i="5"/>
  <c r="K78" i="5"/>
  <c r="F16" i="5"/>
  <c r="N14" i="5"/>
  <c r="C78" i="5"/>
  <c r="H78" i="5"/>
  <c r="L78" i="5"/>
  <c r="F35" i="5"/>
  <c r="N29" i="5"/>
  <c r="N31" i="5"/>
  <c r="N40" i="5"/>
  <c r="M47" i="5"/>
  <c r="N45" i="5"/>
  <c r="N55" i="5"/>
  <c r="N67" i="5"/>
  <c r="N11" i="5"/>
  <c r="M25" i="5"/>
  <c r="N49" i="5"/>
  <c r="N61" i="5"/>
  <c r="N23" i="5"/>
  <c r="N25" i="5" s="1"/>
  <c r="G78" i="5"/>
  <c r="N18" i="5"/>
  <c r="M35" i="5"/>
  <c r="F41" i="5"/>
  <c r="N39" i="5"/>
  <c r="N44" i="5"/>
  <c r="N51" i="5"/>
  <c r="F64" i="5"/>
  <c r="N63" i="5"/>
  <c r="M52" i="5"/>
  <c r="N54" i="5"/>
  <c r="M58" i="5"/>
  <c r="N60" i="5"/>
  <c r="M64" i="5"/>
  <c r="N66" i="5"/>
  <c r="M16" i="5"/>
  <c r="M76" i="5"/>
  <c r="N27" i="5"/>
  <c r="N37" i="5"/>
  <c r="R79" i="25"/>
  <c r="R90" i="24"/>
  <c r="K219" i="1" l="1"/>
  <c r="N58" i="5"/>
  <c r="F78" i="5"/>
  <c r="N35" i="5"/>
  <c r="O212" i="1"/>
  <c r="M218" i="1"/>
  <c r="N47" i="5"/>
  <c r="N64" i="5"/>
  <c r="N41" i="5"/>
  <c r="N76" i="5"/>
  <c r="N52" i="5"/>
  <c r="N16" i="5"/>
  <c r="M78" i="5"/>
  <c r="P90" i="24"/>
  <c r="P102" i="24" s="1"/>
  <c r="P104" i="24" s="1"/>
  <c r="Q90" i="24"/>
  <c r="Q102" i="24" s="1"/>
  <c r="Q104" i="24" s="1"/>
  <c r="R102" i="24"/>
  <c r="R104" i="24" s="1"/>
  <c r="N78" i="5" l="1"/>
  <c r="F14" i="13" l="1"/>
  <c r="G14" i="13"/>
  <c r="H14" i="13"/>
  <c r="I14" i="13"/>
  <c r="I10" i="11" l="1"/>
  <c r="H10" i="11"/>
  <c r="G10" i="11"/>
  <c r="F10" i="11"/>
  <c r="E10" i="11"/>
  <c r="D10" i="11"/>
  <c r="J9" i="11"/>
  <c r="J10" i="11" s="1"/>
  <c r="F39" i="3" l="1"/>
  <c r="R126" i="26" l="1"/>
  <c r="Q80" i="23"/>
  <c r="R55" i="22"/>
  <c r="Q126" i="26" l="1"/>
  <c r="H192" i="1" l="1"/>
  <c r="I192" i="1"/>
  <c r="G192" i="1"/>
  <c r="F192" i="1"/>
  <c r="E192" i="1"/>
  <c r="J198" i="1"/>
  <c r="G196" i="1"/>
  <c r="E196" i="1"/>
  <c r="B196" i="1"/>
  <c r="J195" i="1"/>
  <c r="K193" i="1"/>
  <c r="K199" i="1" s="1"/>
  <c r="G193" i="1"/>
  <c r="E193" i="1"/>
  <c r="D192" i="1"/>
  <c r="C192" i="1"/>
  <c r="B192" i="1"/>
  <c r="J191" i="1"/>
  <c r="J190" i="1"/>
  <c r="J189" i="1"/>
  <c r="J188" i="1"/>
  <c r="M188" i="1" s="1"/>
  <c r="J187" i="1"/>
  <c r="J186" i="1"/>
  <c r="J193" i="1" l="1"/>
  <c r="M193" i="1" s="1"/>
  <c r="G199" i="1"/>
  <c r="M186" i="1"/>
  <c r="E199" i="1"/>
  <c r="B193" i="1"/>
  <c r="B199" i="1" s="1"/>
  <c r="J196" i="1"/>
  <c r="N39" i="7"/>
  <c r="J199" i="1" l="1"/>
  <c r="J200" i="1" s="1"/>
  <c r="C22" i="28"/>
  <c r="D16" i="28"/>
  <c r="C16" i="28"/>
  <c r="E15" i="28"/>
  <c r="E16" i="28" s="1"/>
  <c r="E11" i="28"/>
  <c r="D10" i="28"/>
  <c r="D12" i="28" s="1"/>
  <c r="C10" i="28"/>
  <c r="C12" i="28" s="1"/>
  <c r="E9" i="28"/>
  <c r="E8" i="28"/>
  <c r="D18" i="28" l="1"/>
  <c r="E10" i="28"/>
  <c r="E12" i="28" s="1"/>
  <c r="E18" i="28" s="1"/>
  <c r="C26" i="28" s="1"/>
  <c r="C18" i="28"/>
  <c r="C16" i="18"/>
  <c r="C24" i="28" l="1"/>
  <c r="M80" i="3"/>
  <c r="F80" i="3"/>
  <c r="N80" i="3" l="1"/>
  <c r="K26" i="16" l="1"/>
  <c r="J15" i="8" l="1"/>
  <c r="E16" i="8"/>
  <c r="F16" i="8"/>
  <c r="G16" i="8"/>
  <c r="H16" i="8"/>
  <c r="I16" i="8"/>
  <c r="D16" i="8"/>
  <c r="E12" i="8"/>
  <c r="F12" i="8"/>
  <c r="G12" i="8"/>
  <c r="H12" i="8"/>
  <c r="I12" i="8"/>
  <c r="D12" i="8"/>
  <c r="Q79" i="25" l="1"/>
  <c r="P80" i="23"/>
  <c r="Q55" i="22"/>
  <c r="E173" i="1" l="1"/>
  <c r="H170" i="1"/>
  <c r="G24" i="7" l="1"/>
  <c r="J14" i="8" l="1"/>
  <c r="J13" i="8"/>
  <c r="J11" i="8"/>
  <c r="J12" i="8" s="1"/>
  <c r="J16" i="8" l="1"/>
  <c r="H168" i="1" l="1"/>
  <c r="H167" i="1"/>
  <c r="H166" i="1"/>
  <c r="K166" i="1" s="1"/>
  <c r="D172" i="1"/>
  <c r="F92" i="3" l="1"/>
  <c r="F91" i="3"/>
  <c r="F22" i="3"/>
  <c r="E14" i="13" l="1"/>
  <c r="D14" i="13"/>
  <c r="F36" i="15"/>
  <c r="G36" i="15"/>
  <c r="H36" i="15"/>
  <c r="I36" i="15"/>
  <c r="J36" i="15"/>
  <c r="H179" i="1" l="1"/>
  <c r="G177" i="1" l="1"/>
  <c r="E177" i="1"/>
  <c r="H176" i="1"/>
  <c r="P126" i="26" l="1"/>
  <c r="P79" i="25"/>
  <c r="O80" i="23"/>
  <c r="P55" i="22"/>
  <c r="B177" i="1" l="1"/>
  <c r="H175" i="1"/>
  <c r="I173" i="1"/>
  <c r="I180" i="1" s="1"/>
  <c r="G173" i="1"/>
  <c r="G180" i="1" s="1"/>
  <c r="E180" i="1"/>
  <c r="C172" i="1"/>
  <c r="B172" i="1"/>
  <c r="H171" i="1"/>
  <c r="H169" i="1"/>
  <c r="B173" i="1" l="1"/>
  <c r="B180" i="1" s="1"/>
  <c r="H177" i="1"/>
  <c r="H173" i="1"/>
  <c r="D10" i="21"/>
  <c r="B235" i="1" s="1"/>
  <c r="M235" i="1" s="1"/>
  <c r="O55" i="22"/>
  <c r="N55" i="22"/>
  <c r="M55" i="22"/>
  <c r="L55" i="22"/>
  <c r="K55" i="22"/>
  <c r="J55" i="22"/>
  <c r="I55" i="22"/>
  <c r="H55" i="22"/>
  <c r="G55" i="22"/>
  <c r="F55" i="22"/>
  <c r="O126" i="26"/>
  <c r="N126" i="26"/>
  <c r="M126" i="26"/>
  <c r="L126" i="26"/>
  <c r="K126" i="26"/>
  <c r="J126" i="26"/>
  <c r="I126" i="26"/>
  <c r="H126" i="26"/>
  <c r="G126" i="26"/>
  <c r="F126" i="26"/>
  <c r="O79" i="25"/>
  <c r="N79" i="25"/>
  <c r="M79" i="25"/>
  <c r="L79" i="25"/>
  <c r="K79" i="25"/>
  <c r="J79" i="25"/>
  <c r="I79" i="25"/>
  <c r="H79" i="25"/>
  <c r="G79" i="25"/>
  <c r="F79" i="25"/>
  <c r="O90" i="24"/>
  <c r="O102" i="24" s="1"/>
  <c r="O104" i="24" s="1"/>
  <c r="N90" i="24"/>
  <c r="N102" i="24" s="1"/>
  <c r="N104" i="24" s="1"/>
  <c r="M90" i="24"/>
  <c r="M102" i="24" s="1"/>
  <c r="M104" i="24" s="1"/>
  <c r="L90" i="24"/>
  <c r="L102" i="24" s="1"/>
  <c r="L104" i="24" s="1"/>
  <c r="K90" i="24"/>
  <c r="K102" i="24" s="1"/>
  <c r="K104" i="24" s="1"/>
  <c r="J90" i="24"/>
  <c r="J102" i="24" s="1"/>
  <c r="J104" i="24" s="1"/>
  <c r="I90" i="24"/>
  <c r="I102" i="24" s="1"/>
  <c r="I104" i="24" s="1"/>
  <c r="H90" i="24"/>
  <c r="H102" i="24" s="1"/>
  <c r="H104" i="24" s="1"/>
  <c r="G90" i="24"/>
  <c r="G102" i="24" s="1"/>
  <c r="G104" i="24" s="1"/>
  <c r="F90" i="24"/>
  <c r="F102" i="24" s="1"/>
  <c r="F104" i="24" s="1"/>
  <c r="D14" i="21" l="1"/>
  <c r="H180" i="1"/>
  <c r="H181" i="1" s="1"/>
  <c r="M50" i="3"/>
  <c r="F50" i="3"/>
  <c r="M49" i="3"/>
  <c r="F49" i="3"/>
  <c r="M48" i="3"/>
  <c r="F48" i="3"/>
  <c r="M47" i="3"/>
  <c r="F47" i="3"/>
  <c r="M25" i="3"/>
  <c r="F25" i="3"/>
  <c r="M24" i="3"/>
  <c r="F24" i="3"/>
  <c r="M23" i="3"/>
  <c r="F23" i="3"/>
  <c r="M22" i="3"/>
  <c r="N22" i="3" s="1"/>
  <c r="M21" i="3"/>
  <c r="F21" i="3"/>
  <c r="M20" i="3"/>
  <c r="F20" i="3"/>
  <c r="M19" i="3"/>
  <c r="F19" i="3"/>
  <c r="M18" i="3"/>
  <c r="F18" i="3"/>
  <c r="M17" i="3"/>
  <c r="F17" i="3"/>
  <c r="N48" i="3" l="1"/>
  <c r="N19" i="3"/>
  <c r="N23" i="3"/>
  <c r="N25" i="3"/>
  <c r="N50" i="3"/>
  <c r="N21" i="3"/>
  <c r="N18" i="3"/>
  <c r="N20" i="3"/>
  <c r="N24" i="3"/>
  <c r="N47" i="3"/>
  <c r="N49" i="3"/>
  <c r="N17" i="3"/>
  <c r="M7" i="6" l="1"/>
  <c r="F7" i="6"/>
  <c r="M11" i="4"/>
  <c r="F11" i="4"/>
  <c r="N11" i="4" l="1"/>
  <c r="N7" i="6"/>
  <c r="M61" i="3"/>
  <c r="F61" i="3"/>
  <c r="M10" i="4"/>
  <c r="F10" i="4"/>
  <c r="M9" i="4"/>
  <c r="F9" i="4"/>
  <c r="M8" i="6"/>
  <c r="F8" i="6"/>
  <c r="N9" i="4" l="1"/>
  <c r="N8" i="6"/>
  <c r="N10" i="4"/>
  <c r="N61" i="3"/>
  <c r="M8" i="4"/>
  <c r="F8" i="4"/>
  <c r="M7" i="4"/>
  <c r="F7" i="4"/>
  <c r="N7" i="4" l="1"/>
  <c r="N8" i="4"/>
  <c r="N80" i="23" l="1"/>
  <c r="I10" i="10"/>
  <c r="L159" i="1" l="1"/>
  <c r="K159" i="1"/>
  <c r="I159" i="1"/>
  <c r="M158" i="1"/>
  <c r="M157" i="1"/>
  <c r="N155" i="1"/>
  <c r="N161" i="1" s="1"/>
  <c r="L155" i="1"/>
  <c r="L161" i="1" s="1"/>
  <c r="K155" i="1"/>
  <c r="K161" i="1" s="1"/>
  <c r="J154" i="1"/>
  <c r="I154" i="1"/>
  <c r="M153" i="1"/>
  <c r="M152" i="1"/>
  <c r="M151" i="1"/>
  <c r="M150" i="1"/>
  <c r="M149" i="1"/>
  <c r="M148" i="1"/>
  <c r="M80" i="23"/>
  <c r="M130" i="1"/>
  <c r="M111" i="1"/>
  <c r="L132" i="1"/>
  <c r="L138" i="1" s="1"/>
  <c r="L136" i="1"/>
  <c r="K136" i="1"/>
  <c r="M129" i="1"/>
  <c r="M128" i="1"/>
  <c r="M134" i="1"/>
  <c r="M135" i="1"/>
  <c r="M125" i="1"/>
  <c r="O125" i="1" s="1"/>
  <c r="M126" i="1"/>
  <c r="M127" i="1"/>
  <c r="N132" i="1"/>
  <c r="N138" i="1" s="1"/>
  <c r="K132" i="1"/>
  <c r="K138" i="1" s="1"/>
  <c r="I136" i="1"/>
  <c r="J131" i="1"/>
  <c r="I131" i="1"/>
  <c r="M112" i="1"/>
  <c r="C13" i="18"/>
  <c r="P35" i="7"/>
  <c r="J227" i="1" s="1"/>
  <c r="J231" i="1" s="1"/>
  <c r="J232" i="1" s="1"/>
  <c r="P28" i="7"/>
  <c r="D227" i="1" s="1"/>
  <c r="P39" i="7"/>
  <c r="B154" i="1"/>
  <c r="C154" i="1"/>
  <c r="I117" i="1"/>
  <c r="J117" i="1"/>
  <c r="L80" i="23"/>
  <c r="F7" i="18"/>
  <c r="J7" i="18"/>
  <c r="F27" i="18"/>
  <c r="M25" i="7"/>
  <c r="Q8" i="7"/>
  <c r="I8" i="7"/>
  <c r="G30" i="7"/>
  <c r="K33" i="15"/>
  <c r="E34" i="15"/>
  <c r="F34" i="15"/>
  <c r="G34" i="15"/>
  <c r="H34" i="15"/>
  <c r="I34" i="15"/>
  <c r="J34" i="15"/>
  <c r="K26" i="15"/>
  <c r="K27" i="15"/>
  <c r="K28" i="15"/>
  <c r="K29" i="15"/>
  <c r="K30" i="15"/>
  <c r="K31" i="15"/>
  <c r="K32" i="15"/>
  <c r="D34" i="15"/>
  <c r="K14" i="12"/>
  <c r="E15" i="12"/>
  <c r="F15" i="12"/>
  <c r="G15" i="12"/>
  <c r="H15" i="12"/>
  <c r="I15" i="12"/>
  <c r="J15" i="12"/>
  <c r="K13" i="12"/>
  <c r="D15" i="12"/>
  <c r="M119" i="1"/>
  <c r="M113" i="1"/>
  <c r="M114" i="1"/>
  <c r="M115" i="1"/>
  <c r="M116" i="1"/>
  <c r="L118" i="1"/>
  <c r="L121" i="1" s="1"/>
  <c r="K118" i="1"/>
  <c r="K121" i="1" s="1"/>
  <c r="F156" i="1"/>
  <c r="F148" i="1"/>
  <c r="F149" i="1"/>
  <c r="F150" i="1"/>
  <c r="F151" i="1"/>
  <c r="F152" i="1"/>
  <c r="F153" i="1"/>
  <c r="E155" i="1"/>
  <c r="E158" i="1" s="1"/>
  <c r="D155" i="1"/>
  <c r="D158" i="1" s="1"/>
  <c r="K7" i="15"/>
  <c r="K8" i="15" s="1"/>
  <c r="K9" i="15"/>
  <c r="K10" i="15"/>
  <c r="K11" i="15"/>
  <c r="K12" i="15"/>
  <c r="K13" i="15"/>
  <c r="K14" i="15"/>
  <c r="K15" i="15"/>
  <c r="K16" i="15"/>
  <c r="K17" i="15"/>
  <c r="K18" i="15"/>
  <c r="K19" i="15"/>
  <c r="K20" i="15"/>
  <c r="K21" i="15"/>
  <c r="K22" i="15"/>
  <c r="K23" i="15"/>
  <c r="K24" i="15"/>
  <c r="K35" i="15"/>
  <c r="K36" i="15" s="1"/>
  <c r="M24" i="7"/>
  <c r="Q7" i="7"/>
  <c r="I7" i="7"/>
  <c r="M26" i="7"/>
  <c r="Q9" i="7"/>
  <c r="I9" i="7"/>
  <c r="G26" i="7"/>
  <c r="M27" i="7"/>
  <c r="Q10" i="7"/>
  <c r="I10" i="7"/>
  <c r="G27" i="7"/>
  <c r="M30" i="7"/>
  <c r="Q13" i="7"/>
  <c r="I13" i="7"/>
  <c r="M31" i="7"/>
  <c r="G31" i="7"/>
  <c r="Q14" i="7"/>
  <c r="I14" i="7"/>
  <c r="M32" i="7"/>
  <c r="G32" i="7"/>
  <c r="Q15" i="7"/>
  <c r="I15" i="7"/>
  <c r="M33" i="7"/>
  <c r="G33" i="7"/>
  <c r="Q16" i="7"/>
  <c r="I16" i="7"/>
  <c r="M34" i="7"/>
  <c r="G34" i="7"/>
  <c r="Q17" i="7"/>
  <c r="I17" i="7"/>
  <c r="O28" i="7"/>
  <c r="C227" i="1" s="1"/>
  <c r="E18" i="16"/>
  <c r="F18" i="16"/>
  <c r="G18" i="16"/>
  <c r="H18" i="16"/>
  <c r="I18" i="16"/>
  <c r="J18" i="16"/>
  <c r="K9" i="16"/>
  <c r="K10" i="16"/>
  <c r="K11" i="16"/>
  <c r="K12" i="16"/>
  <c r="K13" i="16"/>
  <c r="K14" i="16"/>
  <c r="K15" i="16"/>
  <c r="K16" i="16"/>
  <c r="K17" i="16"/>
  <c r="D18" i="16"/>
  <c r="K80" i="23"/>
  <c r="F24" i="16"/>
  <c r="F8" i="16"/>
  <c r="H24" i="16"/>
  <c r="H8" i="16"/>
  <c r="I24" i="16"/>
  <c r="I8" i="16"/>
  <c r="D8" i="16"/>
  <c r="D24" i="16"/>
  <c r="E8" i="16"/>
  <c r="E24" i="16"/>
  <c r="G8" i="16"/>
  <c r="G24" i="16"/>
  <c r="J24" i="16"/>
  <c r="H11" i="2"/>
  <c r="J11" i="2" s="1"/>
  <c r="J80" i="23"/>
  <c r="E8" i="11"/>
  <c r="E12" i="11"/>
  <c r="F8" i="11"/>
  <c r="F12" i="11"/>
  <c r="G8" i="11"/>
  <c r="G12" i="11"/>
  <c r="H8" i="11"/>
  <c r="H12" i="11"/>
  <c r="I8" i="11"/>
  <c r="I12" i="11"/>
  <c r="D8" i="11"/>
  <c r="J11" i="11"/>
  <c r="J12" i="11" s="1"/>
  <c r="D12" i="11"/>
  <c r="F10" i="10"/>
  <c r="G10" i="10"/>
  <c r="H10" i="10"/>
  <c r="J9" i="10"/>
  <c r="J10" i="10" s="1"/>
  <c r="E8" i="13"/>
  <c r="E11" i="13"/>
  <c r="F8" i="13"/>
  <c r="F11" i="13"/>
  <c r="G8" i="13"/>
  <c r="G11" i="13"/>
  <c r="H8" i="13"/>
  <c r="H11" i="13"/>
  <c r="I8" i="13"/>
  <c r="I11" i="13"/>
  <c r="J7" i="13"/>
  <c r="J8" i="13" s="1"/>
  <c r="J12" i="13"/>
  <c r="J13" i="13"/>
  <c r="J9" i="13"/>
  <c r="J10" i="13"/>
  <c r="D8" i="13"/>
  <c r="D15" i="13" s="1"/>
  <c r="D11" i="13"/>
  <c r="M106" i="3"/>
  <c r="F106" i="3"/>
  <c r="E140" i="1"/>
  <c r="E136" i="1"/>
  <c r="E137" i="1"/>
  <c r="E139" i="1"/>
  <c r="E141" i="1"/>
  <c r="E143" i="1"/>
  <c r="D142" i="1"/>
  <c r="D144" i="1" s="1"/>
  <c r="C142" i="1"/>
  <c r="C144" i="1" s="1"/>
  <c r="B142" i="1"/>
  <c r="B144" i="1" s="1"/>
  <c r="I80" i="23"/>
  <c r="C18" i="19"/>
  <c r="D8" i="15"/>
  <c r="D25" i="15"/>
  <c r="D36" i="15"/>
  <c r="E8" i="15"/>
  <c r="E25" i="15"/>
  <c r="E36" i="15"/>
  <c r="F8" i="15"/>
  <c r="F25" i="15"/>
  <c r="G8" i="15"/>
  <c r="G25" i="15"/>
  <c r="H8" i="15"/>
  <c r="H25" i="15"/>
  <c r="I8" i="15"/>
  <c r="I25" i="15"/>
  <c r="J8" i="15"/>
  <c r="J25" i="15"/>
  <c r="K21" i="16"/>
  <c r="O35" i="7"/>
  <c r="I227" i="1" s="1"/>
  <c r="I231" i="1" s="1"/>
  <c r="C19" i="7"/>
  <c r="D19" i="7"/>
  <c r="E19" i="7"/>
  <c r="F19" i="7"/>
  <c r="G19" i="7"/>
  <c r="H19" i="7"/>
  <c r="J19" i="7"/>
  <c r="K19" i="7"/>
  <c r="L19" i="7"/>
  <c r="M19" i="7"/>
  <c r="N19" i="7"/>
  <c r="O19" i="7"/>
  <c r="P19" i="7"/>
  <c r="C35" i="7"/>
  <c r="D35" i="7"/>
  <c r="E35" i="7"/>
  <c r="F35" i="7"/>
  <c r="H35" i="7"/>
  <c r="I35" i="7"/>
  <c r="J35" i="7"/>
  <c r="K35" i="7"/>
  <c r="L35" i="7"/>
  <c r="K7" i="16"/>
  <c r="J9" i="8"/>
  <c r="J10" i="8" s="1"/>
  <c r="J17" i="8" s="1"/>
  <c r="J21" i="8" s="1"/>
  <c r="E10" i="8"/>
  <c r="E17" i="8" s="1"/>
  <c r="F10" i="8"/>
  <c r="F17" i="8" s="1"/>
  <c r="G10" i="8"/>
  <c r="G17" i="8" s="1"/>
  <c r="H10" i="8"/>
  <c r="H17" i="8" s="1"/>
  <c r="I10" i="8"/>
  <c r="I17" i="8" s="1"/>
  <c r="D10" i="8"/>
  <c r="D17" i="8" s="1"/>
  <c r="E8" i="10"/>
  <c r="E11" i="10" s="1"/>
  <c r="E10" i="10"/>
  <c r="F8" i="10"/>
  <c r="F11" i="10" s="1"/>
  <c r="G8" i="10"/>
  <c r="H8" i="10"/>
  <c r="I8" i="10"/>
  <c r="I11" i="10" s="1"/>
  <c r="D8" i="10"/>
  <c r="D10" i="10"/>
  <c r="J7" i="10"/>
  <c r="H94" i="3"/>
  <c r="H57" i="3"/>
  <c r="H68" i="3"/>
  <c r="H62" i="3"/>
  <c r="H26" i="3"/>
  <c r="H45" i="3"/>
  <c r="H74" i="3"/>
  <c r="H86" i="3"/>
  <c r="H51" i="3"/>
  <c r="H35" i="3"/>
  <c r="H15" i="3"/>
  <c r="I94" i="3"/>
  <c r="I57" i="3"/>
  <c r="I68" i="3"/>
  <c r="I62" i="3"/>
  <c r="I26" i="3"/>
  <c r="I45" i="3"/>
  <c r="I74" i="3"/>
  <c r="I86" i="3"/>
  <c r="I51" i="3"/>
  <c r="I35" i="3"/>
  <c r="I15" i="3"/>
  <c r="J94" i="3"/>
  <c r="J57" i="3"/>
  <c r="J68" i="3"/>
  <c r="J62" i="3"/>
  <c r="J26" i="3"/>
  <c r="J45" i="3"/>
  <c r="J74" i="3"/>
  <c r="J86" i="3"/>
  <c r="J51" i="3"/>
  <c r="J35" i="3"/>
  <c r="J15" i="3"/>
  <c r="K94" i="3"/>
  <c r="K57" i="3"/>
  <c r="K68" i="3"/>
  <c r="K62" i="3"/>
  <c r="K26" i="3"/>
  <c r="K45" i="3"/>
  <c r="K74" i="3"/>
  <c r="K86" i="3"/>
  <c r="K51" i="3"/>
  <c r="K35" i="3"/>
  <c r="K15" i="3"/>
  <c r="L94" i="3"/>
  <c r="L57" i="3"/>
  <c r="L68" i="3"/>
  <c r="L62" i="3"/>
  <c r="L26" i="3"/>
  <c r="L45" i="3"/>
  <c r="L74" i="3"/>
  <c r="L86" i="3"/>
  <c r="L51" i="3"/>
  <c r="L35" i="3"/>
  <c r="L15" i="3"/>
  <c r="G94" i="3"/>
  <c r="G57" i="3"/>
  <c r="G68" i="3"/>
  <c r="G62" i="3"/>
  <c r="G26" i="3"/>
  <c r="G45" i="3"/>
  <c r="G74" i="3"/>
  <c r="G86" i="3"/>
  <c r="G51" i="3"/>
  <c r="G35" i="3"/>
  <c r="G15" i="3"/>
  <c r="C94" i="3"/>
  <c r="C57" i="3"/>
  <c r="C68" i="3"/>
  <c r="C62" i="3"/>
  <c r="C26" i="3"/>
  <c r="C45" i="3"/>
  <c r="C74" i="3"/>
  <c r="C86" i="3"/>
  <c r="C51" i="3"/>
  <c r="C35" i="3"/>
  <c r="C15" i="3"/>
  <c r="D94" i="3"/>
  <c r="D57" i="3"/>
  <c r="D68" i="3"/>
  <c r="D62" i="3"/>
  <c r="D26" i="3"/>
  <c r="D45" i="3"/>
  <c r="D74" i="3"/>
  <c r="D86" i="3"/>
  <c r="D51" i="3"/>
  <c r="D35" i="3"/>
  <c r="D15" i="3"/>
  <c r="C8" i="30" s="1"/>
  <c r="E94" i="3"/>
  <c r="E57" i="3"/>
  <c r="E68" i="3"/>
  <c r="E62" i="3"/>
  <c r="E26" i="3"/>
  <c r="E45" i="3"/>
  <c r="E74" i="3"/>
  <c r="E86" i="3"/>
  <c r="E51" i="3"/>
  <c r="E35" i="3"/>
  <c r="E15" i="3"/>
  <c r="M107" i="3"/>
  <c r="F107" i="3"/>
  <c r="W11" i="2"/>
  <c r="Y11" i="2" s="1"/>
  <c r="K12" i="2"/>
  <c r="E123" i="1"/>
  <c r="E124" i="1"/>
  <c r="E125" i="1"/>
  <c r="E126" i="1"/>
  <c r="E128" i="1"/>
  <c r="E130" i="1"/>
  <c r="D129" i="1"/>
  <c r="D131" i="1" s="1"/>
  <c r="C129" i="1"/>
  <c r="C131" i="1" s="1"/>
  <c r="B129" i="1"/>
  <c r="B131" i="1" s="1"/>
  <c r="C117" i="1"/>
  <c r="C119" i="1" s="1"/>
  <c r="D117" i="1"/>
  <c r="D119" i="1" s="1"/>
  <c r="E115" i="1"/>
  <c r="E113" i="1"/>
  <c r="E111" i="1"/>
  <c r="E112" i="1"/>
  <c r="E114" i="1"/>
  <c r="E116" i="1"/>
  <c r="E118" i="1"/>
  <c r="B117" i="1"/>
  <c r="B119" i="1" s="1"/>
  <c r="H28" i="7"/>
  <c r="I28" i="7"/>
  <c r="J28" i="7"/>
  <c r="K28" i="7"/>
  <c r="L28" i="7"/>
  <c r="C11" i="7"/>
  <c r="D11" i="7"/>
  <c r="E11" i="7"/>
  <c r="F11" i="7"/>
  <c r="G11" i="7"/>
  <c r="H11" i="7"/>
  <c r="J11" i="7"/>
  <c r="J20" i="7" s="1"/>
  <c r="K11" i="7"/>
  <c r="L11" i="7"/>
  <c r="M11" i="7"/>
  <c r="N11" i="7"/>
  <c r="O11" i="7"/>
  <c r="P11" i="7"/>
  <c r="C28" i="7"/>
  <c r="D28" i="7"/>
  <c r="E28" i="7"/>
  <c r="F28" i="7"/>
  <c r="O39" i="7"/>
  <c r="Q18" i="7"/>
  <c r="I18" i="7"/>
  <c r="N114" i="3"/>
  <c r="M109" i="3"/>
  <c r="F109" i="3"/>
  <c r="F10" i="3"/>
  <c r="M10" i="3"/>
  <c r="F11" i="3"/>
  <c r="M11" i="3"/>
  <c r="F12" i="3"/>
  <c r="M12" i="3"/>
  <c r="F13" i="3"/>
  <c r="M13" i="3"/>
  <c r="F14" i="3"/>
  <c r="M14" i="3"/>
  <c r="F28" i="3"/>
  <c r="M28" i="3"/>
  <c r="F29" i="3"/>
  <c r="M29" i="3"/>
  <c r="F30" i="3"/>
  <c r="M30" i="3"/>
  <c r="F31" i="3"/>
  <c r="M31" i="3"/>
  <c r="F32" i="3"/>
  <c r="M32" i="3"/>
  <c r="F33" i="3"/>
  <c r="M33" i="3"/>
  <c r="F34" i="3"/>
  <c r="M34" i="3"/>
  <c r="F37" i="3"/>
  <c r="M37" i="3"/>
  <c r="F38" i="3"/>
  <c r="M38" i="3"/>
  <c r="M39" i="3"/>
  <c r="F40" i="3"/>
  <c r="M40" i="3"/>
  <c r="F41" i="3"/>
  <c r="M41" i="3"/>
  <c r="F42" i="3"/>
  <c r="M42" i="3"/>
  <c r="F43" i="3"/>
  <c r="M43" i="3"/>
  <c r="F44" i="3"/>
  <c r="M44" i="3"/>
  <c r="F53" i="3"/>
  <c r="M53" i="3"/>
  <c r="F54" i="3"/>
  <c r="M54" i="3"/>
  <c r="F55" i="3"/>
  <c r="M55" i="3"/>
  <c r="F56" i="3"/>
  <c r="M56" i="3"/>
  <c r="F59" i="3"/>
  <c r="M59" i="3"/>
  <c r="F60" i="3"/>
  <c r="M60" i="3"/>
  <c r="F64" i="3"/>
  <c r="M64" i="3"/>
  <c r="F65" i="3"/>
  <c r="M65" i="3"/>
  <c r="F66" i="3"/>
  <c r="M66" i="3"/>
  <c r="F67" i="3"/>
  <c r="M67" i="3"/>
  <c r="F70" i="3"/>
  <c r="M70" i="3"/>
  <c r="F71" i="3"/>
  <c r="M71" i="3"/>
  <c r="F72" i="3"/>
  <c r="M72" i="3"/>
  <c r="F73" i="3"/>
  <c r="M73" i="3"/>
  <c r="M76" i="3"/>
  <c r="F76" i="3"/>
  <c r="M77" i="3"/>
  <c r="F77" i="3"/>
  <c r="M78" i="3"/>
  <c r="F78" i="3"/>
  <c r="M79" i="3"/>
  <c r="F79" i="3"/>
  <c r="M81" i="3"/>
  <c r="F81" i="3"/>
  <c r="M82" i="3"/>
  <c r="F82" i="3"/>
  <c r="M83" i="3"/>
  <c r="F83" i="3"/>
  <c r="M84" i="3"/>
  <c r="F84" i="3"/>
  <c r="M85" i="3"/>
  <c r="F85" i="3"/>
  <c r="M91" i="3"/>
  <c r="M92" i="3"/>
  <c r="K23" i="16"/>
  <c r="K20" i="16"/>
  <c r="K19" i="16"/>
  <c r="K11" i="12"/>
  <c r="K12" i="12" s="1"/>
  <c r="K9" i="12"/>
  <c r="K10" i="12" s="1"/>
  <c r="K7" i="12"/>
  <c r="K8" i="12" s="1"/>
  <c r="J12" i="12"/>
  <c r="J10" i="12"/>
  <c r="J8" i="12"/>
  <c r="I12" i="12"/>
  <c r="I10" i="12"/>
  <c r="I8" i="12"/>
  <c r="H12" i="12"/>
  <c r="H10" i="12"/>
  <c r="H8" i="12"/>
  <c r="G12" i="12"/>
  <c r="G10" i="12"/>
  <c r="G8" i="12"/>
  <c r="F12" i="12"/>
  <c r="F10" i="12"/>
  <c r="F8" i="12"/>
  <c r="E12" i="12"/>
  <c r="E10" i="12"/>
  <c r="E8" i="12"/>
  <c r="D12" i="12"/>
  <c r="D10" i="12"/>
  <c r="D8" i="12"/>
  <c r="J7" i="11"/>
  <c r="H10" i="2"/>
  <c r="J10" i="2" s="1"/>
  <c r="W10" i="2"/>
  <c r="Y10" i="2" s="1"/>
  <c r="B12" i="2"/>
  <c r="D12" i="4"/>
  <c r="E12" i="4"/>
  <c r="F12" i="4"/>
  <c r="G12" i="4"/>
  <c r="H12" i="4"/>
  <c r="I12" i="4"/>
  <c r="J12" i="4"/>
  <c r="K12" i="4"/>
  <c r="L12" i="4"/>
  <c r="C12" i="4"/>
  <c r="D10" i="6"/>
  <c r="E10" i="6"/>
  <c r="F10" i="6"/>
  <c r="G10" i="6"/>
  <c r="H10" i="6"/>
  <c r="I10" i="6"/>
  <c r="J10" i="6"/>
  <c r="K10" i="6"/>
  <c r="L10" i="6"/>
  <c r="M10" i="6"/>
  <c r="C10" i="6"/>
  <c r="H80" i="23"/>
  <c r="O20" i="7"/>
  <c r="J104" i="1"/>
  <c r="J106" i="1" s="1"/>
  <c r="K104" i="1"/>
  <c r="K106" i="1" s="1"/>
  <c r="I104" i="1"/>
  <c r="I106" i="1" s="1"/>
  <c r="L101" i="1"/>
  <c r="L102" i="1"/>
  <c r="L103" i="1"/>
  <c r="L105" i="1"/>
  <c r="L99" i="1"/>
  <c r="L98" i="1"/>
  <c r="G80" i="23"/>
  <c r="E8" i="19"/>
  <c r="E9" i="19"/>
  <c r="D10" i="19"/>
  <c r="C10" i="19"/>
  <c r="E7" i="19"/>
  <c r="L83" i="1"/>
  <c r="L94" i="1"/>
  <c r="F80" i="23"/>
  <c r="L91" i="1"/>
  <c r="L90" i="1"/>
  <c r="L87" i="1"/>
  <c r="L88" i="1"/>
  <c r="L89" i="1"/>
  <c r="L92" i="1"/>
  <c r="K93" i="1"/>
  <c r="K95" i="1" s="1"/>
  <c r="J93" i="1"/>
  <c r="J95" i="1" s="1"/>
  <c r="I93" i="1"/>
  <c r="I95" i="1" s="1"/>
  <c r="E7" i="20"/>
  <c r="L77" i="1"/>
  <c r="L76" i="1"/>
  <c r="L78" i="1"/>
  <c r="L81" i="1"/>
  <c r="E80" i="23"/>
  <c r="I82" i="1"/>
  <c r="I84" i="1" s="1"/>
  <c r="J82" i="1"/>
  <c r="J84" i="1" s="1"/>
  <c r="K82" i="1"/>
  <c r="K84" i="1" s="1"/>
  <c r="J7" i="14"/>
  <c r="J8" i="14" s="1"/>
  <c r="D8" i="14"/>
  <c r="E8" i="14"/>
  <c r="F8" i="14"/>
  <c r="G8" i="14"/>
  <c r="H8" i="14"/>
  <c r="I8" i="14"/>
  <c r="L66" i="1"/>
  <c r="L67" i="1"/>
  <c r="L68" i="1"/>
  <c r="L69" i="1"/>
  <c r="L70" i="1"/>
  <c r="L72" i="1"/>
  <c r="K71" i="1"/>
  <c r="K73" i="1" s="1"/>
  <c r="J71" i="1"/>
  <c r="J73" i="1" s="1"/>
  <c r="I71" i="1"/>
  <c r="I73" i="1" s="1"/>
  <c r="L56" i="1"/>
  <c r="L57" i="1"/>
  <c r="L58" i="1"/>
  <c r="L59" i="1"/>
  <c r="L60" i="1"/>
  <c r="L62" i="1"/>
  <c r="K61" i="1"/>
  <c r="K63" i="1" s="1"/>
  <c r="J61" i="1"/>
  <c r="J63" i="1" s="1"/>
  <c r="I61" i="1"/>
  <c r="I63" i="1" s="1"/>
  <c r="B104" i="1"/>
  <c r="E104" i="1" s="1"/>
  <c r="E98" i="1"/>
  <c r="E99" i="1"/>
  <c r="E100" i="1"/>
  <c r="E101" i="1"/>
  <c r="E102" i="1"/>
  <c r="D103" i="1"/>
  <c r="D105" i="1" s="1"/>
  <c r="C103" i="1"/>
  <c r="C105" i="1" s="1"/>
  <c r="B103" i="1"/>
  <c r="B105" i="1" s="1"/>
  <c r="B93" i="1"/>
  <c r="E93" i="1" s="1"/>
  <c r="E87" i="1"/>
  <c r="E88" i="1"/>
  <c r="E89" i="1"/>
  <c r="E90" i="1"/>
  <c r="E91" i="1"/>
  <c r="D92" i="1"/>
  <c r="D94" i="1" s="1"/>
  <c r="C92" i="1"/>
  <c r="C94" i="1" s="1"/>
  <c r="B92" i="1"/>
  <c r="E76" i="1"/>
  <c r="E77" i="1"/>
  <c r="E78" i="1"/>
  <c r="E79" i="1"/>
  <c r="E80" i="1"/>
  <c r="E82" i="1"/>
  <c r="D81" i="1"/>
  <c r="D83" i="1" s="1"/>
  <c r="C81" i="1"/>
  <c r="C83" i="1" s="1"/>
  <c r="B81" i="1"/>
  <c r="B83" i="1" s="1"/>
  <c r="E66" i="1"/>
  <c r="E67" i="1"/>
  <c r="E68" i="1"/>
  <c r="E69" i="1"/>
  <c r="B70" i="1"/>
  <c r="E70" i="1" s="1"/>
  <c r="B72" i="1"/>
  <c r="E72" i="1" s="1"/>
  <c r="D71" i="1"/>
  <c r="D73" i="1" s="1"/>
  <c r="C71" i="1"/>
  <c r="C73" i="1" s="1"/>
  <c r="B71" i="1"/>
  <c r="E56" i="1"/>
  <c r="E57" i="1"/>
  <c r="E58" i="1"/>
  <c r="D59" i="1"/>
  <c r="E59" i="1" s="1"/>
  <c r="B60" i="1"/>
  <c r="E60" i="1" s="1"/>
  <c r="B62" i="1"/>
  <c r="C61" i="1"/>
  <c r="C63" i="1" s="1"/>
  <c r="L45" i="1"/>
  <c r="L46" i="1"/>
  <c r="L48" i="1"/>
  <c r="L49" i="1"/>
  <c r="K50" i="1"/>
  <c r="K52" i="1" s="1"/>
  <c r="J50" i="1"/>
  <c r="J52" i="1" s="1"/>
  <c r="I50" i="1"/>
  <c r="I52" i="1" s="1"/>
  <c r="L35" i="1"/>
  <c r="L36" i="1"/>
  <c r="L37" i="1"/>
  <c r="L38" i="1"/>
  <c r="L39" i="1"/>
  <c r="L41" i="1"/>
  <c r="K40" i="1"/>
  <c r="K42" i="1" s="1"/>
  <c r="J40" i="1"/>
  <c r="J42" i="1" s="1"/>
  <c r="I40" i="1"/>
  <c r="I42" i="1" s="1"/>
  <c r="L6" i="1"/>
  <c r="L5" i="1"/>
  <c r="E52" i="1"/>
  <c r="E51" i="1"/>
  <c r="E50" i="1"/>
  <c r="E49" i="1"/>
  <c r="E48" i="1"/>
  <c r="E47" i="1"/>
  <c r="E46" i="1"/>
  <c r="E45" i="1"/>
  <c r="I31" i="1"/>
  <c r="L31" i="1" s="1"/>
  <c r="L32" i="1" s="1"/>
  <c r="K32" i="1"/>
  <c r="J32" i="1"/>
  <c r="N10" i="6"/>
  <c r="L36" i="7" l="1"/>
  <c r="O148" i="1"/>
  <c r="N111" i="1"/>
  <c r="E8" i="30"/>
  <c r="C11" i="30"/>
  <c r="D231" i="1"/>
  <c r="N227" i="1"/>
  <c r="L227" i="1"/>
  <c r="L231" i="1" s="1"/>
  <c r="C231" i="1"/>
  <c r="Z11" i="2"/>
  <c r="Z10" i="2"/>
  <c r="B94" i="1"/>
  <c r="J36" i="7"/>
  <c r="C21" i="18"/>
  <c r="N31" i="7"/>
  <c r="R31" i="7" s="1"/>
  <c r="N109" i="3"/>
  <c r="N107" i="3"/>
  <c r="N20" i="7"/>
  <c r="E36" i="7"/>
  <c r="F20" i="7"/>
  <c r="J37" i="15"/>
  <c r="K36" i="7"/>
  <c r="D36" i="7"/>
  <c r="E15" i="13"/>
  <c r="N32" i="3"/>
  <c r="B155" i="1"/>
  <c r="B158" i="1" s="1"/>
  <c r="N55" i="3"/>
  <c r="N106" i="3"/>
  <c r="N43" i="3"/>
  <c r="L20" i="7"/>
  <c r="K20" i="7"/>
  <c r="M20" i="7"/>
  <c r="K24" i="16"/>
  <c r="C36" i="7"/>
  <c r="I36" i="7"/>
  <c r="F36" i="7"/>
  <c r="F15" i="13"/>
  <c r="H11" i="10"/>
  <c r="H36" i="7"/>
  <c r="N64" i="3"/>
  <c r="P20" i="7"/>
  <c r="C20" i="7"/>
  <c r="O36" i="7"/>
  <c r="P36" i="7"/>
  <c r="G28" i="7"/>
  <c r="I11" i="7"/>
  <c r="E20" i="7"/>
  <c r="B73" i="1"/>
  <c r="B61" i="1"/>
  <c r="B63" i="1" s="1"/>
  <c r="E129" i="1"/>
  <c r="E131" i="1" s="1"/>
  <c r="M118" i="1"/>
  <c r="M121" i="1" s="1"/>
  <c r="I132" i="1"/>
  <c r="I138" i="1" s="1"/>
  <c r="F15" i="3"/>
  <c r="M68" i="3"/>
  <c r="F62" i="3"/>
  <c r="M57" i="3"/>
  <c r="H20" i="7"/>
  <c r="J14" i="13"/>
  <c r="I15" i="13"/>
  <c r="H15" i="13"/>
  <c r="G15" i="13"/>
  <c r="Q11" i="7"/>
  <c r="D25" i="16"/>
  <c r="G20" i="7"/>
  <c r="N72" i="3"/>
  <c r="N34" i="3"/>
  <c r="L71" i="1"/>
  <c r="L73" i="1" s="1"/>
  <c r="E117" i="1"/>
  <c r="E119" i="1" s="1"/>
  <c r="E142" i="1"/>
  <c r="E144" i="1" s="1"/>
  <c r="E81" i="1"/>
  <c r="E83" i="1" s="1"/>
  <c r="L82" i="1"/>
  <c r="L84" i="1" s="1"/>
  <c r="E71" i="1"/>
  <c r="E73" i="1" s="1"/>
  <c r="E92" i="1"/>
  <c r="E94" i="1" s="1"/>
  <c r="L61" i="1"/>
  <c r="L63" i="1" s="1"/>
  <c r="L93" i="1"/>
  <c r="L95" i="1" s="1"/>
  <c r="E61" i="1"/>
  <c r="L40" i="1"/>
  <c r="L42" i="1" s="1"/>
  <c r="L106" i="1"/>
  <c r="L50" i="1"/>
  <c r="L52" i="1" s="1"/>
  <c r="F155" i="1"/>
  <c r="F158" i="1" s="1"/>
  <c r="I118" i="1"/>
  <c r="I121" i="1" s="1"/>
  <c r="M132" i="1"/>
  <c r="M138" i="1" s="1"/>
  <c r="M139" i="1" s="1"/>
  <c r="M136" i="1"/>
  <c r="E10" i="19"/>
  <c r="C20" i="19" s="1"/>
  <c r="H12" i="2"/>
  <c r="J12" i="2" s="1"/>
  <c r="F26" i="3"/>
  <c r="N44" i="3"/>
  <c r="N42" i="3"/>
  <c r="N67" i="3"/>
  <c r="N66" i="3"/>
  <c r="N54" i="3"/>
  <c r="M94" i="3"/>
  <c r="N40" i="3"/>
  <c r="F45" i="3"/>
  <c r="N14" i="3"/>
  <c r="N30" i="3"/>
  <c r="N28" i="3"/>
  <c r="M62" i="3"/>
  <c r="N60" i="3"/>
  <c r="N59" i="3"/>
  <c r="G88" i="3"/>
  <c r="G97" i="3" s="1"/>
  <c r="N34" i="7"/>
  <c r="D20" i="7"/>
  <c r="N27" i="7"/>
  <c r="F25" i="16"/>
  <c r="J25" i="16"/>
  <c r="E25" i="16"/>
  <c r="F37" i="15"/>
  <c r="I37" i="15"/>
  <c r="N25" i="7"/>
  <c r="R25" i="7" s="1"/>
  <c r="J8" i="11"/>
  <c r="M28" i="7"/>
  <c r="N32" i="7"/>
  <c r="R32" i="7" s="1"/>
  <c r="G35" i="7"/>
  <c r="N30" i="7"/>
  <c r="J16" i="12"/>
  <c r="D16" i="12"/>
  <c r="F16" i="12"/>
  <c r="E16" i="12"/>
  <c r="I25" i="16"/>
  <c r="G25" i="16"/>
  <c r="K18" i="16"/>
  <c r="K8" i="16"/>
  <c r="H25" i="16"/>
  <c r="G37" i="15"/>
  <c r="K34" i="15"/>
  <c r="H37" i="15"/>
  <c r="K25" i="15"/>
  <c r="E37" i="15"/>
  <c r="D37" i="15"/>
  <c r="J11" i="13"/>
  <c r="K15" i="12"/>
  <c r="K16" i="12" s="1"/>
  <c r="I16" i="12"/>
  <c r="H16" i="12"/>
  <c r="G16" i="12"/>
  <c r="D11" i="10"/>
  <c r="J8" i="10"/>
  <c r="J11" i="10" s="1"/>
  <c r="I19" i="7"/>
  <c r="N26" i="7"/>
  <c r="N24" i="7"/>
  <c r="M35" i="7"/>
  <c r="N33" i="7"/>
  <c r="R33" i="7" s="1"/>
  <c r="Q19" i="7"/>
  <c r="M12" i="4"/>
  <c r="N56" i="3"/>
  <c r="N29" i="3"/>
  <c r="N78" i="3"/>
  <c r="F94" i="3"/>
  <c r="N83" i="3"/>
  <c r="N77" i="3"/>
  <c r="N39" i="3"/>
  <c r="N37" i="3"/>
  <c r="N33" i="3"/>
  <c r="N13" i="3"/>
  <c r="N11" i="3"/>
  <c r="I88" i="3"/>
  <c r="I97" i="3" s="1"/>
  <c r="N91" i="3"/>
  <c r="E88" i="3"/>
  <c r="E97" i="3" s="1"/>
  <c r="J88" i="3"/>
  <c r="J97" i="3" s="1"/>
  <c r="N85" i="3"/>
  <c r="F74" i="3"/>
  <c r="N53" i="3"/>
  <c r="M51" i="3"/>
  <c r="N10" i="3"/>
  <c r="M74" i="3"/>
  <c r="N38" i="3"/>
  <c r="M15" i="3"/>
  <c r="K88" i="3"/>
  <c r="K97" i="3" s="1"/>
  <c r="F57" i="3"/>
  <c r="N84" i="3"/>
  <c r="N81" i="3"/>
  <c r="F86" i="3"/>
  <c r="N73" i="3"/>
  <c r="N71" i="3"/>
  <c r="F35" i="3"/>
  <c r="L88" i="3"/>
  <c r="L97" i="3" s="1"/>
  <c r="F51" i="3"/>
  <c r="N92" i="3"/>
  <c r="N76" i="3"/>
  <c r="F68" i="3"/>
  <c r="N31" i="3"/>
  <c r="N12" i="3"/>
  <c r="C88" i="3"/>
  <c r="C97" i="3" s="1"/>
  <c r="H88" i="3"/>
  <c r="H97" i="3" s="1"/>
  <c r="N51" i="3"/>
  <c r="M26" i="3"/>
  <c r="M45" i="3"/>
  <c r="M86" i="3"/>
  <c r="N82" i="3"/>
  <c r="N79" i="3"/>
  <c r="N70" i="3"/>
  <c r="N65" i="3"/>
  <c r="N41" i="3"/>
  <c r="D88" i="3"/>
  <c r="D97" i="3" s="1"/>
  <c r="W12" i="2"/>
  <c r="Y12" i="2" s="1"/>
  <c r="D61" i="1"/>
  <c r="D63" i="1" s="1"/>
  <c r="E103" i="1"/>
  <c r="E105" i="1" s="1"/>
  <c r="I32" i="1"/>
  <c r="E62" i="1"/>
  <c r="M35" i="3"/>
  <c r="L104" i="1"/>
  <c r="G11" i="10"/>
  <c r="I155" i="1"/>
  <c r="I161" i="1" s="1"/>
  <c r="M159" i="1"/>
  <c r="M155" i="1"/>
  <c r="M161" i="1" s="1"/>
  <c r="M162" i="1" s="1"/>
  <c r="E11" i="30" l="1"/>
  <c r="M11" i="30" s="1"/>
  <c r="M8" i="30"/>
  <c r="D232" i="1"/>
  <c r="N232" i="1" s="1"/>
  <c r="N231" i="1"/>
  <c r="Z12" i="2"/>
  <c r="N26" i="3"/>
  <c r="M36" i="7"/>
  <c r="J15" i="13"/>
  <c r="G36" i="7"/>
  <c r="C23" i="18"/>
  <c r="C29" i="18" s="1"/>
  <c r="I20" i="7"/>
  <c r="Q20" i="7"/>
  <c r="E63" i="1"/>
  <c r="N68" i="3"/>
  <c r="N57" i="3"/>
  <c r="N35" i="3"/>
  <c r="N62" i="3"/>
  <c r="N35" i="7"/>
  <c r="H227" i="1" s="1"/>
  <c r="H231" i="1" s="1"/>
  <c r="H232" i="1" s="1"/>
  <c r="H239" i="1" s="1"/>
  <c r="K37" i="15"/>
  <c r="K39" i="15" s="1"/>
  <c r="N28" i="7"/>
  <c r="B227" i="1" s="1"/>
  <c r="K25" i="16"/>
  <c r="K27" i="16" s="1"/>
  <c r="N12" i="4"/>
  <c r="N15" i="3"/>
  <c r="N45" i="3"/>
  <c r="N86" i="3"/>
  <c r="N94" i="3"/>
  <c r="N74" i="3"/>
  <c r="F97" i="3"/>
  <c r="F88" i="3"/>
  <c r="M97" i="3"/>
  <c r="M88" i="3"/>
  <c r="B231" i="1" l="1"/>
  <c r="B232" i="1" s="1"/>
  <c r="B239" i="1" s="1"/>
  <c r="K227" i="1"/>
  <c r="N36" i="7"/>
  <c r="N37" i="7" s="1"/>
  <c r="N40" i="7" s="1"/>
  <c r="N88" i="3"/>
  <c r="N97" i="3"/>
  <c r="M227" i="1" l="1"/>
  <c r="K231" i="1"/>
  <c r="K232" i="1" l="1"/>
  <c r="K233" i="1" s="1"/>
  <c r="K239" i="1" s="1"/>
  <c r="M231" i="1"/>
</calcChain>
</file>

<file path=xl/comments1.xml><?xml version="1.0" encoding="utf-8"?>
<comments xmlns="http://schemas.openxmlformats.org/spreadsheetml/2006/main">
  <authors>
    <author>GASSMANN, Chantale</author>
  </authors>
  <commentList>
    <comment ref="D205" authorId="0">
      <text>
        <r>
          <rPr>
            <b/>
            <sz val="9"/>
            <color indexed="81"/>
            <rFont val="Tahoma"/>
            <family val="2"/>
          </rPr>
          <t>GASSMANN, Chantale:</t>
        </r>
        <r>
          <rPr>
            <sz val="9"/>
            <color indexed="81"/>
            <rFont val="Tahoma"/>
            <family val="2"/>
          </rPr>
          <t xml:space="preserve">
Wieso 0 Schüler angegeben: eigentlich sind 64 KG als EAS über Anträge für zusätzliches STK gemeldet. Da diese aber ebenfalls für die Berechnung des normalen STK zählen, sind sie in diesen Schülerzahlen inbegriffen und wurden nicht wie bei Primar abgezogen</t>
        </r>
      </text>
    </comment>
    <comment ref="G205" authorId="0">
      <text>
        <r>
          <rPr>
            <b/>
            <sz val="9"/>
            <color indexed="81"/>
            <rFont val="Tahoma"/>
            <family val="2"/>
          </rPr>
          <t>GASSMANN, Chantale:</t>
        </r>
        <r>
          <rPr>
            <sz val="9"/>
            <color indexed="81"/>
            <rFont val="Tahoma"/>
            <family val="2"/>
          </rPr>
          <t xml:space="preserve">
Wieso 0 Schüler angegeben: eigentlich sind 99 KG als EAS über Anträge für zusätzliches STK gemeldet. Da diese aber ebenfalls für die Berechnung des normalen STK zählen, sind sie in diesen Schülerzahlen inbegriffen und wurden nicht wie bei Primar abgezogen</t>
        </r>
      </text>
    </comment>
    <comment ref="D206" authorId="0">
      <text>
        <r>
          <rPr>
            <b/>
            <sz val="9"/>
            <color indexed="81"/>
            <rFont val="Tahoma"/>
            <family val="2"/>
          </rPr>
          <t>GASSMANN, Chantale:</t>
        </r>
        <r>
          <rPr>
            <sz val="9"/>
            <color indexed="81"/>
            <rFont val="Tahoma"/>
            <family val="2"/>
          </rPr>
          <t xml:space="preserve">
nach dem 29.09.17 sind noch für das CFA 3 EAS hinzugekommen. Diese sind aber hier nicht mit- gerechnet, da nach dem Stichtag Antrag gestellt wurde. TOTAL somit 42 EAS</t>
        </r>
      </text>
    </comment>
  </commentList>
</comments>
</file>

<file path=xl/comments2.xml><?xml version="1.0" encoding="utf-8"?>
<comments xmlns="http://schemas.openxmlformats.org/spreadsheetml/2006/main">
  <authors>
    <author>GASSMANN, Chantale</author>
  </authors>
  <commentList>
    <comment ref="C10" authorId="0">
      <text>
        <r>
          <rPr>
            <b/>
            <sz val="9"/>
            <color indexed="81"/>
            <rFont val="Tahoma"/>
            <family val="2"/>
          </rPr>
          <t>GASSMANN, Chantale:</t>
        </r>
        <r>
          <rPr>
            <sz val="9"/>
            <color indexed="81"/>
            <rFont val="Tahoma"/>
            <family val="2"/>
          </rPr>
          <t xml:space="preserve">
1.KG: Mera Reina
Eintritt: 25.09.2018
Kann nicht für STK berücksichtigt werden
24 anstatt 25 Schüler im 1.KG</t>
        </r>
      </text>
    </comment>
    <comment ref="C53" authorId="0">
      <text>
        <r>
          <rPr>
            <b/>
            <sz val="9"/>
            <color indexed="81"/>
            <rFont val="Tahoma"/>
            <family val="2"/>
          </rPr>
          <t>GASSMANN, Chantale:</t>
        </r>
        <r>
          <rPr>
            <sz val="9"/>
            <color indexed="81"/>
            <rFont val="Tahoma"/>
            <family val="2"/>
          </rPr>
          <t xml:space="preserve">
laut Datenabnk vom 28.09.18 sind 44 Schüler im 1.KG aber Omerovic Aidan wurde am 27.09.18 eingeschrieben. Kann somit nicht fûr STK berücksichtigt werden</t>
        </r>
      </text>
    </comment>
  </commentList>
</comments>
</file>

<file path=xl/comments3.xml><?xml version="1.0" encoding="utf-8"?>
<comments xmlns="http://schemas.openxmlformats.org/spreadsheetml/2006/main">
  <authors>
    <author>GASSMANN, Chantale</author>
  </authors>
  <commentList>
    <comment ref="C10" authorId="0">
      <text>
        <r>
          <rPr>
            <b/>
            <sz val="9"/>
            <color indexed="81"/>
            <rFont val="Tahoma"/>
            <family val="2"/>
          </rPr>
          <t>GASSMANN, Chantale:</t>
        </r>
        <r>
          <rPr>
            <sz val="9"/>
            <color indexed="81"/>
            <rFont val="Tahoma"/>
            <family val="2"/>
          </rPr>
          <t xml:space="preserve">
1.KG: Mera Reina
Eintritt: 25.09.2018
Kann nicht für STK berücksichtigt werden
24 anstatt 25 Schüler im 1.KG</t>
        </r>
      </text>
    </comment>
    <comment ref="C53" authorId="0">
      <text>
        <r>
          <rPr>
            <b/>
            <sz val="9"/>
            <color indexed="81"/>
            <rFont val="Tahoma"/>
            <family val="2"/>
          </rPr>
          <t>GASSMANN, Chantale:</t>
        </r>
        <r>
          <rPr>
            <sz val="9"/>
            <color indexed="81"/>
            <rFont val="Tahoma"/>
            <family val="2"/>
          </rPr>
          <t xml:space="preserve">
laut Datenabnk vom 28.09.18 sind 44 Schüler im 1.KG aber Omerovic Aidan wurde am 27.09.18 eingeschrieben. Kann somit nicht fûr STK berücksichtigt werden</t>
        </r>
      </text>
    </comment>
  </commentList>
</comments>
</file>

<file path=xl/comments4.xml><?xml version="1.0" encoding="utf-8"?>
<comments xmlns="http://schemas.openxmlformats.org/spreadsheetml/2006/main">
  <authors>
    <author>GASSMANN, Chantale</author>
  </authors>
  <commentList>
    <comment ref="C43" authorId="0">
      <text>
        <r>
          <rPr>
            <b/>
            <sz val="9"/>
            <color indexed="81"/>
            <rFont val="Tahoma"/>
            <family val="2"/>
          </rPr>
          <t>GASSMANN, Chantale:</t>
        </r>
        <r>
          <rPr>
            <sz val="9"/>
            <color indexed="81"/>
            <rFont val="Tahoma"/>
            <family val="2"/>
          </rPr>
          <t xml:space="preserve">
laut Datenabnk vom 28.09.18 sind 44 Schüler im 1.KG aber Omerovic Aidan wurde am 27.09.18 eingeschrieben. Kann somit nicht fûr STK berücksichtigt werden</t>
        </r>
      </text>
    </comment>
  </commentList>
</comments>
</file>

<file path=xl/comments5.xml><?xml version="1.0" encoding="utf-8"?>
<comments xmlns="http://schemas.openxmlformats.org/spreadsheetml/2006/main">
  <authors>
    <author>GASSMANN, Chantale</author>
  </authors>
  <commentList>
    <comment ref="C44" authorId="0">
      <text>
        <r>
          <rPr>
            <b/>
            <sz val="9"/>
            <color indexed="81"/>
            <rFont val="Tahoma"/>
            <family val="2"/>
          </rPr>
          <t>GASSMANN, Chantale:</t>
        </r>
        <r>
          <rPr>
            <sz val="9"/>
            <color indexed="81"/>
            <rFont val="Tahoma"/>
            <family val="2"/>
          </rPr>
          <t xml:space="preserve">
laut Datenabnk vom 28.09.18 sind 44 Schüler im 1.KG aber Omerovic Aidan wurde am 27.09.18 eingeschrieben. Kann somit nicht fûr STK berücksichtigt werden</t>
        </r>
      </text>
    </comment>
  </commentList>
</comments>
</file>

<file path=xl/comments6.xml><?xml version="1.0" encoding="utf-8"?>
<comments xmlns="http://schemas.openxmlformats.org/spreadsheetml/2006/main">
  <authors>
    <author>GASSMANN, Chantale</author>
    <author>gassmann</author>
  </authors>
  <commentList>
    <comment ref="R10" authorId="0">
      <text>
        <r>
          <rPr>
            <b/>
            <sz val="9"/>
            <color indexed="81"/>
            <rFont val="Tahoma"/>
            <family val="2"/>
          </rPr>
          <t>GASSMANN, Chantale:</t>
        </r>
        <r>
          <rPr>
            <sz val="9"/>
            <color indexed="81"/>
            <rFont val="Tahoma"/>
            <family val="2"/>
          </rPr>
          <t xml:space="preserve">
der Kurs an 120 Stunden Elementarkenntnisse wurde auf 240 erhöht. Daher 51 + 30 Schüler zusammengerechnet = 81</t>
        </r>
      </text>
    </comment>
    <comment ref="D17" authorId="1">
      <text>
        <r>
          <rPr>
            <b/>
            <sz val="8"/>
            <color indexed="81"/>
            <rFont val="Tahoma"/>
            <family val="2"/>
          </rPr>
          <t>gassmann:</t>
        </r>
        <r>
          <rPr>
            <sz val="8"/>
            <color indexed="81"/>
            <rFont val="Tahoma"/>
            <family val="2"/>
          </rPr>
          <t xml:space="preserve">
Laut Schulleiter wurden, wo eine 0 steht, die Kurse zusammengelegt. Z.B. Italienisch 2. und 3. Jahr werden zusammen gegeben, also keine einzelnen Stunden.</t>
        </r>
      </text>
    </comment>
  </commentList>
</comments>
</file>

<file path=xl/comments7.xml><?xml version="1.0" encoding="utf-8"?>
<comments xmlns="http://schemas.openxmlformats.org/spreadsheetml/2006/main">
  <authors>
    <author>gassmann</author>
  </authors>
  <commentList>
    <comment ref="H19" authorId="0">
      <text>
        <r>
          <rPr>
            <b/>
            <sz val="8"/>
            <color indexed="81"/>
            <rFont val="Tahoma"/>
            <family val="2"/>
          </rPr>
          <t>gassmann:</t>
        </r>
        <r>
          <rPr>
            <sz val="8"/>
            <color indexed="81"/>
            <rFont val="Tahoma"/>
            <family val="2"/>
          </rPr>
          <t xml:space="preserve">
Anfrage an Minister auf Abweichung.</t>
        </r>
      </text>
    </comment>
  </commentList>
</comments>
</file>

<file path=xl/sharedStrings.xml><?xml version="1.0" encoding="utf-8"?>
<sst xmlns="http://schemas.openxmlformats.org/spreadsheetml/2006/main" count="2566" uniqueCount="715">
  <si>
    <t>Entwicklung der Schülerzahlen seit dem Schuljahr 1988-1989</t>
  </si>
  <si>
    <t>1988-89</t>
  </si>
  <si>
    <t>GUW</t>
  </si>
  <si>
    <t>OSUW</t>
  </si>
  <si>
    <t>FSUW</t>
  </si>
  <si>
    <t>TOTAL</t>
  </si>
  <si>
    <t>1993-94</t>
  </si>
  <si>
    <t>Kindergarten</t>
  </si>
  <si>
    <t>Primarschule</t>
  </si>
  <si>
    <t>Sekundarschule</t>
  </si>
  <si>
    <t>Hochschule</t>
  </si>
  <si>
    <t>Sonderschule</t>
  </si>
  <si>
    <t>Total</t>
  </si>
  <si>
    <t>Fortbildung</t>
  </si>
  <si>
    <t>1989-90</t>
  </si>
  <si>
    <t>1994-95</t>
  </si>
  <si>
    <t>1990-91</t>
  </si>
  <si>
    <t>1995-96</t>
  </si>
  <si>
    <t>1991-92</t>
  </si>
  <si>
    <t>1992-93</t>
  </si>
  <si>
    <t>1996-97</t>
  </si>
  <si>
    <t>1997-98</t>
  </si>
  <si>
    <t>1998-99</t>
  </si>
  <si>
    <t>1999-2000</t>
  </si>
  <si>
    <t>2000-2001</t>
  </si>
  <si>
    <t>2001-2002</t>
  </si>
  <si>
    <t>Grundschulen in der Deutschsprachigen Gemeinschaft</t>
  </si>
  <si>
    <t>1KG</t>
  </si>
  <si>
    <t>2KG</t>
  </si>
  <si>
    <t>3KG</t>
  </si>
  <si>
    <t>KG</t>
  </si>
  <si>
    <t>1PS</t>
  </si>
  <si>
    <t>2PS</t>
  </si>
  <si>
    <t>3PS</t>
  </si>
  <si>
    <t>4PS</t>
  </si>
  <si>
    <t>5PS</t>
  </si>
  <si>
    <t>6PS</t>
  </si>
  <si>
    <t>PS</t>
  </si>
  <si>
    <t>TOT</t>
  </si>
  <si>
    <t>KA Eupen dt. Abt.</t>
  </si>
  <si>
    <t>KA Eupen frz. Abt.</t>
  </si>
  <si>
    <t>CFA Kelmis dt. Abt.</t>
  </si>
  <si>
    <t>CFA Kelmis fr. Abt.</t>
  </si>
  <si>
    <t>Total GUW</t>
  </si>
  <si>
    <t>Iveldingen</t>
  </si>
  <si>
    <t>Born</t>
  </si>
  <si>
    <t>Deidenberg</t>
  </si>
  <si>
    <t>Schoppen</t>
  </si>
  <si>
    <t>Heppenbach</t>
  </si>
  <si>
    <t>Herresbach</t>
  </si>
  <si>
    <t>Meyerode</t>
  </si>
  <si>
    <t>Medell</t>
  </si>
  <si>
    <t>Amel Total</t>
  </si>
  <si>
    <t>Büllingen</t>
  </si>
  <si>
    <t>Honsfeld</t>
  </si>
  <si>
    <t>Hünningen</t>
  </si>
  <si>
    <t>Mürringen</t>
  </si>
  <si>
    <t>Manderfeld</t>
  </si>
  <si>
    <t>Rocherath</t>
  </si>
  <si>
    <t>Wirtzfeld</t>
  </si>
  <si>
    <t>Büllingen Total</t>
  </si>
  <si>
    <t>Kreuzberg</t>
  </si>
  <si>
    <t>Espeler</t>
  </si>
  <si>
    <t>Aldringen</t>
  </si>
  <si>
    <t>Maldingen</t>
  </si>
  <si>
    <t>Braunlauf</t>
  </si>
  <si>
    <t>Oudler</t>
  </si>
  <si>
    <t>Lascheid</t>
  </si>
  <si>
    <t>Burg Reuland Total</t>
  </si>
  <si>
    <t>Weywertz</t>
  </si>
  <si>
    <t>Elsenborn</t>
  </si>
  <si>
    <t>Nidrum</t>
  </si>
  <si>
    <t>Bütgenbach Total</t>
  </si>
  <si>
    <t>Oberstadt</t>
  </si>
  <si>
    <t>Kettenis</t>
  </si>
  <si>
    <t>Unterstadt</t>
  </si>
  <si>
    <t>Eupen Total</t>
  </si>
  <si>
    <t>Kelmis dt.</t>
  </si>
  <si>
    <t>Kelmis frz.</t>
  </si>
  <si>
    <t>Hergenrath</t>
  </si>
  <si>
    <t>Kelmis Total</t>
  </si>
  <si>
    <t>Herbesthal dt</t>
  </si>
  <si>
    <t>Walhorn</t>
  </si>
  <si>
    <t>Lontzen Total</t>
  </si>
  <si>
    <t>Raeren</t>
  </si>
  <si>
    <t>Eynatten</t>
  </si>
  <si>
    <t>Hauset</t>
  </si>
  <si>
    <t>Raeren Total</t>
  </si>
  <si>
    <t>Sankt Vith</t>
  </si>
  <si>
    <t>Recht</t>
  </si>
  <si>
    <t>Schönberg</t>
  </si>
  <si>
    <t>Lommersweiler</t>
  </si>
  <si>
    <t>Emmels</t>
  </si>
  <si>
    <t>Crombach</t>
  </si>
  <si>
    <t>Rodt</t>
  </si>
  <si>
    <t>Neidingen</t>
  </si>
  <si>
    <t>Wallerode</t>
  </si>
  <si>
    <t>Hinderhausen</t>
  </si>
  <si>
    <t>Sankt Vith Total</t>
  </si>
  <si>
    <t>OSUW TOTAL</t>
  </si>
  <si>
    <t>Pater-Damian-Grundschule</t>
  </si>
  <si>
    <t>Total FSUW</t>
  </si>
  <si>
    <t>Total 1. Oktober 2001</t>
  </si>
  <si>
    <t xml:space="preserve">Grundschulen des Gemeinschaftsunterrichtswesens </t>
  </si>
  <si>
    <t>Grundschulen des offiziellen subventionierten Unterrichtswesens</t>
  </si>
  <si>
    <t>Grundschulen des freien subventionierten Unterrichtswesens</t>
  </si>
  <si>
    <t>ALLE</t>
  </si>
  <si>
    <t>Sekundarschulen in der Deutschsprachigen Gemeinschaft</t>
  </si>
  <si>
    <t>1AU</t>
  </si>
  <si>
    <t>2AU</t>
  </si>
  <si>
    <t>3AU</t>
  </si>
  <si>
    <t>4AU</t>
  </si>
  <si>
    <t>5AU</t>
  </si>
  <si>
    <t>6AU</t>
  </si>
  <si>
    <t>1BU</t>
  </si>
  <si>
    <t>2BU</t>
  </si>
  <si>
    <t>3BU</t>
  </si>
  <si>
    <t>4BU</t>
  </si>
  <si>
    <t>5BU</t>
  </si>
  <si>
    <t>6BU</t>
  </si>
  <si>
    <t>7BU</t>
  </si>
  <si>
    <t>KA Eupen</t>
  </si>
  <si>
    <t>Robert-Schuman-Institut</t>
  </si>
  <si>
    <t>CFA Kelmis</t>
  </si>
  <si>
    <t>KA Sankt Vith</t>
  </si>
  <si>
    <t>TOTAL GUW</t>
  </si>
  <si>
    <t xml:space="preserve">BI Büllingen </t>
  </si>
  <si>
    <t>Pater-Damian-Schule</t>
  </si>
  <si>
    <t>Bisch. Schule SV</t>
  </si>
  <si>
    <t>Tech. Inst. SV</t>
  </si>
  <si>
    <t>Krankenpflege</t>
  </si>
  <si>
    <t xml:space="preserve"> TOTAL FSUW</t>
  </si>
  <si>
    <t>3TÜ</t>
  </si>
  <si>
    <t>4TÜ</t>
  </si>
  <si>
    <t>5TÜ</t>
  </si>
  <si>
    <t>6TÜ</t>
  </si>
  <si>
    <t>3TB</t>
  </si>
  <si>
    <t>4TB</t>
  </si>
  <si>
    <t>5TB</t>
  </si>
  <si>
    <t>6TB</t>
  </si>
  <si>
    <t>7TB</t>
  </si>
  <si>
    <t>Schuljahre</t>
  </si>
  <si>
    <t>AU</t>
  </si>
  <si>
    <t>TOT AU</t>
  </si>
  <si>
    <t>Sekretariat - Sprachen</t>
  </si>
  <si>
    <t>TOT TB</t>
  </si>
  <si>
    <t>BU</t>
  </si>
  <si>
    <t>Anpassungsklasse</t>
  </si>
  <si>
    <t>TOT BU</t>
  </si>
  <si>
    <t>TB</t>
  </si>
  <si>
    <t>Elektrotechnik - Elektronik (2. Stufe)</t>
  </si>
  <si>
    <t>TÜ</t>
  </si>
  <si>
    <t>TOT TÜ</t>
  </si>
  <si>
    <t>Moderne Sprache-öffentliche Beziehungen</t>
  </si>
  <si>
    <t>Dienstleistungen für Personen -Sozial und Familiendienste</t>
  </si>
  <si>
    <t>Primarschulen</t>
  </si>
  <si>
    <t>1LK</t>
  </si>
  <si>
    <t>2LK</t>
  </si>
  <si>
    <t>3LK</t>
  </si>
  <si>
    <t>1LP</t>
  </si>
  <si>
    <t>2LP</t>
  </si>
  <si>
    <t>3LP</t>
  </si>
  <si>
    <t>Internate in der Deutschsprachigen Gemeinschaft</t>
  </si>
  <si>
    <t>Internat BS</t>
  </si>
  <si>
    <t>Internat MG</t>
  </si>
  <si>
    <t>Grundschüler</t>
  </si>
  <si>
    <t>Sekundarschüler</t>
  </si>
  <si>
    <t>Teilzeitunterricht in der DG</t>
  </si>
  <si>
    <t xml:space="preserve">Eupen </t>
  </si>
  <si>
    <t>Schulische Weiterbildung in der DG</t>
  </si>
  <si>
    <t>Institut</t>
  </si>
  <si>
    <t>Netz</t>
  </si>
  <si>
    <t>Schülerzahl</t>
  </si>
  <si>
    <t>Abendschule der BS</t>
  </si>
  <si>
    <t>Inst. für schulische Weiterbildung Kelmis</t>
  </si>
  <si>
    <t>Inst. für schulische Weiterbildung Sankt Vith</t>
  </si>
  <si>
    <t>ALLE SCHULEN</t>
  </si>
  <si>
    <t xml:space="preserve"> Abendschule BS Sankt Vith</t>
  </si>
  <si>
    <t>SJ</t>
  </si>
  <si>
    <t>Angebot</t>
  </si>
  <si>
    <t>Stufe</t>
  </si>
  <si>
    <t>Stunden</t>
  </si>
  <si>
    <t>Jahr</t>
  </si>
  <si>
    <t>Daktylographie</t>
  </si>
  <si>
    <t>TUOS</t>
  </si>
  <si>
    <t>Automation</t>
  </si>
  <si>
    <t>Elektronik- Einführung</t>
  </si>
  <si>
    <t>Elektronik - Aufbaukurs</t>
  </si>
  <si>
    <t>CNC-Mechanik</t>
  </si>
  <si>
    <t>Englisch</t>
  </si>
  <si>
    <t>Französisch</t>
  </si>
  <si>
    <t>Informatik Aufbaukurs</t>
  </si>
  <si>
    <t>Informatik Gruppe A</t>
  </si>
  <si>
    <t>Informatik Gruppe B</t>
  </si>
  <si>
    <t>Informatik Gruppe C</t>
  </si>
  <si>
    <t>Informatik Gruppe D</t>
  </si>
  <si>
    <t>Textverarbeitung</t>
  </si>
  <si>
    <t>MS-Office für Fortgeschrittene</t>
  </si>
  <si>
    <t>Einführung Informatik Modul A</t>
  </si>
  <si>
    <t>Modul</t>
  </si>
  <si>
    <t>Textverabeitung Winword 6.0</t>
  </si>
  <si>
    <t>Tabellenkalkulation Excel 5.0</t>
  </si>
  <si>
    <t>TOTAL SCHÜLERZAHLEN</t>
  </si>
  <si>
    <t>Aufbaukurs : Bekleidung spez. Techniken</t>
  </si>
  <si>
    <t>BUOS</t>
  </si>
  <si>
    <t>Bekleidung: Freizeit-, Regen-, Sportbekl.</t>
  </si>
  <si>
    <t>Aufbaukurs Kochen und Backen</t>
  </si>
  <si>
    <t>BUUS</t>
  </si>
  <si>
    <t>Einführung in die Informatik</t>
  </si>
  <si>
    <t>TUUS</t>
  </si>
  <si>
    <t>Ernährungslehre und Kochen</t>
  </si>
  <si>
    <t>Ernährungslehre-Vollwerternährung</t>
  </si>
  <si>
    <t>KLG</t>
  </si>
  <si>
    <t>Fachgehilfe im Gastgewerbe</t>
  </si>
  <si>
    <t>Fachkraft für Feinkost, Bankettorg. und Gastgewerbe</t>
  </si>
  <si>
    <t>Grundkurs Bekleidung</t>
  </si>
  <si>
    <t>Vereinfachte Nähtechniken/Mechanisierung</t>
  </si>
  <si>
    <t>Kreatives Nähen</t>
  </si>
  <si>
    <t>Innendekoration und Kunsthandwerk</t>
  </si>
  <si>
    <t>Deutsch, Elementarkenntnisse</t>
  </si>
  <si>
    <t>Deutsch, gründliche Kenntnisse</t>
  </si>
  <si>
    <t>Deutsch, praktische Kenntnisse</t>
  </si>
  <si>
    <t>Deutsch für Deutschsprachige</t>
  </si>
  <si>
    <t>Englisch Elementarkenntnisse</t>
  </si>
  <si>
    <t>Englisch prakt. Kenntnisse</t>
  </si>
  <si>
    <t>Französisch Elementarkenntnisse</t>
  </si>
  <si>
    <t>Französisch prakt. Kenntnisse</t>
  </si>
  <si>
    <t>Informatik</t>
  </si>
  <si>
    <t>Informatik: Textverarbeitung (Winword)</t>
  </si>
  <si>
    <t>Computer assisted design</t>
  </si>
  <si>
    <t>Italienisch, Elementarkenntnisse</t>
  </si>
  <si>
    <t>Italienisch, praktische Kenntnisse</t>
  </si>
  <si>
    <t>Nähen und Zuschneiden</t>
  </si>
  <si>
    <t>Niederländisch, Elementarkenntnisse</t>
  </si>
  <si>
    <t>Niederländisch, praktische Kenntnisse</t>
  </si>
  <si>
    <t>Spanisch Konversationskurse</t>
  </si>
  <si>
    <t>Spanisch, Elementarkenntnisse</t>
  </si>
  <si>
    <t>Spanisch, praktische Kenntnisse</t>
  </si>
  <si>
    <t>Försterausbildung</t>
  </si>
  <si>
    <t>Vorbereitung Abitur</t>
  </si>
  <si>
    <t>Modul 1</t>
  </si>
  <si>
    <t>Deutsch, mittleres Niveau</t>
  </si>
  <si>
    <t>Englisch Konversationskurse</t>
  </si>
  <si>
    <t>Französisch Konversationskurs</t>
  </si>
  <si>
    <t>Informatik: Windows, Excel, PowerPoint</t>
  </si>
  <si>
    <t>Informatik: Grundkennt. Win, Word, Excel</t>
  </si>
  <si>
    <t>Informatik: Mittelkennt. Win, Word, Excel</t>
  </si>
  <si>
    <t>Informatik: Grundkennt. CAD</t>
  </si>
  <si>
    <t>Nähen: ModulKleid und Ensemble</t>
  </si>
  <si>
    <t>Nähen: Modul Regen-, Sport- unFreizeit.</t>
  </si>
  <si>
    <t>Nähen: Modul Mantel</t>
  </si>
  <si>
    <t>Nähen: Kostüm und Jackenkleid</t>
  </si>
  <si>
    <t>Buchführung, KZA, Niveau 1+ 2</t>
  </si>
  <si>
    <t>Modular</t>
  </si>
  <si>
    <t>Buchführung, KZA, Niveau 3+4</t>
  </si>
  <si>
    <t>Analytische Buchführung</t>
  </si>
  <si>
    <t>Deutsch, gründliches Niveau</t>
  </si>
  <si>
    <t>Englisch (Gründliches Niveau)</t>
  </si>
  <si>
    <t>Französisch, Konversation</t>
  </si>
  <si>
    <t>Modularausbildung Französisch Oberstufe</t>
  </si>
  <si>
    <t>Kochkunst, LZA</t>
  </si>
  <si>
    <t>Nähen und Zuschneiden, Kurzlehrgang</t>
  </si>
  <si>
    <t xml:space="preserve">Niederländisch, mittleres Niveau, </t>
  </si>
  <si>
    <t>Russisch, elementares Niveau</t>
  </si>
  <si>
    <t>Spanisch, mittleres Niveau</t>
  </si>
  <si>
    <t>2002-2003</t>
  </si>
  <si>
    <t>Total 1. Oktober 2002</t>
  </si>
  <si>
    <t>Kommunikation - Moderne Sprachen</t>
  </si>
  <si>
    <t>Gesellschaft- und Erziehungslehre</t>
  </si>
  <si>
    <t>Textile und farbliche Wohngestaltung</t>
  </si>
  <si>
    <t>Aus alt mach neu</t>
  </si>
  <si>
    <t>Informatik 2</t>
  </si>
  <si>
    <t>Informatik Büllingen</t>
  </si>
  <si>
    <t>2003-2004</t>
  </si>
  <si>
    <t>Total 1. Oktober 2003</t>
  </si>
  <si>
    <t>Mode Kreationen</t>
  </si>
  <si>
    <t>Langzeitausbildung Buchführung</t>
  </si>
  <si>
    <t>Informatik: Webdesign</t>
  </si>
  <si>
    <t xml:space="preserve">Königliches Athenäum Eupen </t>
  </si>
  <si>
    <t xml:space="preserve">Robert-Schuman-Institut </t>
  </si>
  <si>
    <t xml:space="preserve">César-Franck-Athenäum Kelmis </t>
  </si>
  <si>
    <t>Königliches Athenäum Sankt Vith</t>
  </si>
  <si>
    <t xml:space="preserve">Bischöfliches Institut Büllingen </t>
  </si>
  <si>
    <t xml:space="preserve">Pater-Damian-Sekundarschule </t>
  </si>
  <si>
    <t xml:space="preserve">Bischöfliche Schule Sankt Vith </t>
  </si>
  <si>
    <t xml:space="preserve">Technisches Institut Sankt Vith </t>
  </si>
  <si>
    <t>2004-2005</t>
  </si>
  <si>
    <t>Total 1. Oktober 2004</t>
  </si>
  <si>
    <t>Wohngestaltung II</t>
  </si>
  <si>
    <t>2005-2006</t>
  </si>
  <si>
    <t>Total 1. Oktober 2005</t>
  </si>
  <si>
    <t>TZU</t>
  </si>
  <si>
    <t>EAS</t>
  </si>
  <si>
    <t>Autonome Hochschule</t>
  </si>
  <si>
    <t>Windows und Textverarbeitung 1</t>
  </si>
  <si>
    <t>Windows und Textverarbeitung 2</t>
  </si>
  <si>
    <t>Wohngestaltung III</t>
  </si>
  <si>
    <t>Teilzeitunterricht</t>
  </si>
  <si>
    <t>Schneiderjacken</t>
  </si>
  <si>
    <t>Nähen Modul Unterstufe</t>
  </si>
  <si>
    <t>Kochen Modul</t>
  </si>
  <si>
    <t>Langzeitausbildung Buchführung Modul Oberstufe</t>
  </si>
  <si>
    <t xml:space="preserve">TUOS </t>
  </si>
  <si>
    <t>Informatik Modul</t>
  </si>
  <si>
    <t>Autonome Hochschule in der DG</t>
  </si>
  <si>
    <t>2006-2007</t>
  </si>
  <si>
    <t>Total 1. Oktober 2006</t>
  </si>
  <si>
    <t xml:space="preserve"> TOTAL OSUW</t>
  </si>
  <si>
    <t>Nähen Kleider und zweiteiler</t>
  </si>
  <si>
    <t>2007-2008</t>
  </si>
  <si>
    <t>Total 1. Oktober 2007</t>
  </si>
  <si>
    <t>Niederländisch, Konversationskurse</t>
  </si>
  <si>
    <t>2008-2009</t>
  </si>
  <si>
    <t>Total 1. Oktober 2008</t>
  </si>
  <si>
    <t>Pflegehelfer</t>
  </si>
  <si>
    <t>Lichtenbusch</t>
  </si>
  <si>
    <t>Total FSU</t>
  </si>
  <si>
    <t>Informatik: Windows, Textverarbeitung, Excel, Access</t>
  </si>
  <si>
    <t>Informatik: Windows, Textverarbeitung+Excel, optimaler einsatz aller Office Komponenten</t>
  </si>
  <si>
    <t>Idee und Gestaltung (ab SJ 08-09) neue Bezeichnung für Deko</t>
  </si>
  <si>
    <t>Aufbaukurs: Freizeit-, Regen-, Sportbekeidung</t>
  </si>
  <si>
    <t>Aufbaukurs Bekleidung (neue Struktur)</t>
  </si>
  <si>
    <t>Französisch Kommunikation</t>
  </si>
  <si>
    <t>2009-2010</t>
  </si>
  <si>
    <t>Total 1. Oktober 2009</t>
  </si>
  <si>
    <t>Italienisch</t>
  </si>
  <si>
    <t>Spanisch, Konversation</t>
  </si>
  <si>
    <t>SE</t>
  </si>
  <si>
    <t>Inst. für schulische Weiterbildung Eupen (RSI)</t>
  </si>
  <si>
    <t>Zentrum für Förderpädagogik (Sankt Vith)</t>
  </si>
  <si>
    <t>Zentrum für Förderpädagogik (Eupen)</t>
  </si>
  <si>
    <t>2010-2011</t>
  </si>
  <si>
    <t>Total 1. Oktober 2010</t>
  </si>
  <si>
    <t>Jersey</t>
  </si>
  <si>
    <t>Jersey II</t>
  </si>
  <si>
    <t>Zusatzjahr</t>
  </si>
  <si>
    <t>EAS: erstankommende Schüler</t>
  </si>
  <si>
    <t>Mode &amp; Accessoires im Relooking (2 Jahre) Kurzzeit</t>
  </si>
  <si>
    <t xml:space="preserve">Forstwirtschaft </t>
  </si>
  <si>
    <t>Förderschüler</t>
  </si>
  <si>
    <t>2011-2012</t>
  </si>
  <si>
    <t>Total 1. Oktober 2011</t>
  </si>
  <si>
    <t>Innendekoration und Kunsthandwerk
(2010-2011 auslaufende Bezeichnung)</t>
  </si>
  <si>
    <t>Herbesthal frz</t>
  </si>
  <si>
    <t>Kinderbekleidung</t>
  </si>
  <si>
    <t>1. BUCH</t>
  </si>
  <si>
    <t>2.+3.</t>
  </si>
  <si>
    <t>Gesamt</t>
  </si>
  <si>
    <t>Dualer Bachelor in Buchhaltung</t>
  </si>
  <si>
    <t>Vorbereitungsjahr</t>
  </si>
  <si>
    <t>Niederländisch, praktische Kenntnis</t>
  </si>
  <si>
    <t>Englisch, Elementarkenntnisse</t>
  </si>
  <si>
    <t>Französisch, Elementarkenntnisse</t>
  </si>
  <si>
    <t>Niederländisch, gründliche Kenntnisse</t>
  </si>
  <si>
    <t>Italienisch, gründliche Kenntnisse</t>
  </si>
  <si>
    <t>Spanisch, gründliche Kenntnisse</t>
  </si>
  <si>
    <t>GUW
EAS</t>
  </si>
  <si>
    <t>2012-2013</t>
  </si>
  <si>
    <t>Total 5. Oktober 2012</t>
  </si>
  <si>
    <t>Deutsch, praktische Kenntnisse 1</t>
  </si>
  <si>
    <t>Deutsch, gründliche Kenntnisse 1</t>
  </si>
  <si>
    <t>Deutsch, gründliche Kenntnisse 2</t>
  </si>
  <si>
    <t>Englisch prakt. Kenntnisse 1</t>
  </si>
  <si>
    <t>Englisch prakt. Kenntnisse 2</t>
  </si>
  <si>
    <t>Französisch prakt. Kenntnisse 1</t>
  </si>
  <si>
    <t>Italienisch, praktische Kenntnisse 1</t>
  </si>
  <si>
    <t>Italienisch, praktische Kenntnisse 2</t>
  </si>
  <si>
    <t>Niederländisch, praktische Kenntnisse 1</t>
  </si>
  <si>
    <t>Niederländisch, praktische Kenntnisse 2</t>
  </si>
  <si>
    <t>Spanisch, praktische Kenntnisse 1</t>
  </si>
  <si>
    <t>Spanisch, praktische Kenntnisse 2</t>
  </si>
  <si>
    <t>}</t>
  </si>
  <si>
    <t>TOTAL SEKUNDAR</t>
  </si>
  <si>
    <t>TOTAL PRIMAR</t>
  </si>
  <si>
    <t>2. BUCH</t>
  </si>
  <si>
    <t>Krankenpflegesekundarabteilung EBS</t>
  </si>
  <si>
    <t>Leder- und Pelzimitat</t>
  </si>
  <si>
    <t>Wohngestaltung</t>
  </si>
  <si>
    <t>Niederländisch Elementarkenntnisse</t>
  </si>
  <si>
    <t>Spanisch Elementarkenntnisse</t>
  </si>
  <si>
    <t xml:space="preserve"> GUW Eupen (RSI)</t>
  </si>
  <si>
    <t>Total Hochschule</t>
  </si>
  <si>
    <t>Förderschule</t>
  </si>
  <si>
    <t>Förderschulen in der DG</t>
  </si>
  <si>
    <t>2013-2014</t>
  </si>
  <si>
    <t>Total 7. Oktober 2013</t>
  </si>
  <si>
    <t>Frei: freier Schüler</t>
  </si>
  <si>
    <t>FREI</t>
  </si>
  <si>
    <t>Freie Schüler</t>
  </si>
  <si>
    <t>3. BUCH</t>
  </si>
  <si>
    <t>Accessoires</t>
  </si>
  <si>
    <t>Klein aber Fein</t>
  </si>
  <si>
    <t>Chinesisch</t>
  </si>
  <si>
    <t>Russisch</t>
  </si>
  <si>
    <t>OSU</t>
  </si>
  <si>
    <t>FSU</t>
  </si>
  <si>
    <t>MIGRA</t>
  </si>
  <si>
    <t>Total OSUW</t>
  </si>
  <si>
    <t>Freie Schüler: 3</t>
  </si>
  <si>
    <t>EAS: erstankommende Schüler: 1</t>
  </si>
  <si>
    <t>MIGRA: Schüler mit Mirgrationshintergrund: 16</t>
  </si>
  <si>
    <t>OSU Kranken-
pflege (AHS)</t>
  </si>
  <si>
    <t>GESAMTTOTAL</t>
  </si>
  <si>
    <t>Pater-Damian-Förderschule</t>
  </si>
  <si>
    <t>Gesamttotal aller Förderschulen</t>
  </si>
  <si>
    <t>2014-2015</t>
  </si>
  <si>
    <t>Total 7. Oktober 2014</t>
  </si>
  <si>
    <t>Schulnr.</t>
  </si>
  <si>
    <t>1101A</t>
  </si>
  <si>
    <t>1101B</t>
  </si>
  <si>
    <t>1122A</t>
  </si>
  <si>
    <t>1122B</t>
  </si>
  <si>
    <t>2174A</t>
  </si>
  <si>
    <t>2174B</t>
  </si>
  <si>
    <t>2174C</t>
  </si>
  <si>
    <t xml:space="preserve">Amel  </t>
  </si>
  <si>
    <t>2171A</t>
  </si>
  <si>
    <t>2171B</t>
  </si>
  <si>
    <t>2171C</t>
  </si>
  <si>
    <t>2175A</t>
  </si>
  <si>
    <t>2175B</t>
  </si>
  <si>
    <t>2175C</t>
  </si>
  <si>
    <t>2161A</t>
  </si>
  <si>
    <t>2161B</t>
  </si>
  <si>
    <t>2161C</t>
  </si>
  <si>
    <t>2161D</t>
  </si>
  <si>
    <t>2162A</t>
  </si>
  <si>
    <t>2162B</t>
  </si>
  <si>
    <t>2162C</t>
  </si>
  <si>
    <t>2196A</t>
  </si>
  <si>
    <t>2196B</t>
  </si>
  <si>
    <t>2196C</t>
  </si>
  <si>
    <t>2191A</t>
  </si>
  <si>
    <t>2191B</t>
  </si>
  <si>
    <t>2191C</t>
  </si>
  <si>
    <t>2191D</t>
  </si>
  <si>
    <t>2191E</t>
  </si>
  <si>
    <t>Paul-Gérardy</t>
  </si>
  <si>
    <t>Bütgenbach</t>
  </si>
  <si>
    <t>2153A</t>
  </si>
  <si>
    <t>2153B</t>
  </si>
  <si>
    <t>2154A</t>
  </si>
  <si>
    <t>2154B</t>
  </si>
  <si>
    <t>frz.Schule (ECEF)</t>
  </si>
  <si>
    <t>2121A</t>
  </si>
  <si>
    <t>2121B</t>
  </si>
  <si>
    <t>2111A</t>
  </si>
  <si>
    <t>2111B</t>
  </si>
  <si>
    <t xml:space="preserve">Lontzen  </t>
  </si>
  <si>
    <t>2112A</t>
  </si>
  <si>
    <t>2112B</t>
  </si>
  <si>
    <t>2132A</t>
  </si>
  <si>
    <t>2132B</t>
  </si>
  <si>
    <t>2181A</t>
  </si>
  <si>
    <t>2181B</t>
  </si>
  <si>
    <t>2181C</t>
  </si>
  <si>
    <t>2181D</t>
  </si>
  <si>
    <t>2182A</t>
  </si>
  <si>
    <t>2182B</t>
  </si>
  <si>
    <t>2182C</t>
  </si>
  <si>
    <t>Maria-Goretti-Grundschule</t>
  </si>
  <si>
    <t>Elektronik</t>
  </si>
  <si>
    <t xml:space="preserve"> Haushaltskurse der Stadt Eupen</t>
  </si>
  <si>
    <t>Haushaltskurse der Stadt Eupen</t>
  </si>
  <si>
    <t>Handarbeiten (mit Kindern)</t>
  </si>
  <si>
    <t>Grundkurs vereinfachte Nähtechniken/Mechanisierung</t>
  </si>
  <si>
    <t>Muster und Motiv</t>
  </si>
  <si>
    <t>Accessoires 2</t>
  </si>
  <si>
    <t>GUW
FREI</t>
  </si>
  <si>
    <t>FREI: freier Schüler</t>
  </si>
  <si>
    <t>3 Module</t>
  </si>
  <si>
    <t>Deutsch Konversation Basiskurs</t>
  </si>
  <si>
    <t>Französisch/Rotes Kreuz</t>
  </si>
  <si>
    <t>Englisch, praktische Kenntnisse</t>
  </si>
  <si>
    <t>Englisch, gründliche Kenntnisse</t>
  </si>
  <si>
    <t>Französisch, praktische Kenntnisse</t>
  </si>
  <si>
    <t>Schul. Weiterbildung</t>
  </si>
  <si>
    <t>FREI: freie Schüler: 1</t>
  </si>
  <si>
    <t>Internat im Förderschulwesen</t>
  </si>
  <si>
    <t>ZFP</t>
  </si>
  <si>
    <t>Maria-Goretti-Sekundarschule Sankt Vith</t>
  </si>
  <si>
    <t>Maria-Goretti-Sekundarschule</t>
  </si>
  <si>
    <t>2015-2016</t>
  </si>
  <si>
    <t xml:space="preserve">FREI: freie Schüler: </t>
  </si>
  <si>
    <t>Musikakademie der DG</t>
  </si>
  <si>
    <t>Musikakademie</t>
  </si>
  <si>
    <t>TZU*</t>
  </si>
  <si>
    <t>TZU*: Schüler des Teilzeitunterrichts, die dem Tagesunterricht in Schule folgen</t>
  </si>
  <si>
    <t>OSU
FREI</t>
  </si>
  <si>
    <t>OSU Kranken-  
pflege (AHS)</t>
  </si>
  <si>
    <t>Handarbeit II</t>
  </si>
  <si>
    <t>Anprobe und Umänderungstechniken</t>
  </si>
  <si>
    <t>Recycling: mit Ausrangiertem gestalten</t>
  </si>
  <si>
    <t>Deutsch A0-A1</t>
  </si>
  <si>
    <t>Deutsch A1-A2</t>
  </si>
  <si>
    <t>Deutsch A2-B1</t>
  </si>
  <si>
    <t>Deutsch B1-B2</t>
  </si>
  <si>
    <t>Französisch A0-A1</t>
  </si>
  <si>
    <t>Französisch A1-A2</t>
  </si>
  <si>
    <t>Französisch A2-B1.2</t>
  </si>
  <si>
    <t>Französisch B1-B2</t>
  </si>
  <si>
    <t>Englisch A0-A2</t>
  </si>
  <si>
    <t>Englisch A2-B1.2</t>
  </si>
  <si>
    <t>Informatik MODUL 1</t>
  </si>
  <si>
    <t>Informatik 3 Kurzlehrgänge</t>
  </si>
  <si>
    <t>Kindergartenhelfer</t>
  </si>
  <si>
    <t>Italienisch, pratkische Kenntnisse</t>
  </si>
  <si>
    <t>TOTAL mit Krankenpflege</t>
  </si>
  <si>
    <t>2016-2017</t>
  </si>
  <si>
    <t>Total 30. September 2016</t>
  </si>
  <si>
    <t>Total 30. September 2015</t>
  </si>
  <si>
    <t>Zentrum für Förderpädagogik (Bütgenbach)</t>
  </si>
  <si>
    <t>2181E</t>
  </si>
  <si>
    <t>St. Vith</t>
  </si>
  <si>
    <t>2182D</t>
  </si>
  <si>
    <t>2182E</t>
  </si>
  <si>
    <t>Gesamttotal Zentrum für Förderpädagogik</t>
  </si>
  <si>
    <t>TOT
LK</t>
  </si>
  <si>
    <t>TOT
LP</t>
  </si>
  <si>
    <t>1. BGKW</t>
  </si>
  <si>
    <t>BAC: Bachelor Krankenpflege 3 Studienjahre</t>
  </si>
  <si>
    <t xml:space="preserve">BGKW: Bachelor Krankenpflege 4 Studienjahre </t>
  </si>
  <si>
    <t>LK: Lehramt Kindergarten</t>
  </si>
  <si>
    <t>LP: Lehramt Primarschule</t>
  </si>
  <si>
    <t>BUCH: Bachelor Buchhaltung</t>
  </si>
  <si>
    <t>BPR: Brückenstudium Lehramt Primarschule</t>
  </si>
  <si>
    <t>BPR</t>
  </si>
  <si>
    <t>Krankenpflegesekundarabteilung</t>
  </si>
  <si>
    <t>FSU
FREI</t>
  </si>
  <si>
    <t>FSU
EAS</t>
  </si>
  <si>
    <t>FREI: freie Schüler</t>
  </si>
  <si>
    <t>Englisch B1.1-B1.2</t>
  </si>
  <si>
    <t>Informatik: Englisch A1-A2</t>
  </si>
  <si>
    <t>Mode &amp; Accessoires im Relooking</t>
  </si>
  <si>
    <t>Sammeln und Nutzen</t>
  </si>
  <si>
    <t>Deutsch</t>
  </si>
  <si>
    <t>Arabisch Gruppe A</t>
  </si>
  <si>
    <t>Arabisch Gruppe B</t>
  </si>
  <si>
    <t>Informatik Grundkurs A</t>
  </si>
  <si>
    <t>Informatik Grundkurs B</t>
  </si>
  <si>
    <t>Deutsch, Basiskurs</t>
  </si>
  <si>
    <t>Kurz</t>
  </si>
  <si>
    <t>Italienisch, Konversation</t>
  </si>
  <si>
    <t>2017-2018</t>
  </si>
  <si>
    <t>Differenzierter Unterricht</t>
  </si>
  <si>
    <t>Kunst</t>
  </si>
  <si>
    <t>2. BGKW</t>
  </si>
  <si>
    <t>TOTAL
BGKW</t>
  </si>
  <si>
    <t>OSU
EAS</t>
  </si>
  <si>
    <t>TOTAL
EAS</t>
  </si>
  <si>
    <t>TOTAL
Schüler</t>
  </si>
  <si>
    <t>Nähen trifft Handarbeit</t>
  </si>
  <si>
    <t>Vom Basismodell zur Jacken- und Kragenvielfalt</t>
  </si>
  <si>
    <t xml:space="preserve"> GUW Kelmis (CFA)</t>
  </si>
  <si>
    <t>GUW St. Vith (KA St. Vith)</t>
  </si>
  <si>
    <t>Französisch A2-B1.1</t>
  </si>
  <si>
    <t>Englisch A1-A2</t>
  </si>
  <si>
    <t>GESAMT-
TOTAL
ALLER Schüler</t>
  </si>
  <si>
    <t>OSU 
Kranken-  
pflege 
(AHS)</t>
  </si>
  <si>
    <t>Französisch B1.1-B1.2</t>
  </si>
  <si>
    <t>28. September 2018</t>
  </si>
  <si>
    <t>Schuljahr 2018-2019</t>
  </si>
  <si>
    <t>2018-2019</t>
  </si>
  <si>
    <t>Total 29. September 2017</t>
  </si>
  <si>
    <t>Total 28. September 2018</t>
  </si>
  <si>
    <t>Erstankommende Schüler - Neueinschreibung</t>
  </si>
  <si>
    <t>Erstankommende Schüler - Begleitung in den Regelunterricht</t>
  </si>
  <si>
    <t>Neueinschreibung</t>
  </si>
  <si>
    <t>Begleitung in den Regelunterricht</t>
  </si>
  <si>
    <t>bereits beschult</t>
  </si>
  <si>
    <t>3. BGKW</t>
  </si>
  <si>
    <t>Niederländisch - Anfänger</t>
  </si>
  <si>
    <t>Niederländisch - Fortgeschrittene</t>
  </si>
  <si>
    <t>Recycling 2</t>
  </si>
  <si>
    <t>Kreative Stoffe</t>
  </si>
  <si>
    <t xml:space="preserve">Aufbaukurs Bekleidung  </t>
  </si>
  <si>
    <t>Natur auf der Spur</t>
  </si>
  <si>
    <t>Outdoor, Sport, Freizeit, Regen</t>
  </si>
  <si>
    <t>Englisch A0-A1</t>
  </si>
  <si>
    <t>Englisch A2-B1.1</t>
  </si>
  <si>
    <t>Niederländisch A1-A2</t>
  </si>
  <si>
    <t>Niederländisch A2-B1</t>
  </si>
  <si>
    <t>Informatik MODUL 2</t>
  </si>
  <si>
    <t>Informatik MODUL 3</t>
  </si>
  <si>
    <t>Informatik Grundkurs</t>
  </si>
  <si>
    <t xml:space="preserve">Russisch  </t>
  </si>
  <si>
    <t>Niederländisch Anfänger</t>
  </si>
  <si>
    <t>Niederländisch Fortgeschrittene</t>
  </si>
  <si>
    <r>
      <t>Sekretariat - Sprachen (Raster TS) 3</t>
    </r>
    <r>
      <rPr>
        <b/>
        <sz val="8"/>
        <rFont val="OstbeSerif Office"/>
        <family val="2"/>
      </rPr>
      <t>. Stufe</t>
    </r>
  </si>
  <si>
    <r>
      <t>Wirtschaftswissenschaften/angew. Wirtschaft (Raster 63)</t>
    </r>
    <r>
      <rPr>
        <b/>
        <sz val="8"/>
        <rFont val="OstbeSerif Office"/>
        <family val="2"/>
      </rPr>
      <t xml:space="preserve"> 2. Stufe</t>
    </r>
  </si>
  <si>
    <r>
      <t xml:space="preserve">Wirtschaftswissenschaften/BWL und Buchhaltung (Raster 62+63) </t>
    </r>
    <r>
      <rPr>
        <b/>
        <sz val="8"/>
        <rFont val="OstbeSerif Office"/>
        <family val="2"/>
      </rPr>
      <t>3. Stufe</t>
    </r>
  </si>
  <si>
    <r>
      <t>Fußball, angewandte Hygiene, Methodik (Raster 53)</t>
    </r>
    <r>
      <rPr>
        <b/>
        <sz val="8"/>
        <rFont val="OstbeSerif Office"/>
        <family val="2"/>
      </rPr>
      <t xml:space="preserve"> 2. Stufe</t>
    </r>
  </si>
  <si>
    <r>
      <t xml:space="preserve">Polytechnik </t>
    </r>
    <r>
      <rPr>
        <b/>
        <sz val="8"/>
        <rFont val="OstbeSerif Office"/>
        <family val="2"/>
      </rPr>
      <t>(POLY)</t>
    </r>
  </si>
  <si>
    <r>
      <t xml:space="preserve">Büroangestellte (2. Stufe) </t>
    </r>
    <r>
      <rPr>
        <b/>
        <sz val="8"/>
        <rFont val="OstbeSerif Office"/>
        <family val="2"/>
      </rPr>
      <t>(BUR)</t>
    </r>
  </si>
  <si>
    <r>
      <t xml:space="preserve">Büroangestelte (3. Stufe) </t>
    </r>
    <r>
      <rPr>
        <b/>
        <sz val="8"/>
        <rFont val="OstbeSerif Office"/>
        <family val="2"/>
      </rPr>
      <t>(BUR)</t>
    </r>
  </si>
  <si>
    <r>
      <t xml:space="preserve">Dienstleistungssektor (7. Jahr) </t>
    </r>
    <r>
      <rPr>
        <b/>
        <sz val="8"/>
        <rFont val="OstbeSerif Office"/>
        <family val="2"/>
      </rPr>
      <t>(BUR)</t>
    </r>
  </si>
  <si>
    <r>
      <t xml:space="preserve">Familienhelfer </t>
    </r>
    <r>
      <rPr>
        <b/>
        <sz val="8"/>
        <rFont val="OstbeSerif Office"/>
        <family val="2"/>
      </rPr>
      <t>(FAM)</t>
    </r>
  </si>
  <si>
    <r>
      <t xml:space="preserve">Soziale Dienstleistung </t>
    </r>
    <r>
      <rPr>
        <b/>
        <sz val="8"/>
        <rFont val="OstbeSerif Office"/>
        <family val="2"/>
      </rPr>
      <t>(SOZ)</t>
    </r>
  </si>
  <si>
    <r>
      <t xml:space="preserve">Bioästhetische Schönheitspflege </t>
    </r>
    <r>
      <rPr>
        <b/>
        <sz val="8"/>
        <rFont val="OstbeSerif Office"/>
        <family val="2"/>
      </rPr>
      <t>(BSP)</t>
    </r>
  </si>
  <si>
    <r>
      <t xml:space="preserve">Allgemeine Schönheitspflege </t>
    </r>
    <r>
      <rPr>
        <b/>
        <sz val="8"/>
        <rFont val="OstbeSerif Office"/>
        <family val="2"/>
      </rPr>
      <t>(ASP)</t>
    </r>
  </si>
  <si>
    <r>
      <t xml:space="preserve">Sozialkosmetik: medizinische Fuß- u. Körperpflege </t>
    </r>
    <r>
      <rPr>
        <b/>
        <sz val="8"/>
        <rFont val="OstbeSerif Office"/>
        <family val="2"/>
      </rPr>
      <t>(SOKO)</t>
    </r>
  </si>
  <si>
    <r>
      <t xml:space="preserve">Schreinerei (2. Stufe) </t>
    </r>
    <r>
      <rPr>
        <b/>
        <sz val="8"/>
        <rFont val="OstbeSerif Office"/>
        <family val="2"/>
      </rPr>
      <t>(HOL)</t>
    </r>
  </si>
  <si>
    <r>
      <t xml:space="preserve">Bauschreiner (3. Stufe) </t>
    </r>
    <r>
      <rPr>
        <b/>
        <sz val="8"/>
        <rFont val="OstbeSerif Office"/>
        <family val="2"/>
      </rPr>
      <t>(HOL)</t>
    </r>
  </si>
  <si>
    <r>
      <t xml:space="preserve">Digital gesteuerte Werkzeugmaschinen - Schreinerei </t>
    </r>
    <r>
      <rPr>
        <b/>
        <sz val="8"/>
        <rFont val="OstbeSerif Office"/>
        <family val="2"/>
      </rPr>
      <t>(DGWH)</t>
    </r>
  </si>
  <si>
    <r>
      <t xml:space="preserve">Digital gesteuerte Werkzeugmaschinen - Metall </t>
    </r>
    <r>
      <rPr>
        <b/>
        <sz val="8"/>
        <rFont val="OstbeSerif Office"/>
        <family val="2"/>
      </rPr>
      <t>(DGWM)</t>
    </r>
  </si>
  <si>
    <r>
      <t xml:space="preserve">Kochgehilfe (2. Stufe) </t>
    </r>
    <r>
      <rPr>
        <b/>
        <sz val="8"/>
        <rFont val="OstbeSerif Office"/>
        <family val="2"/>
      </rPr>
      <t>(KOCH)</t>
    </r>
  </si>
  <si>
    <r>
      <t xml:space="preserve">Hotelgewerbe (3. Stufe) </t>
    </r>
    <r>
      <rPr>
        <b/>
        <sz val="8"/>
        <rFont val="OstbeSerif Office"/>
        <family val="2"/>
      </rPr>
      <t>(HOT)</t>
    </r>
  </si>
  <si>
    <r>
      <t xml:space="preserve">Feinkost (7. Jahr) </t>
    </r>
    <r>
      <rPr>
        <b/>
        <sz val="8"/>
        <rFont val="OstbeSerif Office"/>
        <family val="2"/>
      </rPr>
      <t>(FK)</t>
    </r>
  </si>
  <si>
    <r>
      <t xml:space="preserve">Polyvalente Mechanik (2. Stufe) </t>
    </r>
    <r>
      <rPr>
        <b/>
        <sz val="8"/>
        <rFont val="OstbeSerif Office"/>
        <family val="2"/>
      </rPr>
      <t>(MEC)</t>
    </r>
  </si>
  <si>
    <r>
      <t xml:space="preserve">Zerspanungsmechanik (3. Stufe) </t>
    </r>
    <r>
      <rPr>
        <b/>
        <sz val="8"/>
        <rFont val="OstbeSerif Office"/>
        <family val="2"/>
      </rPr>
      <t>(MEC)</t>
    </r>
  </si>
  <si>
    <r>
      <t xml:space="preserve">Digital gesteuerte Werkzeugmaschinen (7. Jahr) </t>
    </r>
    <r>
      <rPr>
        <b/>
        <sz val="8"/>
        <rFont val="OstbeSerif Office"/>
        <family val="2"/>
      </rPr>
      <t>(MEC)</t>
    </r>
  </si>
  <si>
    <r>
      <t xml:space="preserve">Pflegehelfer </t>
    </r>
    <r>
      <rPr>
        <b/>
        <sz val="8"/>
        <rFont val="OstbeSerif Office"/>
        <family val="2"/>
      </rPr>
      <t>(PFH)</t>
    </r>
  </si>
  <si>
    <r>
      <t xml:space="preserve">Betreuer von Kindergemeinschaften </t>
    </r>
    <r>
      <rPr>
        <b/>
        <sz val="8"/>
        <rFont val="OstbeSerif Office"/>
        <family val="2"/>
      </rPr>
      <t>(BKG)</t>
    </r>
  </si>
  <si>
    <r>
      <t xml:space="preserve">Moderne Sprachen - Mediengestaltung </t>
    </r>
    <r>
      <rPr>
        <b/>
        <sz val="8"/>
        <rFont val="OstbeSerif Office"/>
        <family val="2"/>
      </rPr>
      <t>(SPR)</t>
    </r>
  </si>
  <si>
    <r>
      <t xml:space="preserve">Ang. Betriebswirtschaft, Sekretariat, Rechnungswesen </t>
    </r>
    <r>
      <rPr>
        <b/>
        <sz val="8"/>
        <rFont val="OstbeSerif Office"/>
        <family val="2"/>
      </rPr>
      <t>(BUCH)</t>
    </r>
  </si>
  <si>
    <r>
      <t xml:space="preserve">Ang. Betriebswirtschaft, Sekretariat, Rechnungswesen </t>
    </r>
    <r>
      <rPr>
        <b/>
        <sz val="8"/>
        <rFont val="OstbeSerif Office"/>
        <family val="2"/>
      </rPr>
      <t>(SEK)</t>
    </r>
  </si>
  <si>
    <r>
      <t xml:space="preserve">Angewandte Kunst und Grafik </t>
    </r>
    <r>
      <rPr>
        <b/>
        <sz val="8"/>
        <rFont val="OstbeSerif Office"/>
        <family val="2"/>
      </rPr>
      <t>(KUN)</t>
    </r>
  </si>
  <si>
    <r>
      <t xml:space="preserve">Bio und Umwelttechnik (2. Stufe) </t>
    </r>
    <r>
      <rPr>
        <b/>
        <sz val="8"/>
        <rFont val="OstbeSerif Office"/>
        <family val="2"/>
      </rPr>
      <t>(BIO)</t>
    </r>
  </si>
  <si>
    <r>
      <t xml:space="preserve">Chemie - Biochemie (3. Stufe) </t>
    </r>
    <r>
      <rPr>
        <b/>
        <sz val="8"/>
        <rFont val="OstbeSerif Office"/>
        <family val="2"/>
      </rPr>
      <t>(CHEB)</t>
    </r>
  </si>
  <si>
    <r>
      <t xml:space="preserve">Chemie - Biochemie mit Mathe (3. Stufe) </t>
    </r>
    <r>
      <rPr>
        <b/>
        <sz val="8"/>
        <rFont val="OstbeSerif Office"/>
        <family val="2"/>
      </rPr>
      <t>(CHEB MATH 4)</t>
    </r>
  </si>
  <si>
    <r>
      <t xml:space="preserve">Chemie - Biochemie mit Mathe (3. Stufe) </t>
    </r>
    <r>
      <rPr>
        <b/>
        <sz val="8"/>
        <rFont val="OstbeSerif Office"/>
        <family val="2"/>
      </rPr>
      <t>(CHEB MATH 6)</t>
    </r>
  </si>
  <si>
    <r>
      <t xml:space="preserve">Fertigungstechniker in Mechanik </t>
    </r>
    <r>
      <rPr>
        <b/>
        <sz val="8"/>
        <rFont val="OstbeSerif Office"/>
        <family val="2"/>
      </rPr>
      <t>(FTM)</t>
    </r>
  </si>
  <si>
    <r>
      <t xml:space="preserve">Maschinenbautechniker </t>
    </r>
    <r>
      <rPr>
        <b/>
        <sz val="8"/>
        <rFont val="OstbeSerif Office"/>
        <family val="2"/>
      </rPr>
      <t>(MBT)</t>
    </r>
  </si>
  <si>
    <r>
      <t xml:space="preserve">BFTM </t>
    </r>
    <r>
      <rPr>
        <b/>
        <sz val="8"/>
        <rFont val="OstbeSerif Office"/>
        <family val="2"/>
      </rPr>
      <t>(FTM MATH 4)</t>
    </r>
  </si>
  <si>
    <r>
      <t xml:space="preserve">BFTM </t>
    </r>
    <r>
      <rPr>
        <b/>
        <sz val="8"/>
        <rFont val="OstbeSerif Office"/>
        <family val="2"/>
      </rPr>
      <t>(FTM MATH 6)</t>
    </r>
  </si>
  <si>
    <r>
      <t xml:space="preserve">Elektromechanik </t>
    </r>
    <r>
      <rPr>
        <b/>
        <sz val="8"/>
        <rFont val="OstbeSerif Office"/>
        <family val="2"/>
      </rPr>
      <t>(EM)</t>
    </r>
  </si>
  <si>
    <r>
      <t xml:space="preserve">Informatik - Elektronik (3. Stufe) </t>
    </r>
    <r>
      <rPr>
        <b/>
        <sz val="8"/>
        <rFont val="OstbeSerif Office"/>
        <family val="2"/>
      </rPr>
      <t>(ELO)</t>
    </r>
  </si>
  <si>
    <r>
      <t xml:space="preserve">Informatik - Elektronik mit Mathe (3. Stufe) </t>
    </r>
    <r>
      <rPr>
        <b/>
        <sz val="8"/>
        <rFont val="OstbeSerif Office"/>
        <family val="2"/>
      </rPr>
      <t>(ELO MATH 4)</t>
    </r>
  </si>
  <si>
    <r>
      <t xml:space="preserve">Informatik - Elektronik mit Mathe (3. Stufe) </t>
    </r>
    <r>
      <rPr>
        <b/>
        <sz val="8"/>
        <rFont val="OstbeSerif Office"/>
        <family val="2"/>
      </rPr>
      <t>(ELO MATH 6)</t>
    </r>
  </si>
  <si>
    <r>
      <t>Industrie - Elektrotechnik (3. Stufe)</t>
    </r>
    <r>
      <rPr>
        <b/>
        <sz val="8"/>
        <rFont val="OstbeSerif Office"/>
        <family val="2"/>
      </rPr>
      <t xml:space="preserve"> (ELI)</t>
    </r>
  </si>
  <si>
    <r>
      <t>Industrie - Elektronik mit Mathe (3. Stufe)</t>
    </r>
    <r>
      <rPr>
        <b/>
        <sz val="8"/>
        <rFont val="OstbeSerif Office"/>
        <family val="2"/>
      </rPr>
      <t xml:space="preserve"> (ELI MATH 4)</t>
    </r>
  </si>
  <si>
    <r>
      <t>Industrie - Elektronik mit Mathe (3. Stufe)</t>
    </r>
    <r>
      <rPr>
        <b/>
        <sz val="8"/>
        <rFont val="OstbeSerif Office"/>
        <family val="2"/>
      </rPr>
      <t xml:space="preserve"> (ELI MATH 6)</t>
    </r>
  </si>
  <si>
    <r>
      <t xml:space="preserve">Wirtschaft und Office Management </t>
    </r>
    <r>
      <rPr>
        <b/>
        <sz val="8"/>
        <rFont val="OstbeSerif Office"/>
        <family val="2"/>
      </rPr>
      <t>(WOM)</t>
    </r>
  </si>
  <si>
    <r>
      <t xml:space="preserve">Bauzeichnen und öffentliche Arbeiten (3. Stufe) </t>
    </r>
    <r>
      <rPr>
        <b/>
        <sz val="8"/>
        <rFont val="OstbeSerif Office"/>
        <family val="2"/>
      </rPr>
      <t>(BAU)</t>
    </r>
  </si>
  <si>
    <r>
      <t xml:space="preserve">Bauzeichnen und öffentliche Arbeiten (3. Stufe) </t>
    </r>
    <r>
      <rPr>
        <b/>
        <sz val="8"/>
        <rFont val="OstbeSerif Office"/>
        <family val="2"/>
      </rPr>
      <t>(BAU MATH 4)</t>
    </r>
  </si>
  <si>
    <r>
      <t xml:space="preserve">Bauzeichnen und öffentliche Arbeiten (3. Stufe) </t>
    </r>
    <r>
      <rPr>
        <b/>
        <sz val="8"/>
        <rFont val="OstbeSerif Office"/>
        <family val="2"/>
      </rPr>
      <t>(BAU MATH 6)</t>
    </r>
  </si>
  <si>
    <r>
      <t>Bürokaufleute (</t>
    </r>
    <r>
      <rPr>
        <b/>
        <sz val="8"/>
        <rFont val="OstbeSerif Office"/>
        <family val="2"/>
      </rPr>
      <t>EMBU)</t>
    </r>
  </si>
  <si>
    <r>
      <t xml:space="preserve">Verwaltung und Buchführung </t>
    </r>
    <r>
      <rPr>
        <b/>
        <sz val="8"/>
        <rFont val="OstbeSerif Office"/>
        <family val="2"/>
      </rPr>
      <t xml:space="preserve">(VERW) </t>
    </r>
  </si>
  <si>
    <r>
      <t xml:space="preserve">Wirtschaftswissenschaften </t>
    </r>
    <r>
      <rPr>
        <b/>
        <sz val="8"/>
        <rFont val="OstbeSerif Office"/>
        <family val="2"/>
      </rPr>
      <t>(SCEA)</t>
    </r>
  </si>
  <si>
    <r>
      <t xml:space="preserve">Informatik </t>
    </r>
    <r>
      <rPr>
        <b/>
        <sz val="8"/>
        <rFont val="OstbeSerif Office"/>
        <family val="2"/>
      </rPr>
      <t>(INFO)</t>
    </r>
  </si>
  <si>
    <r>
      <t>Projekte (PB Comp. Auffangkurse u polyt. Werken) (2.J) (</t>
    </r>
    <r>
      <rPr>
        <b/>
        <sz val="8"/>
        <rFont val="OstbeSerif Office"/>
        <family val="2"/>
      </rPr>
      <t>COMP)</t>
    </r>
  </si>
  <si>
    <r>
      <t xml:space="preserve">Polytechnik </t>
    </r>
    <r>
      <rPr>
        <b/>
        <sz val="8"/>
        <rFont val="OstbeSerif Office"/>
        <family val="2"/>
      </rPr>
      <t>(POLYV)</t>
    </r>
  </si>
  <si>
    <r>
      <t xml:space="preserve">Landwirtschaft </t>
    </r>
    <r>
      <rPr>
        <b/>
        <sz val="8"/>
        <rFont val="OstbeSerif Office"/>
        <family val="2"/>
      </rPr>
      <t>(AGRI)</t>
    </r>
  </si>
  <si>
    <r>
      <t xml:space="preserve">Elektrotechnik (2. J) </t>
    </r>
    <r>
      <rPr>
        <b/>
        <sz val="8"/>
        <rFont val="OstbeSerif Office"/>
        <family val="2"/>
      </rPr>
      <t>(ELMC)</t>
    </r>
  </si>
  <si>
    <r>
      <t xml:space="preserve">Metall (2. J) </t>
    </r>
    <r>
      <rPr>
        <b/>
        <sz val="8"/>
        <rFont val="OstbeSerif Office"/>
        <family val="2"/>
      </rPr>
      <t>(META)</t>
    </r>
  </si>
  <si>
    <r>
      <t>Elektroinstallationen (2. Stufe)</t>
    </r>
    <r>
      <rPr>
        <b/>
        <sz val="8"/>
        <rFont val="OstbeSerif Office"/>
        <family val="2"/>
      </rPr>
      <t xml:space="preserve"> (INEL)</t>
    </r>
  </si>
  <si>
    <r>
      <t xml:space="preserve">Projekte (Elektro) (2.J) </t>
    </r>
    <r>
      <rPr>
        <b/>
        <sz val="8"/>
        <rFont val="OstbeSerif Office"/>
        <family val="2"/>
      </rPr>
      <t>(ELEK)</t>
    </r>
  </si>
  <si>
    <r>
      <t xml:space="preserve">KFZ-Elektromechanik (3. Stufe) </t>
    </r>
    <r>
      <rPr>
        <b/>
        <sz val="8"/>
        <rFont val="OstbeSerif Office"/>
        <family val="2"/>
      </rPr>
      <t>(ELOG)</t>
    </r>
  </si>
  <si>
    <r>
      <t xml:space="preserve">Diesel-Hydraulik-Pneumatik (7.J) </t>
    </r>
    <r>
      <rPr>
        <b/>
        <sz val="8"/>
        <rFont val="OstbeSerif Office"/>
        <family val="2"/>
      </rPr>
      <t>(DHPN)</t>
    </r>
  </si>
  <si>
    <r>
      <t xml:space="preserve">Mechanik (3.J) </t>
    </r>
    <r>
      <rPr>
        <b/>
        <sz val="8"/>
        <rFont val="OstbeSerif Office"/>
        <family val="2"/>
      </rPr>
      <t>(MECA)</t>
    </r>
  </si>
  <si>
    <r>
      <t xml:space="preserve">Mechanik (4.J) </t>
    </r>
    <r>
      <rPr>
        <b/>
        <sz val="8"/>
        <rFont val="OstbeSerif Office"/>
        <family val="2"/>
      </rPr>
      <t>(MECE)</t>
    </r>
  </si>
  <si>
    <r>
      <t xml:space="preserve">Projekte (Holz-Bau) (2.J) </t>
    </r>
    <r>
      <rPr>
        <b/>
        <sz val="8"/>
        <rFont val="OstbeSerif Office"/>
        <family val="2"/>
      </rPr>
      <t>(BSCS)</t>
    </r>
  </si>
  <si>
    <r>
      <t xml:space="preserve">Holz: Schreinerei (2. Stufe) </t>
    </r>
    <r>
      <rPr>
        <b/>
        <sz val="8"/>
        <rFont val="OstbeSerif Office"/>
        <family val="2"/>
      </rPr>
      <t>(BSMN)</t>
    </r>
  </si>
  <si>
    <r>
      <t xml:space="preserve">Schreinerei (3. Stufe) </t>
    </r>
    <r>
      <rPr>
        <b/>
        <sz val="8"/>
        <rFont val="OstbeSerif Office"/>
        <family val="2"/>
      </rPr>
      <t>(MENU)</t>
    </r>
  </si>
  <si>
    <r>
      <t>Inneneinrichtungen/Holz</t>
    </r>
    <r>
      <rPr>
        <b/>
        <sz val="8"/>
        <rFont val="OstbeSerif Office"/>
        <family val="2"/>
      </rPr>
      <t xml:space="preserve"> </t>
    </r>
    <r>
      <rPr>
        <sz val="8"/>
        <rFont val="OstbeSerif Office"/>
        <family val="2"/>
      </rPr>
      <t>(7.J</t>
    </r>
    <r>
      <rPr>
        <b/>
        <sz val="8"/>
        <rFont val="OstbeSerif Office"/>
        <family val="2"/>
      </rPr>
      <t>) (AGHB)</t>
    </r>
  </si>
  <si>
    <r>
      <t xml:space="preserve">Agronomie (Landwirtschaft) </t>
    </r>
    <r>
      <rPr>
        <b/>
        <sz val="8"/>
        <rFont val="OstbeSerif Office"/>
        <family val="2"/>
      </rPr>
      <t>(AGRO)</t>
    </r>
  </si>
  <si>
    <r>
      <t xml:space="preserve">Agronomie (Gartenbau) </t>
    </r>
    <r>
      <rPr>
        <b/>
        <sz val="8"/>
        <rFont val="OstbeSerif Office"/>
        <family val="2"/>
      </rPr>
      <t>(AGROG)</t>
    </r>
  </si>
  <si>
    <r>
      <t xml:space="preserve">Elektrotechnik (2. Stufe) </t>
    </r>
    <r>
      <rPr>
        <b/>
        <sz val="8"/>
        <rFont val="OstbeSerif Office"/>
        <family val="2"/>
      </rPr>
      <t>(ELIT)</t>
    </r>
  </si>
  <si>
    <r>
      <t xml:space="preserve">Industrieelektronik (3. Stufe) </t>
    </r>
    <r>
      <rPr>
        <b/>
        <sz val="8"/>
        <rFont val="OstbeSerif Office"/>
        <family val="2"/>
      </rPr>
      <t>(ELNI)</t>
    </r>
  </si>
  <si>
    <r>
      <t xml:space="preserve">Holz: Schreinerei  </t>
    </r>
    <r>
      <rPr>
        <b/>
        <sz val="8"/>
        <rFont val="OstbeSerif Office"/>
        <family val="2"/>
      </rPr>
      <t>(BSMN)</t>
    </r>
  </si>
  <si>
    <r>
      <t xml:space="preserve">Mechanik </t>
    </r>
    <r>
      <rPr>
        <b/>
        <sz val="8"/>
        <rFont val="OstbeSerif Office"/>
        <family val="2"/>
      </rPr>
      <t>(MECA)</t>
    </r>
  </si>
  <si>
    <r>
      <t>PC- und Netzwerktechnik</t>
    </r>
    <r>
      <rPr>
        <b/>
        <sz val="8"/>
        <rFont val="OstbeSerif Office"/>
        <family val="2"/>
      </rPr>
      <t xml:space="preserve"> (PCNW)</t>
    </r>
  </si>
  <si>
    <r>
      <t xml:space="preserve">Elektromechanik </t>
    </r>
    <r>
      <rPr>
        <b/>
        <sz val="8"/>
        <rFont val="OstbeSerif Office"/>
        <family val="2"/>
      </rPr>
      <t>(ELOM)</t>
    </r>
  </si>
  <si>
    <r>
      <t xml:space="preserve">Dienstleistungen für Personen (2. Stufe) </t>
    </r>
    <r>
      <rPr>
        <b/>
        <sz val="8"/>
        <rFont val="OstbeSerif Office"/>
        <family val="2"/>
      </rPr>
      <t>SVPS</t>
    </r>
  </si>
  <si>
    <r>
      <t xml:space="preserve">Familien- und Sanitätshilfe (3. Stufe) </t>
    </r>
    <r>
      <rPr>
        <b/>
        <sz val="8"/>
        <rFont val="OstbeSerif Office"/>
        <family val="2"/>
      </rPr>
      <t>AFSN</t>
    </r>
  </si>
  <si>
    <r>
      <t xml:space="preserve">Familienhelfer </t>
    </r>
    <r>
      <rPr>
        <b/>
        <sz val="8"/>
        <rFont val="OstbeSerif Office"/>
        <family val="2"/>
      </rPr>
      <t>(FAHE)</t>
    </r>
  </si>
  <si>
    <r>
      <t xml:space="preserve">Dek. Kunst/Haush./Bekleidung (2. + 3. Jahr) </t>
    </r>
    <r>
      <rPr>
        <b/>
        <sz val="8"/>
        <rFont val="OstbeSerif Office"/>
        <family val="2"/>
      </rPr>
      <t>ADMH</t>
    </r>
  </si>
  <si>
    <r>
      <t xml:space="preserve">Bekleidung/Verkauf (2. Stufe) </t>
    </r>
    <r>
      <rPr>
        <b/>
        <sz val="8"/>
        <rFont val="OstbeSerif Office"/>
        <family val="2"/>
      </rPr>
      <t>VENTE</t>
    </r>
  </si>
  <si>
    <r>
      <t xml:space="preserve">Bekleidung./Verkauf (3. Stufe) </t>
    </r>
    <r>
      <rPr>
        <b/>
        <sz val="8"/>
        <rFont val="OstbeSerif Office"/>
        <family val="2"/>
      </rPr>
      <t>HAVE</t>
    </r>
  </si>
  <si>
    <r>
      <t xml:space="preserve">Verwaltung und Geschäftsführung </t>
    </r>
    <r>
      <rPr>
        <b/>
        <sz val="8"/>
        <rFont val="OstbeSerif Office"/>
        <family val="2"/>
      </rPr>
      <t>GSMA</t>
    </r>
  </si>
  <si>
    <r>
      <t xml:space="preserve">Pflegehelfer(in) </t>
    </r>
    <r>
      <rPr>
        <b/>
        <sz val="8"/>
        <rFont val="OstbeSerif Office"/>
        <family val="2"/>
      </rPr>
      <t>PFHE</t>
    </r>
  </si>
  <si>
    <r>
      <t xml:space="preserve">Sekretariat </t>
    </r>
    <r>
      <rPr>
        <b/>
        <sz val="8"/>
        <rFont val="OstbeSerif Office"/>
        <family val="2"/>
      </rPr>
      <t>SECR</t>
    </r>
  </si>
  <si>
    <r>
      <t xml:space="preserve">Dienstleistungen Sozial. Sekretariat </t>
    </r>
    <r>
      <rPr>
        <b/>
        <sz val="8"/>
        <rFont val="OstbeSerif Office"/>
        <family val="2"/>
      </rPr>
      <t>TCSI</t>
    </r>
  </si>
  <si>
    <r>
      <t xml:space="preserve">Dienstleistungen Sozial. Erziehung </t>
    </r>
    <r>
      <rPr>
        <b/>
        <sz val="8"/>
        <rFont val="OstbeSerif Office"/>
        <family val="2"/>
      </rPr>
      <t>TCSO</t>
    </r>
  </si>
  <si>
    <r>
      <t xml:space="preserve">Büroassistent </t>
    </r>
    <r>
      <rPr>
        <b/>
        <sz val="8"/>
        <rFont val="OstbeSerif Office"/>
        <family val="2"/>
      </rPr>
      <t>BURO</t>
    </r>
  </si>
  <si>
    <r>
      <t xml:space="preserve">Erziehung (3. Stufe) </t>
    </r>
    <r>
      <rPr>
        <b/>
        <sz val="8"/>
        <rFont val="OstbeSerif Office"/>
        <family val="2"/>
      </rPr>
      <t>EDEN</t>
    </r>
  </si>
  <si>
    <t>EAS
TOT</t>
  </si>
  <si>
    <t>PS
TOT</t>
  </si>
  <si>
    <t>KG
TOT</t>
  </si>
  <si>
    <t>KG
Gesamt-total</t>
  </si>
  <si>
    <t>PS
Gesamt-
total</t>
  </si>
  <si>
    <t>GESAMT-
TOTAL
KG+PS</t>
  </si>
  <si>
    <t>EAS
KG</t>
  </si>
  <si>
    <t>EAS
PS</t>
  </si>
  <si>
    <t>KG
Gesamt-
total</t>
  </si>
  <si>
    <t>TOTAL
FREI</t>
  </si>
  <si>
    <t>GESAMT-
TOTAL
 Schüler</t>
  </si>
  <si>
    <t>TOTAL
Schüler
ohne FREI</t>
  </si>
  <si>
    <t>Französisch Konversation A1-B1</t>
  </si>
  <si>
    <t>Spanisch - Konversation A1-B1 - a</t>
  </si>
  <si>
    <t>Spanisch - Konversation A1-B1 - b</t>
  </si>
  <si>
    <t>Englisch Konversation A1-B1</t>
  </si>
  <si>
    <t>Deutsch, Elementarkenntnisse, Niveau A2-B1</t>
  </si>
  <si>
    <t>Deutsch Konversationskurs, A1-A2</t>
  </si>
  <si>
    <t>Englisch Elementarkenntnisse, Niveau A0-A1 + A1-A2</t>
  </si>
  <si>
    <t>Englisch Elementarkenntnisse, Niveau A2-B1</t>
  </si>
  <si>
    <t>Französisch Elementarkenntnisse, Niveau A0-A1 - Basis</t>
  </si>
  <si>
    <t>Französisch, Elementarkenntnisse, Niveau A0-A2</t>
  </si>
  <si>
    <t>Französisch prakt. Kenntnisse, Niveau B1-B2</t>
  </si>
  <si>
    <t>Niederländisch, Elementarkenntnisse, Niveau A0-A2</t>
  </si>
  <si>
    <t>Niederländisch, Elementarkenntnisse, Niveau A2-B1</t>
  </si>
  <si>
    <t>Niederländisch, praktische Kenntnisse, Niveau B1-B2</t>
  </si>
  <si>
    <t>Spanisch, Elementarkenntnisse, Niveau A0-A2</t>
  </si>
  <si>
    <t>Spanisch, Elementarkenntnisse, Niveau A2-B1</t>
  </si>
  <si>
    <t>Spanisch, praktische Kenntnisse, Niveau B1-B2</t>
  </si>
  <si>
    <t>Deutsch, Elementarkenntnisse, Niveau A0-A1 - A1-A2</t>
  </si>
  <si>
    <t>Deutsch, praktische Kenntnisse, Niveau B1-B2</t>
  </si>
  <si>
    <t>Deutsch, praktische Kenntnisse, Niveau B2-B2+</t>
  </si>
  <si>
    <t>Deutsch, praktische Kenntnisse, Niveau B2+-C1</t>
  </si>
  <si>
    <t xml:space="preserve">Englisch prakt. Kenntnisse, Niveau B1-B2 </t>
  </si>
  <si>
    <t>Französisch, Elementarkenntnisse, Niveau A2-B1</t>
  </si>
  <si>
    <t>Italienisch, Konversation, Niveau A1-B1</t>
  </si>
  <si>
    <t>Französisch für Personen mit Migrationshintergrund</t>
  </si>
  <si>
    <t>EAS: erstankommende Schüler - genehmigte Anträge</t>
  </si>
  <si>
    <t>4 + 1 TZU</t>
  </si>
</sst>
</file>

<file path=xl/styles.xml><?xml version="1.0" encoding="utf-8"?>
<styleSheet xmlns="http://schemas.openxmlformats.org/spreadsheetml/2006/main" xmlns:mc="http://schemas.openxmlformats.org/markup-compatibility/2006" xmlns:x14ac="http://schemas.microsoft.com/office/spreadsheetml/2009/9/ac" mc:Ignorable="x14ac">
  <fonts count="89" x14ac:knownFonts="1">
    <font>
      <sz val="10"/>
      <name val="Arial"/>
    </font>
    <font>
      <sz val="10"/>
      <name val="Arial"/>
      <family val="2"/>
    </font>
    <font>
      <sz val="10"/>
      <color indexed="8"/>
      <name val="MS Sans Serif"/>
      <family val="2"/>
    </font>
    <font>
      <sz val="10"/>
      <name val="MS Sans Serif"/>
      <family val="2"/>
    </font>
    <font>
      <sz val="8"/>
      <name val="Arial"/>
      <family val="2"/>
    </font>
    <font>
      <sz val="10"/>
      <color indexed="37"/>
      <name val="Arial"/>
      <family val="2"/>
    </font>
    <font>
      <sz val="8"/>
      <name val="Arial"/>
      <family val="2"/>
    </font>
    <font>
      <sz val="10"/>
      <name val="Arial"/>
      <family val="2"/>
    </font>
    <font>
      <b/>
      <sz val="10"/>
      <name val="Arial"/>
      <family val="2"/>
    </font>
    <font>
      <b/>
      <sz val="10"/>
      <name val="Arial"/>
      <family val="2"/>
    </font>
    <font>
      <b/>
      <i/>
      <sz val="10"/>
      <name val="Arial"/>
      <family val="2"/>
    </font>
    <font>
      <i/>
      <sz val="10"/>
      <name val="Arial"/>
      <family val="2"/>
    </font>
    <font>
      <b/>
      <sz val="8"/>
      <name val="Arial"/>
      <family val="2"/>
    </font>
    <font>
      <b/>
      <i/>
      <sz val="8"/>
      <name val="Arial"/>
      <family val="2"/>
    </font>
    <font>
      <b/>
      <sz val="8"/>
      <color indexed="12"/>
      <name val="Arial"/>
      <family val="2"/>
    </font>
    <font>
      <i/>
      <sz val="9"/>
      <name val="Arial"/>
      <family val="2"/>
    </font>
    <font>
      <i/>
      <sz val="10"/>
      <name val="Arial"/>
      <family val="2"/>
    </font>
    <font>
      <sz val="10"/>
      <color indexed="8"/>
      <name val="Arial"/>
      <family val="2"/>
    </font>
    <font>
      <sz val="7"/>
      <name val="Small Fonts"/>
      <family val="2"/>
    </font>
    <font>
      <b/>
      <sz val="7"/>
      <name val="Small Fonts"/>
      <family val="2"/>
    </font>
    <font>
      <b/>
      <i/>
      <sz val="7"/>
      <name val="Small Fonts"/>
      <family val="2"/>
    </font>
    <font>
      <b/>
      <sz val="10"/>
      <color indexed="8"/>
      <name val="Arial"/>
      <family val="2"/>
    </font>
    <font>
      <sz val="8.5"/>
      <name val="Arial"/>
      <family val="2"/>
    </font>
    <font>
      <b/>
      <sz val="8"/>
      <color indexed="81"/>
      <name val="Tahoma"/>
      <family val="2"/>
    </font>
    <font>
      <sz val="8"/>
      <color indexed="81"/>
      <name val="Tahoma"/>
      <family val="2"/>
    </font>
    <font>
      <sz val="12"/>
      <name val="MS Sans Serif"/>
      <family val="2"/>
    </font>
    <font>
      <sz val="12"/>
      <name val="Arial"/>
      <family val="2"/>
    </font>
    <font>
      <sz val="12"/>
      <name val="Small Fonts"/>
      <family val="2"/>
    </font>
    <font>
      <b/>
      <sz val="12"/>
      <name val="Small Fonts"/>
      <family val="2"/>
    </font>
    <font>
      <b/>
      <i/>
      <sz val="12"/>
      <name val="Small Fonts"/>
      <family val="2"/>
    </font>
    <font>
      <b/>
      <sz val="8"/>
      <color indexed="37"/>
      <name val="Small Fonts"/>
      <family val="2"/>
    </font>
    <font>
      <sz val="10"/>
      <name val="Arial"/>
      <family val="2"/>
    </font>
    <font>
      <sz val="9"/>
      <name val="Arial"/>
      <family val="2"/>
    </font>
    <font>
      <sz val="9"/>
      <name val="Small Fonts"/>
      <family val="2"/>
    </font>
    <font>
      <b/>
      <sz val="9"/>
      <name val="Small Fonts"/>
      <family val="2"/>
    </font>
    <font>
      <b/>
      <sz val="9"/>
      <color indexed="12"/>
      <name val="Arial"/>
      <family val="2"/>
    </font>
    <font>
      <b/>
      <i/>
      <sz val="9"/>
      <name val="Small Fonts"/>
      <family val="2"/>
    </font>
    <font>
      <sz val="5"/>
      <name val="Arial"/>
      <family val="2"/>
    </font>
    <font>
      <sz val="9"/>
      <color indexed="81"/>
      <name val="Tahoma"/>
      <family val="2"/>
    </font>
    <font>
      <b/>
      <sz val="9"/>
      <color indexed="81"/>
      <name val="Tahoma"/>
      <family val="2"/>
    </font>
    <font>
      <sz val="10"/>
      <color rgb="FFFF0000"/>
      <name val="Arial"/>
      <family val="2"/>
    </font>
    <font>
      <sz val="10"/>
      <name val="OstbeSerif Office"/>
      <family val="2"/>
    </font>
    <font>
      <b/>
      <sz val="12"/>
      <color indexed="37"/>
      <name val="OstbeSerif Office"/>
      <family val="2"/>
    </font>
    <font>
      <b/>
      <sz val="12"/>
      <color indexed="60"/>
      <name val="OstbeSerif Office"/>
      <family val="2"/>
    </font>
    <font>
      <b/>
      <sz val="8"/>
      <name val="OstbeSerif Office"/>
      <family val="2"/>
    </font>
    <font>
      <b/>
      <i/>
      <sz val="8"/>
      <name val="OstbeSerif Office"/>
      <family val="2"/>
    </font>
    <font>
      <sz val="8"/>
      <name val="OstbeSerif Office"/>
      <family val="2"/>
    </font>
    <font>
      <sz val="8"/>
      <color rgb="FFFF0000"/>
      <name val="OstbeSerif Office"/>
      <family val="2"/>
    </font>
    <font>
      <b/>
      <sz val="11"/>
      <name val="OstbeSerif Office"/>
      <family val="2"/>
    </font>
    <font>
      <b/>
      <sz val="10"/>
      <color indexed="37"/>
      <name val="OstbeSerif Office"/>
      <family val="2"/>
    </font>
    <font>
      <b/>
      <sz val="10"/>
      <name val="OstbeSerif Office"/>
      <family val="2"/>
    </font>
    <font>
      <b/>
      <i/>
      <sz val="10"/>
      <name val="OstbeSerif Office"/>
      <family val="2"/>
    </font>
    <font>
      <sz val="10"/>
      <color rgb="FFFF0000"/>
      <name val="OstbeSerif Office"/>
      <family val="2"/>
    </font>
    <font>
      <sz val="9"/>
      <name val="OstbeSerif Office"/>
      <family val="2"/>
    </font>
    <font>
      <b/>
      <sz val="9"/>
      <name val="OstbeSerif Office"/>
      <family val="2"/>
    </font>
    <font>
      <b/>
      <sz val="10"/>
      <color indexed="61"/>
      <name val="OstbeSerif Office"/>
      <family val="2"/>
    </font>
    <font>
      <sz val="8"/>
      <color indexed="61"/>
      <name val="OstbeSerif Office"/>
      <family val="2"/>
    </font>
    <font>
      <sz val="10"/>
      <color indexed="37"/>
      <name val="OstbeSerif Office"/>
      <family val="2"/>
    </font>
    <font>
      <i/>
      <sz val="8"/>
      <name val="OstbeSerif Office"/>
      <family val="2"/>
    </font>
    <font>
      <sz val="20"/>
      <name val="OstbeSerif Office"/>
      <family val="2"/>
    </font>
    <font>
      <sz val="7"/>
      <name val="OstbeSerif Office"/>
      <family val="2"/>
    </font>
    <font>
      <b/>
      <sz val="7"/>
      <name val="OstbeSerif Office"/>
      <family val="2"/>
    </font>
    <font>
      <sz val="6"/>
      <name val="OstbeSerif Office"/>
      <family val="2"/>
    </font>
    <font>
      <b/>
      <sz val="12"/>
      <name val="OstbeSerif Office"/>
      <family val="2"/>
    </font>
    <font>
      <b/>
      <i/>
      <sz val="12"/>
      <name val="OstbeSerif Office"/>
      <family val="2"/>
    </font>
    <font>
      <b/>
      <i/>
      <sz val="9"/>
      <name val="OstbeSerif Office"/>
      <family val="2"/>
    </font>
    <font>
      <b/>
      <sz val="10"/>
      <color indexed="10"/>
      <name val="OstbeSerif Office"/>
      <family val="2"/>
    </font>
    <font>
      <b/>
      <sz val="12"/>
      <color indexed="61"/>
      <name val="OstbeSerif Office"/>
      <family val="2"/>
    </font>
    <font>
      <b/>
      <sz val="8"/>
      <color indexed="37"/>
      <name val="OstbeSerif Office"/>
      <family val="2"/>
    </font>
    <font>
      <sz val="8"/>
      <color indexed="8"/>
      <name val="OstbeSerif Office"/>
      <family val="2"/>
    </font>
    <font>
      <i/>
      <sz val="8"/>
      <color indexed="8"/>
      <name val="OstbeSerif Office"/>
      <family val="2"/>
    </font>
    <font>
      <sz val="12"/>
      <name val="OstbeSerif Office"/>
      <family val="2"/>
    </font>
    <font>
      <b/>
      <i/>
      <sz val="12"/>
      <color indexed="37"/>
      <name val="OstbeSerif Office"/>
      <family val="2"/>
    </font>
    <font>
      <i/>
      <sz val="9"/>
      <name val="OstbeSerif Office"/>
      <family val="2"/>
    </font>
    <font>
      <i/>
      <sz val="10"/>
      <name val="OstbeSerif Office"/>
      <family val="2"/>
    </font>
    <font>
      <b/>
      <sz val="8"/>
      <color rgb="FFFF0000"/>
      <name val="OstbeSerif Office"/>
      <family val="2"/>
    </font>
    <font>
      <sz val="12"/>
      <color indexed="37"/>
      <name val="OstbeSerif Office"/>
      <family val="2"/>
    </font>
    <font>
      <b/>
      <sz val="8"/>
      <color indexed="61"/>
      <name val="OstbeSerif Office"/>
      <family val="2"/>
    </font>
    <font>
      <b/>
      <sz val="10"/>
      <color indexed="8"/>
      <name val="OstbeSerif Office"/>
      <family val="2"/>
    </font>
    <font>
      <sz val="8.5"/>
      <name val="OstbeSerif Office"/>
      <family val="2"/>
    </font>
    <font>
      <b/>
      <i/>
      <sz val="10"/>
      <color indexed="37"/>
      <name val="OstbeSerif Office"/>
      <family val="2"/>
    </font>
    <font>
      <b/>
      <sz val="8.5"/>
      <color indexed="37"/>
      <name val="OstbeSerif Office"/>
      <family val="2"/>
    </font>
    <font>
      <b/>
      <sz val="8.5"/>
      <name val="OstbeSerif Office"/>
      <family val="2"/>
    </font>
    <font>
      <sz val="5"/>
      <name val="OstbeSerif Office"/>
      <family val="2"/>
    </font>
    <font>
      <b/>
      <sz val="5"/>
      <name val="OstbeSerif Office"/>
      <family val="2"/>
    </font>
    <font>
      <sz val="8.5"/>
      <color indexed="10"/>
      <name val="OstbeSerif Office"/>
      <family val="2"/>
    </font>
    <font>
      <b/>
      <sz val="5"/>
      <color indexed="37"/>
      <name val="OstbeSerif Office"/>
      <family val="2"/>
    </font>
    <font>
      <b/>
      <sz val="9"/>
      <color indexed="37"/>
      <name val="OstbeSerif Office"/>
      <family val="2"/>
    </font>
    <font>
      <b/>
      <sz val="7"/>
      <color rgb="FFFF0000"/>
      <name val="OstbeSerif Office"/>
      <family val="2"/>
    </font>
  </fonts>
  <fills count="28">
    <fill>
      <patternFill patternType="none"/>
    </fill>
    <fill>
      <patternFill patternType="gray125"/>
    </fill>
    <fill>
      <patternFill patternType="solid">
        <fgColor indexed="13"/>
        <bgColor indexed="64"/>
      </patternFill>
    </fill>
    <fill>
      <patternFill patternType="solid">
        <fgColor indexed="22"/>
        <bgColor indexed="64"/>
      </patternFill>
    </fill>
    <fill>
      <patternFill patternType="solid">
        <fgColor indexed="47"/>
        <bgColor indexed="64"/>
      </patternFill>
    </fill>
    <fill>
      <patternFill patternType="solid">
        <fgColor indexed="41"/>
        <bgColor indexed="64"/>
      </patternFill>
    </fill>
    <fill>
      <patternFill patternType="solid">
        <fgColor indexed="42"/>
        <bgColor indexed="64"/>
      </patternFill>
    </fill>
    <fill>
      <patternFill patternType="solid">
        <fgColor indexed="14"/>
        <bgColor indexed="64"/>
      </patternFill>
    </fill>
    <fill>
      <patternFill patternType="solid">
        <fgColor theme="0"/>
        <bgColor indexed="64"/>
      </patternFill>
    </fill>
    <fill>
      <patternFill patternType="solid">
        <fgColor rgb="FFFFFF00"/>
        <bgColor indexed="64"/>
      </patternFill>
    </fill>
    <fill>
      <patternFill patternType="solid">
        <fgColor rgb="FFFF99CC"/>
        <bgColor indexed="64"/>
      </patternFill>
    </fill>
    <fill>
      <patternFill patternType="solid">
        <fgColor rgb="FFCCFF66"/>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rgb="FFFFCCCC"/>
        <bgColor indexed="64"/>
      </patternFill>
    </fill>
    <fill>
      <patternFill patternType="solid">
        <fgColor theme="0" tint="-0.34998626667073579"/>
        <bgColor indexed="64"/>
      </patternFill>
    </fill>
    <fill>
      <patternFill patternType="solid">
        <fgColor theme="9" tint="0.59999389629810485"/>
        <bgColor indexed="64"/>
      </patternFill>
    </fill>
    <fill>
      <patternFill patternType="solid">
        <fgColor rgb="FFFFFF66"/>
        <bgColor indexed="64"/>
      </patternFill>
    </fill>
    <fill>
      <patternFill patternType="solid">
        <fgColor rgb="FF99FF66"/>
        <bgColor indexed="64"/>
      </patternFill>
    </fill>
    <fill>
      <patternFill patternType="solid">
        <fgColor theme="8" tint="0.79998168889431442"/>
        <bgColor indexed="64"/>
      </patternFill>
    </fill>
    <fill>
      <patternFill patternType="solid">
        <fgColor theme="5" tint="0.59999389629810485"/>
        <bgColor indexed="64"/>
      </patternFill>
    </fill>
    <fill>
      <patternFill patternType="solid">
        <fgColor rgb="FFFFFFCC"/>
        <bgColor indexed="64"/>
      </patternFill>
    </fill>
    <fill>
      <patternFill patternType="solid">
        <fgColor rgb="FFFFC00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theme="2" tint="-0.249977111117893"/>
        <bgColor indexed="64"/>
      </patternFill>
    </fill>
    <fill>
      <patternFill patternType="solid">
        <fgColor rgb="FFFFCC99"/>
        <bgColor indexed="64"/>
      </patternFill>
    </fill>
  </fills>
  <borders count="7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thin">
        <color indexed="64"/>
      </top>
      <bottom/>
      <diagonal/>
    </border>
    <border>
      <left/>
      <right/>
      <top/>
      <bottom style="thin">
        <color indexed="64"/>
      </bottom>
      <diagonal/>
    </border>
    <border>
      <left/>
      <right style="medium">
        <color indexed="64"/>
      </right>
      <top/>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bottom/>
      <diagonal/>
    </border>
    <border>
      <left style="thin">
        <color indexed="22"/>
      </left>
      <right/>
      <top style="thin">
        <color indexed="22"/>
      </top>
      <bottom/>
      <diagonal/>
    </border>
    <border>
      <left/>
      <right/>
      <top style="thin">
        <color indexed="22"/>
      </top>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thin">
        <color indexed="64"/>
      </right>
      <top/>
      <bottom style="medium">
        <color indexed="64"/>
      </bottom>
      <diagonal/>
    </border>
    <border>
      <left style="medium">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bottom style="medium">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diagonal/>
    </border>
  </borders>
  <cellStyleXfs count="14">
    <xf numFmtId="0" fontId="0" fillId="0" borderId="0"/>
    <xf numFmtId="0" fontId="2" fillId="0" borderId="0"/>
    <xf numFmtId="0" fontId="3" fillId="0" borderId="0"/>
    <xf numFmtId="0" fontId="3" fillId="0" borderId="0"/>
    <xf numFmtId="0" fontId="3"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cellStyleXfs>
  <cellXfs count="1308">
    <xf numFmtId="0" fontId="0" fillId="0" borderId="0" xfId="0"/>
    <xf numFmtId="0" fontId="5" fillId="0" borderId="0" xfId="0" applyFont="1" applyFill="1"/>
    <xf numFmtId="0" fontId="7" fillId="0" borderId="0" xfId="4" applyFont="1"/>
    <xf numFmtId="0" fontId="1" fillId="0" borderId="0" xfId="4" applyFont="1" applyFill="1" applyBorder="1" applyAlignment="1"/>
    <xf numFmtId="0" fontId="9" fillId="0" borderId="0" xfId="4" applyFont="1"/>
    <xf numFmtId="0" fontId="11" fillId="0" borderId="0" xfId="4" applyFont="1" applyFill="1" applyBorder="1" applyAlignment="1"/>
    <xf numFmtId="0" fontId="11" fillId="0" borderId="0" xfId="4" applyFont="1"/>
    <xf numFmtId="0" fontId="8" fillId="0" borderId="0" xfId="4" applyFont="1" applyFill="1" applyBorder="1" applyAlignment="1"/>
    <xf numFmtId="0" fontId="8" fillId="0" borderId="0" xfId="4" applyFont="1"/>
    <xf numFmtId="0" fontId="3" fillId="0" borderId="0" xfId="7" applyAlignment="1">
      <alignment horizontal="right"/>
    </xf>
    <xf numFmtId="0" fontId="3" fillId="0" borderId="0" xfId="7"/>
    <xf numFmtId="0" fontId="8" fillId="0" borderId="0" xfId="7" applyFont="1" applyFill="1" applyBorder="1" applyAlignment="1">
      <alignment horizontal="right"/>
    </xf>
    <xf numFmtId="0" fontId="8" fillId="0" borderId="0" xfId="7" applyFont="1" applyFill="1" applyBorder="1" applyAlignment="1"/>
    <xf numFmtId="0" fontId="8" fillId="0" borderId="0" xfId="7" applyFont="1"/>
    <xf numFmtId="0" fontId="11" fillId="0" borderId="0" xfId="7" applyFont="1" applyFill="1" applyBorder="1" applyAlignment="1">
      <alignment horizontal="right"/>
    </xf>
    <xf numFmtId="0" fontId="11" fillId="0" borderId="0" xfId="7" applyFont="1" applyFill="1" applyBorder="1" applyAlignment="1"/>
    <xf numFmtId="0" fontId="11" fillId="0" borderId="0" xfId="7" applyFont="1"/>
    <xf numFmtId="0" fontId="16" fillId="0" borderId="0" xfId="7" applyFont="1" applyFill="1" applyBorder="1" applyAlignment="1">
      <alignment horizontal="right"/>
    </xf>
    <xf numFmtId="0" fontId="1" fillId="0" borderId="0" xfId="7" applyFont="1" applyFill="1" applyBorder="1" applyAlignment="1"/>
    <xf numFmtId="0" fontId="3" fillId="0" borderId="0" xfId="10" applyAlignment="1">
      <alignment horizontal="right"/>
    </xf>
    <xf numFmtId="0" fontId="3" fillId="0" borderId="0" xfId="10"/>
    <xf numFmtId="0" fontId="3" fillId="0" borderId="0" xfId="10" applyFill="1" applyBorder="1"/>
    <xf numFmtId="0" fontId="10" fillId="0" borderId="0" xfId="10" applyFont="1" applyFill="1" applyBorder="1" applyAlignment="1"/>
    <xf numFmtId="0" fontId="7" fillId="0" borderId="0" xfId="5" applyFont="1"/>
    <xf numFmtId="0" fontId="8" fillId="0" borderId="0" xfId="5" applyFont="1" applyFill="1" applyBorder="1" applyAlignment="1"/>
    <xf numFmtId="0" fontId="8" fillId="0" borderId="0" xfId="5" applyFont="1"/>
    <xf numFmtId="0" fontId="11" fillId="0" borderId="0" xfId="5" applyFont="1" applyFill="1" applyBorder="1" applyAlignment="1"/>
    <xf numFmtId="0" fontId="11" fillId="0" borderId="0" xfId="5" applyFont="1"/>
    <xf numFmtId="0" fontId="8" fillId="0" borderId="0" xfId="12" applyFont="1" applyFill="1" applyBorder="1" applyAlignment="1"/>
    <xf numFmtId="0" fontId="1" fillId="0" borderId="0" xfId="12" applyFont="1" applyFill="1" applyBorder="1" applyAlignment="1"/>
    <xf numFmtId="0" fontId="0" fillId="0" borderId="0" xfId="0" applyFont="1" applyFill="1" applyBorder="1" applyAlignment="1"/>
    <xf numFmtId="0" fontId="8" fillId="0" borderId="0" xfId="3" applyFont="1" applyFill="1" applyBorder="1" applyAlignment="1"/>
    <xf numFmtId="0" fontId="1" fillId="0" borderId="0" xfId="3" applyFont="1" applyFill="1" applyBorder="1" applyAlignment="1"/>
    <xf numFmtId="0" fontId="10" fillId="0" borderId="0" xfId="12" applyFont="1" applyFill="1" applyBorder="1" applyAlignment="1"/>
    <xf numFmtId="0" fontId="17" fillId="0" borderId="0" xfId="1" applyFont="1" applyFill="1" applyBorder="1" applyAlignment="1">
      <alignment horizontal="center"/>
    </xf>
    <xf numFmtId="0" fontId="0" fillId="0" borderId="0" xfId="0" applyFill="1" applyBorder="1"/>
    <xf numFmtId="0" fontId="17" fillId="0" borderId="0" xfId="1" applyFont="1" applyFill="1" applyBorder="1" applyAlignment="1">
      <alignment horizontal="left" wrapText="1"/>
    </xf>
    <xf numFmtId="0" fontId="17" fillId="0" borderId="0" xfId="1" applyFont="1" applyFill="1" applyBorder="1" applyAlignment="1">
      <alignment horizontal="right" wrapText="1"/>
    </xf>
    <xf numFmtId="0" fontId="12" fillId="0" borderId="0" xfId="2" applyFont="1" applyFill="1" applyBorder="1"/>
    <xf numFmtId="0" fontId="0" fillId="0" borderId="0" xfId="0" applyFill="1"/>
    <xf numFmtId="0" fontId="7" fillId="0" borderId="0" xfId="0" applyFont="1"/>
    <xf numFmtId="0" fontId="1" fillId="0" borderId="0" xfId="3" applyFont="1"/>
    <xf numFmtId="0" fontId="8" fillId="0" borderId="0" xfId="0" applyFont="1"/>
    <xf numFmtId="0" fontId="8" fillId="0" borderId="0" xfId="0" applyFont="1" applyFill="1"/>
    <xf numFmtId="0" fontId="4" fillId="0" borderId="0" xfId="0" applyFont="1"/>
    <xf numFmtId="0" fontId="22" fillId="0" borderId="0" xfId="0" applyFont="1"/>
    <xf numFmtId="0" fontId="25" fillId="0" borderId="0" xfId="7" applyFont="1" applyAlignment="1">
      <alignment horizontal="right"/>
    </xf>
    <xf numFmtId="0" fontId="25" fillId="0" borderId="0" xfId="7" applyFont="1"/>
    <xf numFmtId="0" fontId="25" fillId="0" borderId="0" xfId="10" applyFont="1" applyAlignment="1">
      <alignment horizontal="right"/>
    </xf>
    <xf numFmtId="0" fontId="25" fillId="0" borderId="0" xfId="10" applyFont="1" applyFill="1" applyBorder="1" applyAlignment="1"/>
    <xf numFmtId="0" fontId="25" fillId="0" borderId="0" xfId="10" applyFont="1" applyAlignment="1"/>
    <xf numFmtId="0" fontId="26" fillId="0" borderId="0" xfId="5" applyFont="1"/>
    <xf numFmtId="0" fontId="27" fillId="0" borderId="0" xfId="12" applyFont="1" applyFill="1"/>
    <xf numFmtId="0" fontId="28" fillId="0" borderId="0" xfId="12" applyFont="1" applyFill="1"/>
    <xf numFmtId="0" fontId="29" fillId="0" borderId="0" xfId="12" applyFont="1" applyFill="1"/>
    <xf numFmtId="0" fontId="18" fillId="0" borderId="0" xfId="12" applyFont="1" applyFill="1"/>
    <xf numFmtId="0" fontId="19" fillId="0" borderId="0" xfId="12" applyFont="1" applyFill="1"/>
    <xf numFmtId="0" fontId="20" fillId="0" borderId="0" xfId="12" applyFont="1" applyFill="1"/>
    <xf numFmtId="0" fontId="8" fillId="0" borderId="0" xfId="12" applyFont="1" applyFill="1"/>
    <xf numFmtId="0" fontId="10" fillId="0" borderId="0" xfId="12" applyFont="1" applyFill="1"/>
    <xf numFmtId="0" fontId="7" fillId="0" borderId="0" xfId="0" applyFont="1" applyFill="1"/>
    <xf numFmtId="0" fontId="30" fillId="0" borderId="0" xfId="12" applyFont="1" applyFill="1" applyBorder="1" applyAlignment="1">
      <alignment horizontal="centerContinuous"/>
    </xf>
    <xf numFmtId="0" fontId="4" fillId="0" borderId="0" xfId="0" applyFont="1" applyFill="1"/>
    <xf numFmtId="0" fontId="7" fillId="0" borderId="0" xfId="3" applyFont="1" applyFill="1" applyBorder="1" applyAlignment="1">
      <alignment horizontal="centerContinuous"/>
    </xf>
    <xf numFmtId="0" fontId="9" fillId="0" borderId="0" xfId="3" applyFont="1" applyFill="1" applyBorder="1" applyAlignment="1">
      <alignment horizontal="centerContinuous"/>
    </xf>
    <xf numFmtId="0" fontId="21" fillId="0" borderId="0" xfId="0" applyFont="1" applyFill="1" applyBorder="1" applyAlignment="1">
      <alignment horizontal="left"/>
    </xf>
    <xf numFmtId="0" fontId="17" fillId="0" borderId="0" xfId="0" applyFont="1" applyFill="1" applyBorder="1" applyAlignment="1"/>
    <xf numFmtId="0" fontId="0" fillId="0" borderId="0" xfId="0" applyBorder="1"/>
    <xf numFmtId="0" fontId="18" fillId="0" borderId="0" xfId="12" applyFont="1" applyFill="1" applyBorder="1"/>
    <xf numFmtId="0" fontId="19" fillId="0" borderId="0" xfId="12" applyFont="1" applyFill="1" applyBorder="1"/>
    <xf numFmtId="0" fontId="14" fillId="0" borderId="0" xfId="12" applyFont="1" applyFill="1" applyBorder="1"/>
    <xf numFmtId="0" fontId="12" fillId="0" borderId="0" xfId="12" applyFont="1" applyFill="1" applyBorder="1"/>
    <xf numFmtId="0" fontId="6" fillId="0" borderId="0" xfId="9" applyFont="1" applyFill="1" applyBorder="1"/>
    <xf numFmtId="0" fontId="0" fillId="0" borderId="0" xfId="0" applyAlignment="1">
      <alignment horizontal="left"/>
    </xf>
    <xf numFmtId="0" fontId="7" fillId="0" borderId="0" xfId="0" applyFont="1" applyFill="1" applyBorder="1"/>
    <xf numFmtId="0" fontId="8" fillId="0" borderId="0" xfId="4" applyFont="1" applyBorder="1"/>
    <xf numFmtId="0" fontId="4" fillId="0" borderId="0" xfId="0" applyFont="1" applyFill="1" applyBorder="1"/>
    <xf numFmtId="0" fontId="31" fillId="0" borderId="0" xfId="0" applyFont="1"/>
    <xf numFmtId="0" fontId="32" fillId="0" borderId="0" xfId="0" applyFont="1" applyFill="1"/>
    <xf numFmtId="0" fontId="15" fillId="0" borderId="0" xfId="7" applyFont="1" applyFill="1" applyBorder="1" applyAlignment="1">
      <alignment horizontal="right"/>
    </xf>
    <xf numFmtId="0" fontId="15" fillId="0" borderId="0" xfId="7" applyFont="1" applyFill="1" applyBorder="1" applyAlignment="1"/>
    <xf numFmtId="0" fontId="15" fillId="0" borderId="0" xfId="7" applyFont="1"/>
    <xf numFmtId="0" fontId="33" fillId="0" borderId="0" xfId="12" applyFont="1" applyFill="1"/>
    <xf numFmtId="0" fontId="34" fillId="0" borderId="0" xfId="12" applyFont="1" applyFill="1"/>
    <xf numFmtId="0" fontId="35" fillId="0" borderId="0" xfId="12" applyFont="1" applyFill="1" applyBorder="1"/>
    <xf numFmtId="0" fontId="33" fillId="0" borderId="0" xfId="12" applyFont="1" applyFill="1" applyBorder="1"/>
    <xf numFmtId="0" fontId="34" fillId="0" borderId="0" xfId="12" applyFont="1" applyFill="1" applyBorder="1"/>
    <xf numFmtId="0" fontId="36" fillId="0" borderId="0" xfId="12" applyFont="1" applyFill="1"/>
    <xf numFmtId="0" fontId="12" fillId="0" borderId="0" xfId="12" applyFont="1" applyFill="1"/>
    <xf numFmtId="0" fontId="31" fillId="0" borderId="0" xfId="0" applyFont="1" applyFill="1"/>
    <xf numFmtId="0" fontId="13" fillId="0" borderId="0" xfId="2" applyFont="1" applyFill="1" applyBorder="1"/>
    <xf numFmtId="0" fontId="37" fillId="0" borderId="0" xfId="0" applyFont="1"/>
    <xf numFmtId="0" fontId="13" fillId="0" borderId="0" xfId="12" applyFont="1" applyFill="1"/>
    <xf numFmtId="0" fontId="6" fillId="0" borderId="0" xfId="12" applyFont="1" applyFill="1"/>
    <xf numFmtId="0" fontId="0" fillId="8" borderId="0" xfId="0" applyFill="1" applyBorder="1"/>
    <xf numFmtId="0" fontId="1" fillId="0" borderId="0" xfId="0" applyFont="1"/>
    <xf numFmtId="0" fontId="40" fillId="0" borderId="0" xfId="0" applyFont="1"/>
    <xf numFmtId="0" fontId="1" fillId="0" borderId="0" xfId="0" applyFont="1" applyBorder="1"/>
    <xf numFmtId="0" fontId="1" fillId="0" borderId="0" xfId="0" applyFont="1" applyFill="1" applyBorder="1"/>
    <xf numFmtId="10" fontId="0" fillId="0" borderId="0" xfId="0" applyNumberFormat="1"/>
    <xf numFmtId="0" fontId="25" fillId="8" borderId="0" xfId="10" applyFont="1" applyFill="1" applyAlignment="1">
      <alignment horizontal="right"/>
    </xf>
    <xf numFmtId="0" fontId="25" fillId="8" borderId="0" xfId="10" applyFont="1" applyFill="1" applyBorder="1" applyAlignment="1"/>
    <xf numFmtId="0" fontId="25" fillId="8" borderId="0" xfId="10" applyFont="1" applyFill="1" applyAlignment="1"/>
    <xf numFmtId="0" fontId="32" fillId="8" borderId="0" xfId="0" applyFont="1" applyFill="1" applyBorder="1"/>
    <xf numFmtId="0" fontId="32" fillId="0" borderId="0" xfId="0" applyFont="1" applyFill="1" applyBorder="1"/>
    <xf numFmtId="0" fontId="4" fillId="8" borderId="0" xfId="0" applyFont="1" applyFill="1" applyBorder="1"/>
    <xf numFmtId="0" fontId="41" fillId="0" borderId="0" xfId="0" applyFont="1"/>
    <xf numFmtId="0" fontId="42" fillId="14" borderId="56" xfId="0" applyFont="1" applyFill="1" applyBorder="1" applyAlignment="1">
      <alignment horizontal="centerContinuous"/>
    </xf>
    <xf numFmtId="0" fontId="42" fillId="14" borderId="57" xfId="0" applyFont="1" applyFill="1" applyBorder="1" applyAlignment="1">
      <alignment horizontal="centerContinuous"/>
    </xf>
    <xf numFmtId="0" fontId="42" fillId="14" borderId="58" xfId="0" applyFont="1" applyFill="1" applyBorder="1" applyAlignment="1">
      <alignment horizontal="centerContinuous"/>
    </xf>
    <xf numFmtId="0" fontId="43" fillId="0" borderId="0" xfId="0" applyFont="1" applyFill="1" applyBorder="1" applyAlignment="1">
      <alignment horizontal="center"/>
    </xf>
    <xf numFmtId="0" fontId="44" fillId="0" borderId="16" xfId="2" applyFont="1" applyFill="1" applyBorder="1" applyAlignment="1"/>
    <xf numFmtId="0" fontId="44" fillId="0" borderId="64" xfId="2" applyFont="1" applyFill="1" applyBorder="1" applyAlignment="1"/>
    <xf numFmtId="0" fontId="44" fillId="0" borderId="37" xfId="8" applyFont="1" applyFill="1" applyBorder="1" applyAlignment="1"/>
    <xf numFmtId="0" fontId="44" fillId="0" borderId="64" xfId="8" applyFont="1" applyFill="1" applyBorder="1" applyAlignment="1"/>
    <xf numFmtId="0" fontId="45" fillId="0" borderId="65" xfId="8" applyFont="1" applyFill="1" applyBorder="1" applyAlignment="1"/>
    <xf numFmtId="0" fontId="46" fillId="0" borderId="39" xfId="2" applyFont="1" applyFill="1" applyBorder="1"/>
    <xf numFmtId="0" fontId="46" fillId="0" borderId="0" xfId="2" applyFont="1" applyFill="1" applyBorder="1"/>
    <xf numFmtId="0" fontId="46" fillId="0" borderId="1" xfId="8" applyFont="1" applyFill="1" applyBorder="1"/>
    <xf numFmtId="0" fontId="45" fillId="0" borderId="68" xfId="8" applyFont="1" applyFill="1" applyBorder="1"/>
    <xf numFmtId="0" fontId="44" fillId="0" borderId="69" xfId="2" applyFont="1" applyFill="1" applyBorder="1"/>
    <xf numFmtId="0" fontId="44" fillId="0" borderId="47" xfId="2" applyFont="1" applyFill="1" applyBorder="1"/>
    <xf numFmtId="0" fontId="44" fillId="0" borderId="45" xfId="8" applyFont="1" applyFill="1" applyBorder="1"/>
    <xf numFmtId="0" fontId="45" fillId="0" borderId="67" xfId="8" applyFont="1" applyFill="1" applyBorder="1"/>
    <xf numFmtId="0" fontId="46" fillId="0" borderId="34" xfId="8" applyFont="1" applyFill="1" applyBorder="1"/>
    <xf numFmtId="0" fontId="46" fillId="0" borderId="16" xfId="8" applyFont="1" applyFill="1" applyBorder="1"/>
    <xf numFmtId="0" fontId="46" fillId="0" borderId="17" xfId="8" applyFont="1" applyFill="1" applyBorder="1"/>
    <xf numFmtId="0" fontId="45" fillId="0" borderId="65" xfId="8" applyFont="1" applyFill="1" applyBorder="1"/>
    <xf numFmtId="0" fontId="44" fillId="0" borderId="54" xfId="8" applyFont="1" applyFill="1" applyBorder="1"/>
    <xf numFmtId="0" fontId="46" fillId="0" borderId="54" xfId="8" applyFont="1" applyFill="1" applyBorder="1"/>
    <xf numFmtId="0" fontId="46" fillId="0" borderId="39" xfId="8" applyFont="1" applyFill="1" applyBorder="1"/>
    <xf numFmtId="0" fontId="45" fillId="0" borderId="66" xfId="8" applyFont="1" applyFill="1" applyBorder="1"/>
    <xf numFmtId="0" fontId="44" fillId="0" borderId="53" xfId="8" applyFont="1" applyFill="1" applyBorder="1"/>
    <xf numFmtId="0" fontId="44" fillId="0" borderId="63" xfId="8" applyFont="1" applyFill="1" applyBorder="1"/>
    <xf numFmtId="0" fontId="44" fillId="0" borderId="70" xfId="8" applyFont="1" applyFill="1" applyBorder="1"/>
    <xf numFmtId="0" fontId="44" fillId="0" borderId="1" xfId="0" applyFont="1" applyBorder="1"/>
    <xf numFmtId="0" fontId="46" fillId="0" borderId="1" xfId="0" applyFont="1" applyBorder="1"/>
    <xf numFmtId="0" fontId="47" fillId="0" borderId="1" xfId="0" applyFont="1" applyBorder="1"/>
    <xf numFmtId="0" fontId="41" fillId="0" borderId="1" xfId="0" applyFont="1" applyBorder="1"/>
    <xf numFmtId="0" fontId="49" fillId="14" borderId="57" xfId="0" applyFont="1" applyFill="1" applyBorder="1" applyAlignment="1">
      <alignment horizontal="centerContinuous"/>
    </xf>
    <xf numFmtId="0" fontId="49" fillId="14" borderId="58" xfId="0" applyFont="1" applyFill="1" applyBorder="1" applyAlignment="1">
      <alignment horizontal="centerContinuous"/>
    </xf>
    <xf numFmtId="0" fontId="50" fillId="18" borderId="12" xfId="8" applyFont="1" applyFill="1" applyBorder="1"/>
    <xf numFmtId="0" fontId="50" fillId="18" borderId="19" xfId="8" applyFont="1" applyFill="1" applyBorder="1"/>
    <xf numFmtId="0" fontId="50" fillId="9" borderId="12" xfId="8" applyFont="1" applyFill="1" applyBorder="1"/>
    <xf numFmtId="0" fontId="50" fillId="0" borderId="1" xfId="0" applyFont="1" applyBorder="1"/>
    <xf numFmtId="0" fontId="54" fillId="0" borderId="1" xfId="0" applyFont="1" applyBorder="1"/>
    <xf numFmtId="0" fontId="56" fillId="8" borderId="0" xfId="0" applyFont="1" applyFill="1" applyBorder="1" applyAlignment="1"/>
    <xf numFmtId="0" fontId="56" fillId="8" borderId="0" xfId="0" applyFont="1" applyFill="1" applyBorder="1" applyAlignment="1">
      <alignment horizontal="center"/>
    </xf>
    <xf numFmtId="0" fontId="56" fillId="8" borderId="0" xfId="0" applyFont="1" applyFill="1" applyBorder="1"/>
    <xf numFmtId="0" fontId="57" fillId="0" borderId="0" xfId="0" applyFont="1" applyFill="1"/>
    <xf numFmtId="0" fontId="41" fillId="0" borderId="0" xfId="0" applyFont="1" applyFill="1"/>
    <xf numFmtId="0" fontId="46" fillId="0" borderId="0" xfId="0" applyFont="1"/>
    <xf numFmtId="0" fontId="58" fillId="0" borderId="1" xfId="0" applyFont="1" applyBorder="1"/>
    <xf numFmtId="0" fontId="58" fillId="0" borderId="0" xfId="0" applyFont="1"/>
    <xf numFmtId="0" fontId="50" fillId="0" borderId="0" xfId="0" applyFont="1" applyFill="1" applyBorder="1" applyAlignment="1">
      <alignment horizontal="centerContinuous"/>
    </xf>
    <xf numFmtId="0" fontId="46" fillId="0" borderId="0" xfId="0" applyFont="1" applyFill="1" applyBorder="1" applyAlignment="1">
      <alignment horizontal="centerContinuous"/>
    </xf>
    <xf numFmtId="0" fontId="41" fillId="0" borderId="0" xfId="0" applyFont="1" applyFill="1" applyBorder="1"/>
    <xf numFmtId="0" fontId="46" fillId="0" borderId="1" xfId="0" applyFont="1" applyFill="1" applyBorder="1"/>
    <xf numFmtId="0" fontId="58" fillId="0" borderId="1" xfId="0" applyFont="1" applyFill="1" applyBorder="1"/>
    <xf numFmtId="0" fontId="44" fillId="0" borderId="1" xfId="0" applyFont="1" applyBorder="1" applyAlignment="1">
      <alignment horizontal="center" wrapText="1"/>
    </xf>
    <xf numFmtId="0" fontId="44" fillId="0" borderId="0" xfId="0" applyFont="1" applyBorder="1"/>
    <xf numFmtId="0" fontId="46" fillId="0" borderId="0" xfId="0" applyFont="1" applyBorder="1"/>
    <xf numFmtId="0" fontId="58" fillId="0" borderId="0" xfId="0" applyFont="1" applyBorder="1"/>
    <xf numFmtId="0" fontId="45" fillId="0" borderId="1" xfId="0" applyFont="1" applyBorder="1"/>
    <xf numFmtId="0" fontId="45" fillId="0" borderId="0" xfId="0" applyFont="1" applyBorder="1"/>
    <xf numFmtId="0" fontId="45" fillId="0" borderId="0" xfId="0" applyFont="1"/>
    <xf numFmtId="0" fontId="46" fillId="0" borderId="55" xfId="0" applyFont="1" applyBorder="1"/>
    <xf numFmtId="0" fontId="58" fillId="0" borderId="0" xfId="0" applyFont="1" applyFill="1" applyBorder="1" applyAlignment="1">
      <alignment horizontal="center"/>
    </xf>
    <xf numFmtId="0" fontId="44" fillId="0" borderId="0" xfId="0" applyFont="1"/>
    <xf numFmtId="0" fontId="41" fillId="0" borderId="0" xfId="0" applyFont="1" applyBorder="1"/>
    <xf numFmtId="0" fontId="61" fillId="0" borderId="1" xfId="0" applyFont="1" applyBorder="1" applyAlignment="1">
      <alignment wrapText="1"/>
    </xf>
    <xf numFmtId="0" fontId="46" fillId="3" borderId="1" xfId="0" applyFont="1" applyFill="1" applyBorder="1"/>
    <xf numFmtId="0" fontId="44" fillId="0" borderId="1" xfId="0" applyFont="1" applyFill="1" applyBorder="1"/>
    <xf numFmtId="0" fontId="58" fillId="3" borderId="1" xfId="0" applyFont="1" applyFill="1" applyBorder="1"/>
    <xf numFmtId="0" fontId="45" fillId="0" borderId="1" xfId="0" applyFont="1" applyBorder="1" applyAlignment="1"/>
    <xf numFmtId="0" fontId="46" fillId="0" borderId="8" xfId="0" applyFont="1" applyFill="1" applyBorder="1" applyAlignment="1"/>
    <xf numFmtId="0" fontId="46" fillId="3" borderId="1" xfId="0" applyFont="1" applyFill="1" applyBorder="1" applyAlignment="1"/>
    <xf numFmtId="0" fontId="46" fillId="0" borderId="1" xfId="0" applyFont="1" applyBorder="1" applyAlignment="1"/>
    <xf numFmtId="0" fontId="46" fillId="0" borderId="8" xfId="0" applyFont="1" applyBorder="1"/>
    <xf numFmtId="0" fontId="46" fillId="0" borderId="1" xfId="0" applyFont="1" applyFill="1" applyBorder="1" applyAlignment="1"/>
    <xf numFmtId="0" fontId="45" fillId="0" borderId="8" xfId="0" applyFont="1" applyBorder="1"/>
    <xf numFmtId="0" fontId="45" fillId="0" borderId="5" xfId="0" applyFont="1" applyBorder="1" applyAlignment="1"/>
    <xf numFmtId="0" fontId="45" fillId="0" borderId="5" xfId="0" applyFont="1" applyBorder="1"/>
    <xf numFmtId="0" fontId="45" fillId="0" borderId="4" xfId="0" applyFont="1" applyBorder="1"/>
    <xf numFmtId="0" fontId="59" fillId="0" borderId="0" xfId="0" applyFont="1" applyAlignment="1">
      <alignment horizontal="left" vertical="center"/>
    </xf>
    <xf numFmtId="0" fontId="46" fillId="0" borderId="0" xfId="0" applyFont="1" applyAlignment="1">
      <alignment horizontal="left" vertical="center"/>
    </xf>
    <xf numFmtId="0" fontId="58" fillId="3" borderId="1" xfId="0" applyFont="1" applyFill="1" applyBorder="1" applyAlignment="1">
      <alignment horizontal="center"/>
    </xf>
    <xf numFmtId="0" fontId="44" fillId="0" borderId="1" xfId="0" applyFont="1" applyBorder="1" applyAlignment="1"/>
    <xf numFmtId="0" fontId="46" fillId="0" borderId="0" xfId="0" applyFont="1" applyFill="1" applyBorder="1"/>
    <xf numFmtId="0" fontId="46" fillId="0" borderId="0" xfId="0" applyFont="1" applyFill="1" applyBorder="1" applyAlignment="1">
      <alignment horizontal="center"/>
    </xf>
    <xf numFmtId="0" fontId="46" fillId="0" borderId="0" xfId="0" applyFont="1" applyFill="1" applyBorder="1" applyAlignment="1"/>
    <xf numFmtId="0" fontId="46" fillId="0" borderId="0" xfId="0" applyNumberFormat="1" applyFont="1"/>
    <xf numFmtId="0" fontId="60" fillId="0" borderId="1" xfId="0" applyFont="1" applyBorder="1"/>
    <xf numFmtId="0" fontId="60" fillId="0" borderId="0" xfId="0" applyFont="1" applyBorder="1" applyAlignment="1">
      <alignment horizontal="left"/>
    </xf>
    <xf numFmtId="0" fontId="46" fillId="0" borderId="1" xfId="0" applyFont="1" applyBorder="1" applyAlignment="1">
      <alignment horizontal="center" wrapText="1"/>
    </xf>
    <xf numFmtId="0" fontId="60" fillId="0" borderId="1" xfId="0" applyFont="1" applyBorder="1" applyAlignment="1">
      <alignment wrapText="1"/>
    </xf>
    <xf numFmtId="0" fontId="58" fillId="8" borderId="8" xfId="0" applyFont="1" applyFill="1" applyBorder="1" applyAlignment="1">
      <alignment horizontal="center"/>
    </xf>
    <xf numFmtId="0" fontId="58" fillId="8" borderId="1" xfId="0" applyFont="1" applyFill="1" applyBorder="1" applyAlignment="1">
      <alignment horizontal="center"/>
    </xf>
    <xf numFmtId="0" fontId="58" fillId="15" borderId="1" xfId="0" applyFont="1" applyFill="1" applyBorder="1" applyAlignment="1">
      <alignment horizontal="right"/>
    </xf>
    <xf numFmtId="0" fontId="58" fillId="15" borderId="1" xfId="0" applyFont="1" applyFill="1" applyBorder="1" applyAlignment="1">
      <alignment horizontal="center"/>
    </xf>
    <xf numFmtId="0" fontId="58" fillId="8" borderId="1" xfId="0" applyFont="1" applyFill="1" applyBorder="1" applyAlignment="1">
      <alignment horizontal="right"/>
    </xf>
    <xf numFmtId="0" fontId="45" fillId="0" borderId="10" xfId="0" applyFont="1" applyBorder="1"/>
    <xf numFmtId="0" fontId="44" fillId="0" borderId="10" xfId="0" applyFont="1" applyBorder="1" applyAlignment="1"/>
    <xf numFmtId="0" fontId="44" fillId="0" borderId="10" xfId="0" applyFont="1" applyBorder="1"/>
    <xf numFmtId="0" fontId="50" fillId="0" borderId="8" xfId="0" applyFont="1" applyBorder="1" applyAlignment="1"/>
    <xf numFmtId="0" fontId="50" fillId="0" borderId="5" xfId="0" applyFont="1" applyBorder="1" applyAlignment="1"/>
    <xf numFmtId="0" fontId="60" fillId="0" borderId="8" xfId="0" applyFont="1" applyBorder="1" applyAlignment="1"/>
    <xf numFmtId="0" fontId="60" fillId="0" borderId="5" xfId="0" applyFont="1" applyBorder="1" applyAlignment="1"/>
    <xf numFmtId="0" fontId="60" fillId="0" borderId="4" xfId="0" applyFont="1" applyBorder="1" applyAlignment="1"/>
    <xf numFmtId="0" fontId="44" fillId="0" borderId="1" xfId="0" applyFont="1" applyBorder="1" applyAlignment="1">
      <alignment horizontal="center" vertical="center"/>
    </xf>
    <xf numFmtId="0" fontId="44" fillId="0" borderId="1" xfId="0" applyFont="1" applyBorder="1" applyAlignment="1">
      <alignment horizontal="center" vertical="center" wrapText="1"/>
    </xf>
    <xf numFmtId="0" fontId="44" fillId="0" borderId="1" xfId="0" applyFont="1" applyBorder="1" applyAlignment="1">
      <alignment horizontal="center"/>
    </xf>
    <xf numFmtId="0" fontId="46" fillId="0" borderId="0" xfId="0" applyFont="1" applyAlignment="1">
      <alignment horizontal="center" vertical="center"/>
    </xf>
    <xf numFmtId="0" fontId="58" fillId="8" borderId="1" xfId="0" applyFont="1" applyFill="1" applyBorder="1"/>
    <xf numFmtId="0" fontId="46" fillId="0" borderId="0" xfId="0" applyFont="1" applyAlignment="1">
      <alignment horizontal="center"/>
    </xf>
    <xf numFmtId="0" fontId="46" fillId="8" borderId="1" xfId="0" applyFont="1" applyFill="1" applyBorder="1" applyAlignment="1"/>
    <xf numFmtId="0" fontId="50" fillId="0" borderId="41" xfId="0" applyFont="1" applyBorder="1"/>
    <xf numFmtId="0" fontId="44" fillId="0" borderId="2" xfId="0" applyFont="1" applyBorder="1" applyAlignment="1">
      <alignment horizontal="center" vertical="top"/>
    </xf>
    <xf numFmtId="0" fontId="44" fillId="0" borderId="51" xfId="0" applyFont="1" applyBorder="1" applyAlignment="1">
      <alignment horizontal="center" vertical="top" wrapText="1"/>
    </xf>
    <xf numFmtId="0" fontId="44" fillId="24" borderId="15" xfId="0" applyFont="1" applyFill="1" applyBorder="1" applyAlignment="1">
      <alignment horizontal="center" vertical="top" wrapText="1"/>
    </xf>
    <xf numFmtId="0" fontId="44" fillId="0" borderId="2" xfId="0" applyFont="1" applyBorder="1" applyAlignment="1">
      <alignment horizontal="center" vertical="top" wrapText="1"/>
    </xf>
    <xf numFmtId="0" fontId="44" fillId="0" borderId="15" xfId="0" applyFont="1" applyBorder="1" applyAlignment="1">
      <alignment horizontal="center" vertical="top" wrapText="1"/>
    </xf>
    <xf numFmtId="0" fontId="61" fillId="24" borderId="30" xfId="0" applyFont="1" applyFill="1" applyBorder="1" applyAlignment="1">
      <alignment horizontal="center" vertical="top" wrapText="1"/>
    </xf>
    <xf numFmtId="0" fontId="61" fillId="0" borderId="15" xfId="0" applyFont="1" applyBorder="1" applyAlignment="1">
      <alignment horizontal="center" vertical="top" wrapText="1"/>
    </xf>
    <xf numFmtId="0" fontId="61" fillId="0" borderId="0" xfId="0" applyFont="1" applyFill="1" applyBorder="1" applyAlignment="1">
      <alignment wrapText="1"/>
    </xf>
    <xf numFmtId="0" fontId="46" fillId="0" borderId="31" xfId="0" applyFont="1" applyBorder="1"/>
    <xf numFmtId="0" fontId="46" fillId="0" borderId="71" xfId="0" applyFont="1" applyBorder="1"/>
    <xf numFmtId="0" fontId="46" fillId="0" borderId="72" xfId="0" applyFont="1" applyBorder="1"/>
    <xf numFmtId="0" fontId="46" fillId="24" borderId="32" xfId="0" applyFont="1" applyFill="1" applyBorder="1"/>
    <xf numFmtId="0" fontId="50" fillId="19" borderId="32" xfId="0" applyFont="1" applyFill="1" applyBorder="1"/>
    <xf numFmtId="0" fontId="46" fillId="24" borderId="19" xfId="0" applyFont="1" applyFill="1" applyBorder="1"/>
    <xf numFmtId="0" fontId="50" fillId="21" borderId="32" xfId="0" applyFont="1" applyFill="1" applyBorder="1"/>
    <xf numFmtId="0" fontId="46" fillId="23" borderId="32" xfId="0" applyFont="1" applyFill="1" applyBorder="1" applyAlignment="1">
      <alignment vertical="center"/>
    </xf>
    <xf numFmtId="0" fontId="46" fillId="0" borderId="39" xfId="0" applyFont="1" applyBorder="1"/>
    <xf numFmtId="0" fontId="46" fillId="0" borderId="66" xfId="0" applyFont="1" applyBorder="1"/>
    <xf numFmtId="0" fontId="46" fillId="24" borderId="14" xfId="0" applyFont="1" applyFill="1" applyBorder="1"/>
    <xf numFmtId="0" fontId="50" fillId="19" borderId="14" xfId="0" applyFont="1" applyFill="1" applyBorder="1"/>
    <xf numFmtId="0" fontId="46" fillId="24" borderId="5" xfId="0" applyFont="1" applyFill="1" applyBorder="1"/>
    <xf numFmtId="0" fontId="50" fillId="21" borderId="14" xfId="0" applyFont="1" applyFill="1" applyBorder="1"/>
    <xf numFmtId="0" fontId="46" fillId="23" borderId="14" xfId="0" applyFont="1" applyFill="1" applyBorder="1" applyAlignment="1">
      <alignment vertical="center"/>
    </xf>
    <xf numFmtId="0" fontId="46" fillId="3" borderId="39" xfId="0" applyFont="1" applyFill="1" applyBorder="1"/>
    <xf numFmtId="0" fontId="46" fillId="3" borderId="66" xfId="0" applyFont="1" applyFill="1" applyBorder="1"/>
    <xf numFmtId="0" fontId="46" fillId="3" borderId="14" xfId="0" applyFont="1" applyFill="1" applyBorder="1"/>
    <xf numFmtId="0" fontId="50" fillId="0" borderId="14" xfId="0" applyFont="1" applyBorder="1"/>
    <xf numFmtId="0" fontId="46" fillId="0" borderId="14" xfId="0" applyFont="1" applyBorder="1" applyAlignment="1">
      <alignment horizontal="center" vertical="center"/>
    </xf>
    <xf numFmtId="0" fontId="46" fillId="0" borderId="39" xfId="0" applyFont="1" applyFill="1" applyBorder="1"/>
    <xf numFmtId="0" fontId="46" fillId="23" borderId="66" xfId="0" applyFont="1" applyFill="1" applyBorder="1"/>
    <xf numFmtId="0" fontId="46" fillId="23" borderId="14" xfId="0" applyFont="1" applyFill="1" applyBorder="1"/>
    <xf numFmtId="0" fontId="46" fillId="23" borderId="5" xfId="0" applyFont="1" applyFill="1" applyBorder="1"/>
    <xf numFmtId="0" fontId="46" fillId="0" borderId="66" xfId="0" applyFont="1" applyFill="1" applyBorder="1"/>
    <xf numFmtId="0" fontId="58" fillId="0" borderId="8" xfId="0" applyFont="1" applyBorder="1"/>
    <xf numFmtId="0" fontId="46" fillId="0" borderId="40" xfId="0" applyFont="1" applyBorder="1"/>
    <xf numFmtId="0" fontId="46" fillId="0" borderId="73" xfId="0" applyFont="1" applyBorder="1"/>
    <xf numFmtId="0" fontId="46" fillId="24" borderId="18" xfId="0" applyFont="1" applyFill="1" applyBorder="1"/>
    <xf numFmtId="0" fontId="46" fillId="8" borderId="40" xfId="0" applyFont="1" applyFill="1" applyBorder="1"/>
    <xf numFmtId="0" fontId="46" fillId="8" borderId="73" xfId="0" applyFont="1" applyFill="1" applyBorder="1"/>
    <xf numFmtId="0" fontId="41" fillId="3" borderId="18" xfId="0" applyFont="1" applyFill="1" applyBorder="1"/>
    <xf numFmtId="0" fontId="46" fillId="23" borderId="9" xfId="0" applyFont="1" applyFill="1" applyBorder="1"/>
    <xf numFmtId="0" fontId="50" fillId="23" borderId="18" xfId="0" applyFont="1" applyFill="1" applyBorder="1"/>
    <xf numFmtId="0" fontId="46" fillId="23" borderId="18" xfId="0" applyFont="1" applyFill="1" applyBorder="1"/>
    <xf numFmtId="0" fontId="45" fillId="24" borderId="15" xfId="0" applyFont="1" applyFill="1" applyBorder="1" applyAlignment="1"/>
    <xf numFmtId="0" fontId="51" fillId="0" borderId="15" xfId="0" applyFont="1" applyBorder="1"/>
    <xf numFmtId="0" fontId="45" fillId="24" borderId="30" xfId="0" applyFont="1" applyFill="1" applyBorder="1"/>
    <xf numFmtId="0" fontId="51" fillId="0" borderId="15" xfId="0" applyFont="1" applyBorder="1" applyAlignment="1"/>
    <xf numFmtId="0" fontId="51" fillId="0" borderId="44" xfId="0" applyFont="1" applyBorder="1" applyAlignment="1"/>
    <xf numFmtId="0" fontId="45" fillId="25" borderId="8" xfId="0" applyFont="1" applyFill="1" applyBorder="1"/>
    <xf numFmtId="0" fontId="45" fillId="25" borderId="60" xfId="0" applyFont="1" applyFill="1" applyBorder="1" applyAlignment="1">
      <alignment horizontal="center"/>
    </xf>
    <xf numFmtId="0" fontId="45" fillId="25" borderId="20" xfId="0" applyFont="1" applyFill="1" applyBorder="1" applyAlignment="1">
      <alignment horizontal="center"/>
    </xf>
    <xf numFmtId="0" fontId="45" fillId="25" borderId="52" xfId="0" applyFont="1" applyFill="1" applyBorder="1" applyAlignment="1"/>
    <xf numFmtId="0" fontId="51" fillId="25" borderId="52" xfId="0" applyFont="1" applyFill="1" applyBorder="1"/>
    <xf numFmtId="0" fontId="45" fillId="25" borderId="0" xfId="0" applyFont="1" applyFill="1" applyBorder="1"/>
    <xf numFmtId="0" fontId="58" fillId="25" borderId="52" xfId="0" applyFont="1" applyFill="1" applyBorder="1" applyAlignment="1">
      <alignment horizontal="center"/>
    </xf>
    <xf numFmtId="0" fontId="46" fillId="0" borderId="0" xfId="0" applyFont="1" applyBorder="1" applyAlignment="1">
      <alignment horizontal="center"/>
    </xf>
    <xf numFmtId="0" fontId="46" fillId="0" borderId="40" xfId="0" applyFont="1" applyFill="1" applyBorder="1" applyAlignment="1"/>
    <xf numFmtId="0" fontId="46" fillId="23" borderId="73" xfId="0" applyFont="1" applyFill="1" applyBorder="1" applyAlignment="1"/>
    <xf numFmtId="0" fontId="46" fillId="23" borderId="18" xfId="0" applyFont="1" applyFill="1" applyBorder="1" applyAlignment="1"/>
    <xf numFmtId="0" fontId="46" fillId="0" borderId="40" xfId="0" applyFont="1" applyBorder="1" applyAlignment="1"/>
    <xf numFmtId="0" fontId="46" fillId="23" borderId="73" xfId="0" applyFont="1" applyFill="1" applyBorder="1"/>
    <xf numFmtId="0" fontId="50" fillId="0" borderId="18" xfId="0" applyFont="1" applyBorder="1"/>
    <xf numFmtId="0" fontId="46" fillId="0" borderId="5" xfId="0" applyFont="1" applyBorder="1"/>
    <xf numFmtId="0" fontId="58" fillId="25" borderId="9" xfId="0" applyFont="1" applyFill="1" applyBorder="1"/>
    <xf numFmtId="0" fontId="51" fillId="25" borderId="14" xfId="0" applyFont="1" applyFill="1" applyBorder="1"/>
    <xf numFmtId="0" fontId="58" fillId="25" borderId="14" xfId="0" applyFont="1" applyFill="1" applyBorder="1"/>
    <xf numFmtId="0" fontId="58" fillId="8" borderId="8" xfId="0" applyFont="1" applyFill="1" applyBorder="1" applyAlignment="1">
      <alignment horizontal="left"/>
    </xf>
    <xf numFmtId="0" fontId="46" fillId="8" borderId="40" xfId="0" applyFont="1" applyFill="1" applyBorder="1" applyAlignment="1">
      <alignment horizontal="center"/>
    </xf>
    <xf numFmtId="0" fontId="46" fillId="15" borderId="73" xfId="0" applyFont="1" applyFill="1" applyBorder="1" applyAlignment="1">
      <alignment horizontal="right"/>
    </xf>
    <xf numFmtId="0" fontId="46" fillId="15" borderId="18" xfId="0" applyFont="1" applyFill="1" applyBorder="1" applyAlignment="1">
      <alignment horizontal="right"/>
    </xf>
    <xf numFmtId="0" fontId="46" fillId="15" borderId="40" xfId="0" applyFont="1" applyFill="1" applyBorder="1" applyAlignment="1">
      <alignment horizontal="center"/>
    </xf>
    <xf numFmtId="0" fontId="46" fillId="15" borderId="73" xfId="0" applyFont="1" applyFill="1" applyBorder="1" applyAlignment="1">
      <alignment horizontal="center"/>
    </xf>
    <xf numFmtId="0" fontId="46" fillId="15" borderId="18" xfId="0" applyFont="1" applyFill="1" applyBorder="1" applyAlignment="1">
      <alignment horizontal="center"/>
    </xf>
    <xf numFmtId="0" fontId="50" fillId="8" borderId="18" xfId="0" applyFont="1" applyFill="1" applyBorder="1" applyAlignment="1">
      <alignment horizontal="right"/>
    </xf>
    <xf numFmtId="0" fontId="46" fillId="23" borderId="9" xfId="0" applyFont="1" applyFill="1" applyBorder="1" applyAlignment="1">
      <alignment horizontal="center"/>
    </xf>
    <xf numFmtId="0" fontId="58" fillId="25" borderId="22" xfId="0" applyFont="1" applyFill="1" applyBorder="1" applyAlignment="1">
      <alignment horizontal="center"/>
    </xf>
    <xf numFmtId="0" fontId="46" fillId="25" borderId="60" xfId="0" applyFont="1" applyFill="1" applyBorder="1" applyAlignment="1">
      <alignment horizontal="center"/>
    </xf>
    <xf numFmtId="0" fontId="46" fillId="25" borderId="20" xfId="0" applyFont="1" applyFill="1" applyBorder="1" applyAlignment="1">
      <alignment horizontal="right"/>
    </xf>
    <xf numFmtId="0" fontId="46" fillId="25" borderId="52" xfId="0" applyFont="1" applyFill="1" applyBorder="1" applyAlignment="1">
      <alignment horizontal="right"/>
    </xf>
    <xf numFmtId="0" fontId="46" fillId="25" borderId="20" xfId="0" applyFont="1" applyFill="1" applyBorder="1" applyAlignment="1">
      <alignment horizontal="center"/>
    </xf>
    <xf numFmtId="0" fontId="46" fillId="25" borderId="52" xfId="0" applyFont="1" applyFill="1" applyBorder="1" applyAlignment="1">
      <alignment horizontal="center"/>
    </xf>
    <xf numFmtId="0" fontId="50" fillId="25" borderId="52" xfId="0" applyFont="1" applyFill="1" applyBorder="1" applyAlignment="1">
      <alignment horizontal="right"/>
    </xf>
    <xf numFmtId="0" fontId="46" fillId="25" borderId="0" xfId="0" applyFont="1" applyFill="1" applyBorder="1" applyAlignment="1">
      <alignment horizontal="center"/>
    </xf>
    <xf numFmtId="0" fontId="50" fillId="25" borderId="52" xfId="0" applyFont="1" applyFill="1" applyBorder="1"/>
    <xf numFmtId="0" fontId="46" fillId="25" borderId="52" xfId="0" applyFont="1" applyFill="1" applyBorder="1"/>
    <xf numFmtId="0" fontId="51" fillId="0" borderId="41" xfId="0" applyFont="1" applyBorder="1" applyAlignment="1"/>
    <xf numFmtId="0" fontId="51" fillId="0" borderId="15" xfId="0" applyFont="1" applyBorder="1" applyAlignment="1">
      <alignment horizontal="right"/>
    </xf>
    <xf numFmtId="0" fontId="51" fillId="0" borderId="15" xfId="0" applyFont="1" applyBorder="1" applyAlignment="1">
      <alignment horizontal="center"/>
    </xf>
    <xf numFmtId="0" fontId="51" fillId="0" borderId="26" xfId="0" applyFont="1" applyBorder="1" applyAlignment="1"/>
    <xf numFmtId="0" fontId="51" fillId="0" borderId="0" xfId="0" applyFont="1" applyBorder="1" applyAlignment="1"/>
    <xf numFmtId="0" fontId="41" fillId="0" borderId="0" xfId="4" applyFont="1"/>
    <xf numFmtId="0" fontId="63" fillId="0" borderId="0" xfId="4" applyFont="1"/>
    <xf numFmtId="0" fontId="64" fillId="0" borderId="0" xfId="4" applyFont="1"/>
    <xf numFmtId="0" fontId="50" fillId="0" borderId="1" xfId="7" applyFont="1" applyFill="1" applyBorder="1" applyAlignment="1"/>
    <xf numFmtId="0" fontId="50" fillId="0" borderId="8" xfId="7" applyFont="1" applyFill="1" applyBorder="1" applyAlignment="1"/>
    <xf numFmtId="0" fontId="50" fillId="0" borderId="4" xfId="7" applyFont="1" applyFill="1" applyBorder="1" applyAlignment="1"/>
    <xf numFmtId="0" fontId="50" fillId="0" borderId="1" xfId="10" applyFont="1" applyFill="1" applyBorder="1" applyAlignment="1"/>
    <xf numFmtId="0" fontId="50" fillId="0" borderId="0" xfId="4" applyFont="1" applyFill="1" applyBorder="1" applyAlignment="1"/>
    <xf numFmtId="0" fontId="54" fillId="0" borderId="0" xfId="5" applyFont="1" applyFill="1" applyBorder="1" applyAlignment="1"/>
    <xf numFmtId="0" fontId="44" fillId="0" borderId="0" xfId="4" applyFont="1" applyFill="1" applyBorder="1" applyAlignment="1"/>
    <xf numFmtId="0" fontId="66" fillId="0" borderId="0" xfId="4" applyFont="1" applyFill="1" applyBorder="1" applyAlignment="1"/>
    <xf numFmtId="0" fontId="46" fillId="0" borderId="0" xfId="0" applyFont="1" applyFill="1" applyAlignment="1">
      <alignment horizontal="left"/>
    </xf>
    <xf numFmtId="0" fontId="46" fillId="0" borderId="0" xfId="0" applyFont="1" applyFill="1"/>
    <xf numFmtId="0" fontId="46" fillId="0" borderId="0" xfId="0" applyFont="1" applyFill="1" applyBorder="1" applyAlignment="1">
      <alignment horizontal="left"/>
    </xf>
    <xf numFmtId="0" fontId="44" fillId="0" borderId="0" xfId="12" applyFont="1" applyFill="1" applyBorder="1" applyAlignment="1">
      <alignment horizontal="center"/>
    </xf>
    <xf numFmtId="0" fontId="68" fillId="0" borderId="0" xfId="12" applyFont="1" applyFill="1" applyBorder="1" applyAlignment="1">
      <alignment horizontal="centerContinuous"/>
    </xf>
    <xf numFmtId="0" fontId="44" fillId="0" borderId="1" xfId="7" applyFont="1" applyFill="1" applyBorder="1" applyAlignment="1"/>
    <xf numFmtId="0" fontId="44" fillId="13" borderId="13" xfId="7" applyFont="1" applyFill="1" applyBorder="1" applyAlignment="1"/>
    <xf numFmtId="0" fontId="44" fillId="0" borderId="13" xfId="7" applyFont="1" applyFill="1" applyBorder="1" applyAlignment="1"/>
    <xf numFmtId="0" fontId="44" fillId="13" borderId="14" xfId="7" applyFont="1" applyFill="1" applyBorder="1" applyAlignment="1"/>
    <xf numFmtId="0" fontId="44" fillId="0" borderId="14" xfId="7" applyFont="1" applyFill="1" applyBorder="1" applyAlignment="1"/>
    <xf numFmtId="0" fontId="58" fillId="8" borderId="1" xfId="7" applyFont="1" applyFill="1" applyBorder="1" applyAlignment="1"/>
    <xf numFmtId="0" fontId="58" fillId="0" borderId="1" xfId="7" applyFont="1" applyFill="1" applyBorder="1" applyAlignment="1"/>
    <xf numFmtId="0" fontId="58" fillId="0" borderId="8" xfId="7" applyFont="1" applyFill="1" applyBorder="1" applyAlignment="1"/>
    <xf numFmtId="0" fontId="45" fillId="13" borderId="14" xfId="7" applyFont="1" applyFill="1" applyBorder="1" applyAlignment="1"/>
    <xf numFmtId="0" fontId="45" fillId="0" borderId="14" xfId="7" applyFont="1" applyFill="1" applyBorder="1" applyAlignment="1"/>
    <xf numFmtId="0" fontId="46" fillId="8" borderId="1" xfId="7" applyFont="1" applyFill="1" applyBorder="1" applyAlignment="1"/>
    <xf numFmtId="0" fontId="44" fillId="18" borderId="2" xfId="7" applyFont="1" applyFill="1" applyBorder="1" applyAlignment="1"/>
    <xf numFmtId="0" fontId="44" fillId="18" borderId="3" xfId="7" applyFont="1" applyFill="1" applyBorder="1" applyAlignment="1"/>
    <xf numFmtId="0" fontId="44" fillId="18" borderId="24" xfId="7" applyFont="1" applyFill="1" applyBorder="1" applyAlignment="1"/>
    <xf numFmtId="0" fontId="44" fillId="13" borderId="15" xfId="7" applyFont="1" applyFill="1" applyBorder="1" applyAlignment="1"/>
    <xf numFmtId="0" fontId="44" fillId="18" borderId="25" xfId="7" applyFont="1" applyFill="1" applyBorder="1" applyAlignment="1"/>
    <xf numFmtId="0" fontId="44" fillId="9" borderId="15" xfId="7" applyFont="1" applyFill="1" applyBorder="1" applyAlignment="1"/>
    <xf numFmtId="0" fontId="58" fillId="8" borderId="1" xfId="10" applyFont="1" applyFill="1" applyBorder="1" applyAlignment="1"/>
    <xf numFmtId="0" fontId="58" fillId="0" borderId="1" xfId="10" applyFont="1" applyFill="1" applyBorder="1" applyAlignment="1"/>
    <xf numFmtId="0" fontId="58" fillId="0" borderId="8" xfId="10" applyFont="1" applyFill="1" applyBorder="1" applyAlignment="1"/>
    <xf numFmtId="0" fontId="45" fillId="13" borderId="13" xfId="10" applyFont="1" applyFill="1" applyBorder="1" applyAlignment="1"/>
    <xf numFmtId="0" fontId="58" fillId="0" borderId="4" xfId="10" applyFont="1" applyFill="1" applyBorder="1" applyAlignment="1"/>
    <xf numFmtId="0" fontId="45" fillId="0" borderId="13" xfId="10" applyFont="1" applyFill="1" applyBorder="1" applyAlignment="1"/>
    <xf numFmtId="0" fontId="45" fillId="13" borderId="14" xfId="10" applyFont="1" applyFill="1" applyBorder="1" applyAlignment="1"/>
    <xf numFmtId="0" fontId="45" fillId="0" borderId="14" xfId="10" applyFont="1" applyFill="1" applyBorder="1" applyAlignment="1"/>
    <xf numFmtId="0" fontId="45" fillId="8" borderId="14" xfId="10" applyFont="1" applyFill="1" applyBorder="1" applyAlignment="1"/>
    <xf numFmtId="0" fontId="58" fillId="8" borderId="8" xfId="10" applyFont="1" applyFill="1" applyBorder="1" applyAlignment="1"/>
    <xf numFmtId="0" fontId="58" fillId="8" borderId="10" xfId="10" applyFont="1" applyFill="1" applyBorder="1" applyAlignment="1"/>
    <xf numFmtId="0" fontId="58" fillId="0" borderId="10" xfId="10" applyFont="1" applyFill="1" applyBorder="1" applyAlignment="1"/>
    <xf numFmtId="0" fontId="58" fillId="0" borderId="22" xfId="10" applyFont="1" applyFill="1" applyBorder="1" applyAlignment="1"/>
    <xf numFmtId="0" fontId="58" fillId="0" borderId="23" xfId="10" applyFont="1" applyFill="1" applyBorder="1" applyAlignment="1"/>
    <xf numFmtId="0" fontId="58" fillId="8" borderId="22" xfId="10" applyFont="1" applyFill="1" applyBorder="1" applyAlignment="1"/>
    <xf numFmtId="0" fontId="45" fillId="13" borderId="33" xfId="10" applyFont="1" applyFill="1" applyBorder="1" applyAlignment="1"/>
    <xf numFmtId="0" fontId="45" fillId="8" borderId="18" xfId="10" applyFont="1" applyFill="1" applyBorder="1" applyAlignment="1"/>
    <xf numFmtId="0" fontId="45" fillId="0" borderId="2" xfId="10" applyFont="1" applyFill="1" applyBorder="1" applyAlignment="1"/>
    <xf numFmtId="0" fontId="45" fillId="0" borderId="3" xfId="10" applyFont="1" applyFill="1" applyBorder="1" applyAlignment="1"/>
    <xf numFmtId="0" fontId="45" fillId="0" borderId="24" xfId="10" applyFont="1" applyFill="1" applyBorder="1" applyAlignment="1"/>
    <xf numFmtId="0" fontId="45" fillId="13" borderId="15" xfId="10" applyFont="1" applyFill="1" applyBorder="1" applyAlignment="1"/>
    <xf numFmtId="0" fontId="45" fillId="0" borderId="25" xfId="10" applyFont="1" applyFill="1" applyBorder="1" applyAlignment="1"/>
    <xf numFmtId="0" fontId="45" fillId="22" borderId="15" xfId="10" applyFont="1" applyFill="1" applyBorder="1" applyAlignment="1"/>
    <xf numFmtId="0" fontId="44" fillId="0" borderId="0" xfId="10" applyFont="1" applyFill="1" applyBorder="1" applyAlignment="1"/>
    <xf numFmtId="0" fontId="45" fillId="13" borderId="34" xfId="10" applyFont="1" applyFill="1" applyBorder="1" applyAlignment="1"/>
    <xf numFmtId="0" fontId="45" fillId="13" borderId="35" xfId="10" applyFont="1" applyFill="1" applyBorder="1" applyAlignment="1"/>
    <xf numFmtId="0" fontId="45" fillId="13" borderId="18" xfId="10" applyFont="1" applyFill="1" applyBorder="1" applyAlignment="1"/>
    <xf numFmtId="0" fontId="45" fillId="13" borderId="36" xfId="10" applyFont="1" applyFill="1" applyBorder="1" applyAlignment="1"/>
    <xf numFmtId="0" fontId="45" fillId="0" borderId="18" xfId="10" applyFont="1" applyFill="1" applyBorder="1" applyAlignment="1"/>
    <xf numFmtId="0" fontId="45" fillId="0" borderId="0" xfId="10" applyFont="1" applyFill="1" applyBorder="1" applyAlignment="1"/>
    <xf numFmtId="0" fontId="46" fillId="0" borderId="1" xfId="10" applyFont="1" applyFill="1" applyBorder="1" applyAlignment="1"/>
    <xf numFmtId="0" fontId="46" fillId="0" borderId="8" xfId="10" applyFont="1" applyFill="1" applyBorder="1" applyAlignment="1"/>
    <xf numFmtId="0" fontId="46" fillId="8" borderId="4" xfId="10" applyFont="1" applyFill="1" applyBorder="1" applyAlignment="1"/>
    <xf numFmtId="0" fontId="46" fillId="8" borderId="1" xfId="10" applyFont="1" applyFill="1" applyBorder="1" applyAlignment="1"/>
    <xf numFmtId="0" fontId="46" fillId="8" borderId="8" xfId="10" applyFont="1" applyFill="1" applyBorder="1" applyAlignment="1"/>
    <xf numFmtId="0" fontId="58" fillId="0" borderId="12" xfId="10" applyFont="1" applyFill="1" applyBorder="1" applyAlignment="1"/>
    <xf numFmtId="0" fontId="58" fillId="0" borderId="31" xfId="10" applyFont="1" applyFill="1" applyBorder="1" applyAlignment="1"/>
    <xf numFmtId="0" fontId="58" fillId="8" borderId="11" xfId="10" applyFont="1" applyFill="1" applyBorder="1" applyAlignment="1"/>
    <xf numFmtId="0" fontId="58" fillId="8" borderId="12" xfId="10" applyFont="1" applyFill="1" applyBorder="1" applyAlignment="1"/>
    <xf numFmtId="0" fontId="58" fillId="8" borderId="31" xfId="10" applyFont="1" applyFill="1" applyBorder="1" applyAlignment="1"/>
    <xf numFmtId="0" fontId="58" fillId="8" borderId="4" xfId="10" applyFont="1" applyFill="1" applyBorder="1" applyAlignment="1"/>
    <xf numFmtId="0" fontId="46" fillId="8" borderId="1" xfId="0" applyFont="1" applyFill="1" applyBorder="1"/>
    <xf numFmtId="0" fontId="46" fillId="8" borderId="10" xfId="0" applyFont="1" applyFill="1" applyBorder="1"/>
    <xf numFmtId="0" fontId="45" fillId="13" borderId="52" xfId="10" applyFont="1" applyFill="1" applyBorder="1" applyAlignment="1"/>
    <xf numFmtId="0" fontId="45" fillId="0" borderId="52" xfId="10" applyFont="1" applyFill="1" applyBorder="1" applyAlignment="1"/>
    <xf numFmtId="0" fontId="45" fillId="8" borderId="13" xfId="10" applyFont="1" applyFill="1" applyBorder="1" applyAlignment="1"/>
    <xf numFmtId="0" fontId="45" fillId="0" borderId="30" xfId="10" applyFont="1" applyFill="1" applyBorder="1" applyAlignment="1"/>
    <xf numFmtId="0" fontId="45" fillId="0" borderId="26" xfId="10" applyFont="1" applyFill="1" applyBorder="1" applyAlignment="1"/>
    <xf numFmtId="0" fontId="45" fillId="0" borderId="6" xfId="10" applyFont="1" applyFill="1" applyBorder="1" applyAlignment="1"/>
    <xf numFmtId="0" fontId="69" fillId="0" borderId="1" xfId="6" applyFont="1" applyFill="1" applyBorder="1" applyAlignment="1">
      <alignment horizontal="right" wrapText="1"/>
    </xf>
    <xf numFmtId="0" fontId="69" fillId="0" borderId="8" xfId="6" applyFont="1" applyFill="1" applyBorder="1" applyAlignment="1">
      <alignment horizontal="right" wrapText="1"/>
    </xf>
    <xf numFmtId="0" fontId="69" fillId="0" borderId="27" xfId="6" applyFont="1" applyFill="1" applyBorder="1" applyAlignment="1">
      <alignment horizontal="right" wrapText="1"/>
    </xf>
    <xf numFmtId="0" fontId="70" fillId="0" borderId="10" xfId="6" applyFont="1" applyFill="1" applyBorder="1" applyAlignment="1">
      <alignment horizontal="right" wrapText="1"/>
    </xf>
    <xf numFmtId="0" fontId="69" fillId="0" borderId="28" xfId="6" applyFont="1" applyFill="1" applyBorder="1" applyAlignment="1">
      <alignment horizontal="right" wrapText="1"/>
    </xf>
    <xf numFmtId="0" fontId="58" fillId="8" borderId="23" xfId="10" applyFont="1" applyFill="1" applyBorder="1" applyAlignment="1"/>
    <xf numFmtId="0" fontId="45" fillId="13" borderId="29" xfId="10" applyFont="1" applyFill="1" applyBorder="1" applyAlignment="1"/>
    <xf numFmtId="0" fontId="45" fillId="0" borderId="29" xfId="10" applyFont="1" applyFill="1" applyBorder="1" applyAlignment="1"/>
    <xf numFmtId="0" fontId="44" fillId="0" borderId="2" xfId="10" applyFont="1" applyFill="1" applyBorder="1" applyAlignment="1"/>
    <xf numFmtId="0" fontId="44" fillId="0" borderId="3" xfId="10" applyFont="1" applyFill="1" applyBorder="1" applyAlignment="1"/>
    <xf numFmtId="0" fontId="44" fillId="0" borderId="24" xfId="10" applyFont="1" applyFill="1" applyBorder="1" applyAlignment="1"/>
    <xf numFmtId="0" fontId="44" fillId="13" borderId="15" xfId="10" applyFont="1" applyFill="1" applyBorder="1" applyAlignment="1"/>
    <xf numFmtId="0" fontId="44" fillId="0" borderId="25" xfId="10" applyFont="1" applyFill="1" applyBorder="1" applyAlignment="1"/>
    <xf numFmtId="0" fontId="44" fillId="13" borderId="24" xfId="10" applyFont="1" applyFill="1" applyBorder="1" applyAlignment="1"/>
    <xf numFmtId="0" fontId="44" fillId="22" borderId="15" xfId="10" applyFont="1" applyFill="1" applyBorder="1" applyAlignment="1"/>
    <xf numFmtId="0" fontId="44" fillId="0" borderId="0" xfId="7" applyFont="1" applyFill="1" applyBorder="1" applyAlignment="1"/>
    <xf numFmtId="0" fontId="46" fillId="0" borderId="1" xfId="7" applyFont="1" applyFill="1" applyBorder="1" applyAlignment="1"/>
    <xf numFmtId="0" fontId="46" fillId="0" borderId="8" xfId="7" applyFont="1" applyFill="1" applyBorder="1" applyAlignment="1"/>
    <xf numFmtId="0" fontId="46" fillId="0" borderId="4" xfId="7" applyFont="1" applyFill="1" applyBorder="1" applyAlignment="1"/>
    <xf numFmtId="0" fontId="44" fillId="0" borderId="21" xfId="7" applyFont="1" applyFill="1" applyBorder="1" applyAlignment="1"/>
    <xf numFmtId="0" fontId="44" fillId="0" borderId="42" xfId="7" applyFont="1" applyFill="1" applyBorder="1" applyAlignment="1"/>
    <xf numFmtId="0" fontId="44" fillId="13" borderId="33" xfId="7" applyFont="1" applyFill="1" applyBorder="1" applyAlignment="1"/>
    <xf numFmtId="0" fontId="44" fillId="0" borderId="43" xfId="7" applyFont="1" applyFill="1" applyBorder="1" applyAlignment="1"/>
    <xf numFmtId="0" fontId="44" fillId="22" borderId="44" xfId="10" applyFont="1" applyFill="1" applyBorder="1" applyAlignment="1"/>
    <xf numFmtId="0" fontId="45" fillId="18" borderId="2" xfId="10" applyFont="1" applyFill="1" applyBorder="1" applyAlignment="1"/>
    <xf numFmtId="0" fontId="45" fillId="18" borderId="3" xfId="10" applyFont="1" applyFill="1" applyBorder="1" applyAlignment="1"/>
    <xf numFmtId="0" fontId="45" fillId="13" borderId="3" xfId="10" applyFont="1" applyFill="1" applyBorder="1" applyAlignment="1"/>
    <xf numFmtId="0" fontId="45" fillId="9" borderId="3" xfId="10" applyFont="1" applyFill="1" applyBorder="1" applyAlignment="1"/>
    <xf numFmtId="0" fontId="45" fillId="0" borderId="7" xfId="10" applyFont="1" applyFill="1" applyBorder="1" applyAlignment="1"/>
    <xf numFmtId="0" fontId="58" fillId="8" borderId="1" xfId="5" applyFont="1" applyFill="1" applyBorder="1" applyAlignment="1"/>
    <xf numFmtId="0" fontId="46" fillId="0" borderId="1" xfId="5" applyFont="1" applyFill="1" applyBorder="1" applyAlignment="1"/>
    <xf numFmtId="0" fontId="44" fillId="13" borderId="13" xfId="5" applyFont="1" applyFill="1" applyBorder="1" applyAlignment="1"/>
    <xf numFmtId="0" fontId="46" fillId="0" borderId="8" xfId="5" applyFont="1" applyFill="1" applyBorder="1" applyAlignment="1"/>
    <xf numFmtId="0" fontId="45" fillId="0" borderId="21" xfId="5" applyFont="1" applyFill="1" applyBorder="1" applyAlignment="1"/>
    <xf numFmtId="0" fontId="58" fillId="0" borderId="12" xfId="0" applyFont="1" applyFill="1" applyBorder="1"/>
    <xf numFmtId="0" fontId="58" fillId="0" borderId="11" xfId="0" applyFont="1" applyFill="1" applyBorder="1"/>
    <xf numFmtId="0" fontId="44" fillId="13" borderId="15" xfId="5" applyFont="1" applyFill="1" applyBorder="1" applyAlignment="1"/>
    <xf numFmtId="0" fontId="58" fillId="0" borderId="19" xfId="0" applyFont="1" applyFill="1" applyBorder="1"/>
    <xf numFmtId="0" fontId="45" fillId="0" borderId="15" xfId="5" applyFont="1" applyFill="1" applyBorder="1" applyAlignment="1"/>
    <xf numFmtId="0" fontId="58" fillId="0" borderId="6" xfId="5" applyFont="1" applyFill="1" applyBorder="1" applyAlignment="1"/>
    <xf numFmtId="0" fontId="58" fillId="0" borderId="7" xfId="0" applyFont="1" applyFill="1" applyBorder="1"/>
    <xf numFmtId="0" fontId="58" fillId="0" borderId="6" xfId="0" applyFont="1" applyFill="1" applyBorder="1"/>
    <xf numFmtId="0" fontId="58" fillId="0" borderId="0" xfId="0" applyFont="1" applyFill="1" applyBorder="1"/>
    <xf numFmtId="0" fontId="45" fillId="0" borderId="0" xfId="5" applyFont="1" applyFill="1" applyBorder="1" applyAlignment="1"/>
    <xf numFmtId="0" fontId="45" fillId="0" borderId="20" xfId="5" applyFont="1" applyFill="1" applyBorder="1" applyAlignment="1"/>
    <xf numFmtId="0" fontId="44" fillId="18" borderId="2" xfId="5" applyFont="1" applyFill="1" applyBorder="1" applyAlignment="1"/>
    <xf numFmtId="0" fontId="44" fillId="18" borderId="3" xfId="5" applyFont="1" applyFill="1" applyBorder="1" applyAlignment="1"/>
    <xf numFmtId="0" fontId="44" fillId="13" borderId="3" xfId="5" applyFont="1" applyFill="1" applyBorder="1" applyAlignment="1"/>
    <xf numFmtId="0" fontId="44" fillId="9" borderId="3" xfId="5" applyFont="1" applyFill="1" applyBorder="1" applyAlignment="1"/>
    <xf numFmtId="0" fontId="44" fillId="0" borderId="0" xfId="5" applyFont="1" applyFill="1" applyBorder="1" applyAlignment="1"/>
    <xf numFmtId="0" fontId="53" fillId="0" borderId="0" xfId="0" applyFont="1" applyFill="1" applyAlignment="1">
      <alignment horizontal="left"/>
    </xf>
    <xf numFmtId="0" fontId="54" fillId="18" borderId="10" xfId="5" applyFont="1" applyFill="1" applyBorder="1" applyAlignment="1"/>
    <xf numFmtId="0" fontId="54" fillId="13" borderId="10" xfId="5" applyFont="1" applyFill="1" applyBorder="1" applyAlignment="1"/>
    <xf numFmtId="0" fontId="54" fillId="2" borderId="10" xfId="5" applyFont="1" applyFill="1" applyBorder="1" applyAlignment="1"/>
    <xf numFmtId="0" fontId="46" fillId="8" borderId="10" xfId="5" applyFont="1" applyFill="1" applyBorder="1" applyAlignment="1"/>
    <xf numFmtId="0" fontId="46" fillId="8" borderId="0" xfId="0" applyFont="1" applyFill="1" applyBorder="1" applyAlignment="1">
      <alignment horizontal="left"/>
    </xf>
    <xf numFmtId="0" fontId="46" fillId="8" borderId="1" xfId="5" applyFont="1" applyFill="1" applyBorder="1" applyAlignment="1"/>
    <xf numFmtId="0" fontId="53" fillId="0" borderId="0" xfId="0" applyFont="1" applyFill="1" applyBorder="1" applyAlignment="1">
      <alignment horizontal="left"/>
    </xf>
    <xf numFmtId="0" fontId="53" fillId="8" borderId="0" xfId="0" applyFont="1" applyFill="1" applyBorder="1" applyAlignment="1">
      <alignment horizontal="left"/>
    </xf>
    <xf numFmtId="0" fontId="58" fillId="0" borderId="1" xfId="5" applyFont="1" applyFill="1" applyBorder="1" applyAlignment="1"/>
    <xf numFmtId="0" fontId="44" fillId="0" borderId="0" xfId="0" applyFont="1" applyFill="1"/>
    <xf numFmtId="0" fontId="71" fillId="0" borderId="0" xfId="7" applyFont="1"/>
    <xf numFmtId="0" fontId="42" fillId="14" borderId="56" xfId="7" applyFont="1" applyFill="1" applyBorder="1" applyAlignment="1">
      <alignment horizontal="centerContinuous"/>
    </xf>
    <xf numFmtId="0" fontId="42" fillId="14" borderId="57" xfId="7" applyFont="1" applyFill="1" applyBorder="1" applyAlignment="1">
      <alignment horizontal="centerContinuous"/>
    </xf>
    <xf numFmtId="0" fontId="72" fillId="14" borderId="58" xfId="7" applyFont="1" applyFill="1" applyBorder="1" applyAlignment="1">
      <alignment horizontal="centerContinuous"/>
    </xf>
    <xf numFmtId="0" fontId="41" fillId="0" borderId="0" xfId="7" applyFont="1"/>
    <xf numFmtId="0" fontId="46" fillId="0" borderId="0" xfId="7" applyFont="1"/>
    <xf numFmtId="0" fontId="50" fillId="0" borderId="0" xfId="7" applyFont="1"/>
    <xf numFmtId="0" fontId="51" fillId="0" borderId="0" xfId="7" applyFont="1"/>
    <xf numFmtId="0" fontId="50" fillId="4" borderId="13" xfId="7" applyFont="1" applyFill="1" applyBorder="1" applyAlignment="1"/>
    <xf numFmtId="0" fontId="50" fillId="8" borderId="13" xfId="7" applyFont="1" applyFill="1" applyBorder="1" applyAlignment="1"/>
    <xf numFmtId="0" fontId="50" fillId="8" borderId="8" xfId="7" applyFont="1" applyFill="1" applyBorder="1" applyAlignment="1"/>
    <xf numFmtId="0" fontId="50" fillId="8" borderId="14" xfId="7" applyFont="1" applyFill="1" applyBorder="1" applyAlignment="1"/>
    <xf numFmtId="0" fontId="50" fillId="8" borderId="4" xfId="7" applyFont="1" applyFill="1" applyBorder="1" applyAlignment="1"/>
    <xf numFmtId="0" fontId="50" fillId="8" borderId="1" xfId="7" applyFont="1" applyFill="1" applyBorder="1" applyAlignment="1"/>
    <xf numFmtId="0" fontId="53" fillId="0" borderId="1" xfId="7" applyFont="1" applyFill="1" applyBorder="1" applyAlignment="1"/>
    <xf numFmtId="0" fontId="73" fillId="0" borderId="0" xfId="7" applyFont="1"/>
    <xf numFmtId="0" fontId="54" fillId="18" borderId="2" xfId="7" applyFont="1" applyFill="1" applyBorder="1" applyAlignment="1"/>
    <xf numFmtId="0" fontId="54" fillId="18" borderId="3" xfId="7" applyFont="1" applyFill="1" applyBorder="1" applyAlignment="1"/>
    <xf numFmtId="0" fontId="54" fillId="18" borderId="24" xfId="7" applyFont="1" applyFill="1" applyBorder="1" applyAlignment="1"/>
    <xf numFmtId="0" fontId="54" fillId="13" borderId="15" xfId="7" applyFont="1" applyFill="1" applyBorder="1" applyAlignment="1"/>
    <xf numFmtId="0" fontId="54" fillId="18" borderId="25" xfId="7" applyFont="1" applyFill="1" applyBorder="1" applyAlignment="1"/>
    <xf numFmtId="0" fontId="54" fillId="9" borderId="15" xfId="7" applyFont="1" applyFill="1" applyBorder="1" applyAlignment="1"/>
    <xf numFmtId="0" fontId="74" fillId="0" borderId="0" xfId="7" applyFont="1"/>
    <xf numFmtId="0" fontId="51" fillId="0" borderId="0" xfId="10" applyFont="1" applyFill="1" applyBorder="1" applyAlignment="1"/>
    <xf numFmtId="0" fontId="41" fillId="0" borderId="0" xfId="10" applyFont="1" applyAlignment="1">
      <alignment textRotation="255"/>
    </xf>
    <xf numFmtId="0" fontId="41" fillId="0" borderId="0" xfId="10" applyFont="1" applyAlignment="1"/>
    <xf numFmtId="0" fontId="41" fillId="0" borderId="0" xfId="10" applyFont="1"/>
    <xf numFmtId="0" fontId="42" fillId="14" borderId="56" xfId="10" applyFont="1" applyFill="1" applyBorder="1" applyAlignment="1">
      <alignment horizontal="centerContinuous"/>
    </xf>
    <xf numFmtId="0" fontId="42" fillId="14" borderId="57" xfId="10" applyFont="1" applyFill="1" applyBorder="1" applyAlignment="1">
      <alignment horizontal="centerContinuous"/>
    </xf>
    <xf numFmtId="0" fontId="42" fillId="14" borderId="58" xfId="10" applyFont="1" applyFill="1" applyBorder="1" applyAlignment="1">
      <alignment horizontal="centerContinuous"/>
    </xf>
    <xf numFmtId="0" fontId="42" fillId="8" borderId="0" xfId="10" applyFont="1" applyFill="1" applyBorder="1" applyAlignment="1">
      <alignment horizontal="center"/>
    </xf>
    <xf numFmtId="0" fontId="41" fillId="0" borderId="0" xfId="5" applyFont="1"/>
    <xf numFmtId="0" fontId="41" fillId="0" borderId="0" xfId="5" applyFont="1" applyAlignment="1">
      <alignment horizontal="right"/>
    </xf>
    <xf numFmtId="0" fontId="71" fillId="0" borderId="0" xfId="5" applyFont="1"/>
    <xf numFmtId="0" fontId="42" fillId="14" borderId="56" xfId="5" applyFont="1" applyFill="1" applyBorder="1" applyAlignment="1">
      <alignment horizontal="centerContinuous"/>
    </xf>
    <xf numFmtId="0" fontId="42" fillId="14" borderId="57" xfId="5" applyFont="1" applyFill="1" applyBorder="1" applyAlignment="1">
      <alignment horizontal="centerContinuous"/>
    </xf>
    <xf numFmtId="0" fontId="42" fillId="14" borderId="58" xfId="5" applyFont="1" applyFill="1" applyBorder="1" applyAlignment="1">
      <alignment horizontal="centerContinuous"/>
    </xf>
    <xf numFmtId="0" fontId="71" fillId="0" borderId="0" xfId="5" applyFont="1" applyAlignment="1">
      <alignment horizontal="right"/>
    </xf>
    <xf numFmtId="0" fontId="46" fillId="0" borderId="0" xfId="5" applyFont="1"/>
    <xf numFmtId="0" fontId="50" fillId="0" borderId="1" xfId="5" applyFont="1" applyFill="1" applyBorder="1" applyAlignment="1"/>
    <xf numFmtId="0" fontId="50" fillId="13" borderId="13" xfId="5" applyFont="1" applyFill="1" applyBorder="1" applyAlignment="1"/>
    <xf numFmtId="0" fontId="51" fillId="0" borderId="13" xfId="5" applyFont="1" applyFill="1" applyBorder="1" applyAlignment="1"/>
    <xf numFmtId="0" fontId="50" fillId="0" borderId="0" xfId="5" applyFont="1" applyFill="1" applyBorder="1" applyAlignment="1">
      <alignment horizontal="right"/>
    </xf>
    <xf numFmtId="0" fontId="74" fillId="0" borderId="0" xfId="5" applyFont="1" applyFill="1" applyBorder="1" applyAlignment="1">
      <alignment horizontal="right"/>
    </xf>
    <xf numFmtId="0" fontId="74" fillId="0" borderId="0" xfId="5" applyFont="1"/>
    <xf numFmtId="0" fontId="73" fillId="0" borderId="6" xfId="5" applyFont="1" applyFill="1" applyBorder="1" applyAlignment="1"/>
    <xf numFmtId="0" fontId="45" fillId="8" borderId="52" xfId="5" applyFont="1" applyFill="1" applyBorder="1" applyAlignment="1"/>
    <xf numFmtId="0" fontId="45" fillId="6" borderId="52" xfId="5" applyFont="1" applyFill="1" applyBorder="1" applyAlignment="1"/>
    <xf numFmtId="0" fontId="50" fillId="0" borderId="0" xfId="5" applyFont="1"/>
    <xf numFmtId="0" fontId="54" fillId="0" borderId="2" xfId="5" applyFont="1" applyFill="1" applyBorder="1" applyAlignment="1"/>
    <xf numFmtId="0" fontId="44" fillId="18" borderId="24" xfId="5" applyFont="1" applyFill="1" applyBorder="1" applyAlignment="1"/>
    <xf numFmtId="0" fontId="44" fillId="18" borderId="25" xfId="5" applyFont="1" applyFill="1" applyBorder="1" applyAlignment="1"/>
    <xf numFmtId="0" fontId="44" fillId="2" borderId="15" xfId="5" applyFont="1" applyFill="1" applyBorder="1" applyAlignment="1"/>
    <xf numFmtId="0" fontId="42" fillId="0" borderId="0" xfId="12" applyFont="1" applyFill="1" applyBorder="1" applyAlignment="1">
      <alignment horizontal="centerContinuous"/>
    </xf>
    <xf numFmtId="0" fontId="71" fillId="0" borderId="0" xfId="12" applyFont="1" applyFill="1"/>
    <xf numFmtId="0" fontId="46" fillId="0" borderId="0" xfId="12" applyFont="1" applyFill="1" applyAlignment="1">
      <alignment horizontal="center"/>
    </xf>
    <xf numFmtId="0" fontId="60" fillId="0" borderId="0" xfId="12" applyFont="1" applyFill="1"/>
    <xf numFmtId="0" fontId="61" fillId="0" borderId="0" xfId="12" applyFont="1" applyFill="1"/>
    <xf numFmtId="0" fontId="44" fillId="0" borderId="1" xfId="12" applyFont="1" applyFill="1" applyBorder="1" applyAlignment="1"/>
    <xf numFmtId="0" fontId="44" fillId="21" borderId="1" xfId="12" applyFont="1" applyFill="1" applyBorder="1" applyAlignment="1"/>
    <xf numFmtId="0" fontId="46" fillId="0" borderId="1" xfId="12" applyFont="1" applyFill="1" applyBorder="1" applyAlignment="1"/>
    <xf numFmtId="0" fontId="46" fillId="3" borderId="1" xfId="12" applyFont="1" applyFill="1" applyBorder="1" applyAlignment="1"/>
    <xf numFmtId="0" fontId="46" fillId="0" borderId="45" xfId="12" applyFont="1" applyFill="1" applyBorder="1" applyAlignment="1"/>
    <xf numFmtId="0" fontId="46" fillId="0" borderId="45" xfId="8" applyFont="1" applyFill="1" applyBorder="1"/>
    <xf numFmtId="0" fontId="44" fillId="21" borderId="45" xfId="12" applyFont="1" applyFill="1" applyBorder="1" applyAlignment="1"/>
    <xf numFmtId="0" fontId="46" fillId="3" borderId="45" xfId="12" applyFont="1" applyFill="1" applyBorder="1" applyAlignment="1"/>
    <xf numFmtId="0" fontId="44" fillId="0" borderId="12" xfId="12" applyFont="1" applyFill="1" applyBorder="1" applyAlignment="1"/>
    <xf numFmtId="0" fontId="44" fillId="21" borderId="12" xfId="12" applyFont="1" applyFill="1" applyBorder="1" applyAlignment="1"/>
    <xf numFmtId="0" fontId="50" fillId="0" borderId="0" xfId="12" applyFont="1" applyFill="1"/>
    <xf numFmtId="0" fontId="46" fillId="0" borderId="1" xfId="0" applyNumberFormat="1" applyFont="1" applyFill="1" applyBorder="1"/>
    <xf numFmtId="0" fontId="46" fillId="0" borderId="1" xfId="2" applyFont="1" applyFill="1" applyBorder="1"/>
    <xf numFmtId="0" fontId="46" fillId="3" borderId="1" xfId="2" applyFont="1" applyFill="1" applyBorder="1"/>
    <xf numFmtId="0" fontId="45" fillId="0" borderId="1" xfId="12" applyFont="1" applyFill="1" applyBorder="1" applyAlignment="1"/>
    <xf numFmtId="0" fontId="45" fillId="21" borderId="1" xfId="12" applyFont="1" applyFill="1" applyBorder="1" applyAlignment="1"/>
    <xf numFmtId="0" fontId="46" fillId="0" borderId="0" xfId="12" applyFont="1" applyFill="1"/>
    <xf numFmtId="0" fontId="51" fillId="0" borderId="0" xfId="12" applyFont="1" applyFill="1"/>
    <xf numFmtId="0" fontId="45" fillId="18" borderId="1" xfId="12" applyFont="1" applyFill="1" applyBorder="1" applyAlignment="1"/>
    <xf numFmtId="0" fontId="45" fillId="19" borderId="8" xfId="12" applyFont="1" applyFill="1" applyBorder="1" applyAlignment="1">
      <alignment horizontal="center"/>
    </xf>
    <xf numFmtId="0" fontId="61" fillId="4" borderId="8" xfId="12" applyFont="1" applyFill="1" applyBorder="1"/>
    <xf numFmtId="0" fontId="61" fillId="20" borderId="1" xfId="12" applyFont="1" applyFill="1" applyBorder="1"/>
    <xf numFmtId="0" fontId="60" fillId="0" borderId="0" xfId="12" applyFont="1" applyFill="1" applyBorder="1"/>
    <xf numFmtId="0" fontId="46" fillId="8" borderId="1" xfId="12" applyFont="1" applyFill="1" applyBorder="1" applyAlignment="1"/>
    <xf numFmtId="0" fontId="45" fillId="18" borderId="10" xfId="12" applyFont="1" applyFill="1" applyBorder="1" applyAlignment="1"/>
    <xf numFmtId="0" fontId="46" fillId="19" borderId="22" xfId="12" applyFont="1" applyFill="1" applyBorder="1" applyAlignment="1"/>
    <xf numFmtId="0" fontId="46" fillId="4" borderId="8" xfId="12" applyFont="1" applyFill="1" applyBorder="1"/>
    <xf numFmtId="0" fontId="60" fillId="20" borderId="1" xfId="12" applyFont="1" applyFill="1" applyBorder="1"/>
    <xf numFmtId="0" fontId="46" fillId="0" borderId="0" xfId="12" applyFont="1" applyFill="1" applyBorder="1"/>
    <xf numFmtId="0" fontId="44" fillId="21" borderId="8" xfId="12" applyFont="1" applyFill="1" applyBorder="1" applyAlignment="1"/>
    <xf numFmtId="0" fontId="45" fillId="18" borderId="2" xfId="12" applyFont="1" applyFill="1" applyBorder="1" applyAlignment="1"/>
    <xf numFmtId="0" fontId="75" fillId="19" borderId="51" xfId="12" applyFont="1" applyFill="1" applyBorder="1" applyAlignment="1"/>
    <xf numFmtId="0" fontId="46" fillId="4" borderId="5" xfId="12" applyFont="1" applyFill="1" applyBorder="1"/>
    <xf numFmtId="0" fontId="45" fillId="18" borderId="12" xfId="12" applyFont="1" applyFill="1" applyBorder="1" applyAlignment="1"/>
    <xf numFmtId="0" fontId="46" fillId="19" borderId="31" xfId="12" applyFont="1" applyFill="1" applyBorder="1" applyAlignment="1"/>
    <xf numFmtId="0" fontId="46" fillId="8" borderId="45" xfId="12" applyFont="1" applyFill="1" applyBorder="1" applyAlignment="1"/>
    <xf numFmtId="0" fontId="45" fillId="18" borderId="45" xfId="12" applyFont="1" applyFill="1" applyBorder="1" applyAlignment="1"/>
    <xf numFmtId="0" fontId="46" fillId="19" borderId="48" xfId="12" applyFont="1" applyFill="1" applyBorder="1" applyAlignment="1"/>
    <xf numFmtId="0" fontId="44" fillId="4" borderId="48" xfId="12" applyFont="1" applyFill="1" applyBorder="1"/>
    <xf numFmtId="0" fontId="60" fillId="20" borderId="45" xfId="12" applyFont="1" applyFill="1" applyBorder="1"/>
    <xf numFmtId="0" fontId="44" fillId="0" borderId="2" xfId="12" applyFont="1" applyFill="1" applyBorder="1" applyAlignment="1"/>
    <xf numFmtId="0" fontId="44" fillId="0" borderId="3" xfId="12" applyFont="1" applyFill="1" applyBorder="1" applyAlignment="1"/>
    <xf numFmtId="0" fontId="44" fillId="21" borderId="3" xfId="12" applyFont="1" applyFill="1" applyBorder="1" applyAlignment="1"/>
    <xf numFmtId="0" fontId="44" fillId="21" borderId="24" xfId="12" applyFont="1" applyFill="1" applyBorder="1" applyAlignment="1"/>
    <xf numFmtId="0" fontId="46" fillId="4" borderId="30" xfId="12" applyFont="1" applyFill="1" applyBorder="1"/>
    <xf numFmtId="0" fontId="60" fillId="20" borderId="51" xfId="12" applyFont="1" applyFill="1" applyBorder="1"/>
    <xf numFmtId="0" fontId="46" fillId="0" borderId="12" xfId="12" applyFont="1" applyFill="1" applyBorder="1" applyAlignment="1"/>
    <xf numFmtId="0" fontId="46" fillId="4" borderId="31" xfId="12" applyFont="1" applyFill="1" applyBorder="1"/>
    <xf numFmtId="0" fontId="60" fillId="20" borderId="12" xfId="12" applyFont="1" applyFill="1" applyBorder="1"/>
    <xf numFmtId="0" fontId="46" fillId="19" borderId="8" xfId="12" applyFont="1" applyFill="1" applyBorder="1" applyAlignment="1"/>
    <xf numFmtId="0" fontId="75" fillId="19" borderId="8" xfId="12" applyFont="1" applyFill="1" applyBorder="1" applyAlignment="1"/>
    <xf numFmtId="0" fontId="44" fillId="0" borderId="7" xfId="12" applyFont="1" applyFill="1" applyBorder="1" applyAlignment="1"/>
    <xf numFmtId="0" fontId="44" fillId="21" borderId="7" xfId="12" applyFont="1" applyFill="1" applyBorder="1" applyAlignment="1"/>
    <xf numFmtId="0" fontId="45" fillId="18" borderId="7" xfId="12" applyFont="1" applyFill="1" applyBorder="1" applyAlignment="1"/>
    <xf numFmtId="0" fontId="46" fillId="4" borderId="26" xfId="12" applyFont="1" applyFill="1" applyBorder="1" applyAlignment="1"/>
    <xf numFmtId="0" fontId="60" fillId="20" borderId="7" xfId="12" applyFont="1" applyFill="1" applyBorder="1"/>
    <xf numFmtId="0" fontId="44" fillId="8" borderId="2" xfId="12" applyFont="1" applyFill="1" applyBorder="1" applyAlignment="1"/>
    <xf numFmtId="0" fontId="44" fillId="8" borderId="3" xfId="12" applyFont="1" applyFill="1" applyBorder="1" applyAlignment="1"/>
    <xf numFmtId="0" fontId="65" fillId="18" borderId="3" xfId="12" applyFont="1" applyFill="1" applyBorder="1" applyAlignment="1"/>
    <xf numFmtId="0" fontId="44" fillId="0" borderId="45" xfId="12" applyFont="1" applyFill="1" applyBorder="1" applyAlignment="1"/>
    <xf numFmtId="0" fontId="46" fillId="4" borderId="48" xfId="12" applyFont="1" applyFill="1" applyBorder="1"/>
    <xf numFmtId="0" fontId="44" fillId="0" borderId="61" xfId="12" applyFont="1" applyFill="1" applyBorder="1" applyAlignment="1"/>
    <xf numFmtId="0" fontId="60" fillId="0" borderId="61" xfId="12" applyFont="1" applyFill="1" applyBorder="1"/>
    <xf numFmtId="0" fontId="45" fillId="18" borderId="61" xfId="12" applyFont="1" applyFill="1" applyBorder="1" applyAlignment="1"/>
    <xf numFmtId="0" fontId="46" fillId="19" borderId="62" xfId="12" applyFont="1" applyFill="1" applyBorder="1" applyAlignment="1"/>
    <xf numFmtId="0" fontId="46" fillId="4" borderId="62" xfId="12" applyFont="1" applyFill="1" applyBorder="1"/>
    <xf numFmtId="0" fontId="60" fillId="20" borderId="61" xfId="12" applyFont="1" applyFill="1" applyBorder="1"/>
    <xf numFmtId="0" fontId="65" fillId="14" borderId="2" xfId="12" applyFont="1" applyFill="1" applyBorder="1" applyAlignment="1"/>
    <xf numFmtId="0" fontId="65" fillId="14" borderId="3" xfId="12" applyFont="1" applyFill="1" applyBorder="1" applyAlignment="1"/>
    <xf numFmtId="0" fontId="51" fillId="14" borderId="24" xfId="12" applyFont="1" applyFill="1" applyBorder="1" applyAlignment="1"/>
    <xf numFmtId="0" fontId="46" fillId="14" borderId="3" xfId="12" applyFont="1" applyFill="1" applyBorder="1" applyAlignment="1"/>
    <xf numFmtId="0" fontId="58" fillId="14" borderId="51" xfId="12" applyFont="1" applyFill="1" applyBorder="1" applyAlignment="1"/>
    <xf numFmtId="0" fontId="54" fillId="0" borderId="0" xfId="12" applyFont="1" applyFill="1"/>
    <xf numFmtId="0" fontId="53" fillId="0" borderId="0" xfId="12" applyFont="1" applyFill="1" applyBorder="1"/>
    <xf numFmtId="0" fontId="44" fillId="8" borderId="0" xfId="0" applyFont="1" applyFill="1" applyBorder="1" applyAlignment="1"/>
    <xf numFmtId="0" fontId="61" fillId="0" borderId="0" xfId="12" applyFont="1" applyFill="1" applyBorder="1"/>
    <xf numFmtId="0" fontId="44" fillId="0" borderId="0" xfId="12" applyFont="1" applyFill="1"/>
    <xf numFmtId="0" fontId="44" fillId="0" borderId="1" xfId="2" applyFont="1" applyBorder="1" applyAlignment="1"/>
    <xf numFmtId="0" fontId="44" fillId="0" borderId="4" xfId="2" applyFont="1" applyBorder="1" applyAlignment="1"/>
    <xf numFmtId="0" fontId="44" fillId="0" borderId="5" xfId="8" applyFont="1" applyBorder="1" applyAlignment="1"/>
    <xf numFmtId="0" fontId="44" fillId="0" borderId="5" xfId="8" applyFont="1" applyFill="1" applyBorder="1" applyAlignment="1"/>
    <xf numFmtId="0" fontId="44" fillId="0" borderId="4" xfId="8" applyFont="1" applyBorder="1" applyAlignment="1"/>
    <xf numFmtId="0" fontId="45" fillId="0" borderId="4" xfId="8" applyFont="1" applyFill="1" applyBorder="1"/>
    <xf numFmtId="0" fontId="46" fillId="0" borderId="10" xfId="2" applyFont="1" applyBorder="1"/>
    <xf numFmtId="0" fontId="46" fillId="0" borderId="6" xfId="2" applyFont="1" applyBorder="1"/>
    <xf numFmtId="0" fontId="46" fillId="0" borderId="10" xfId="8" applyFont="1" applyBorder="1"/>
    <xf numFmtId="0" fontId="46" fillId="0" borderId="10" xfId="8" applyFont="1" applyFill="1" applyBorder="1"/>
    <xf numFmtId="0" fontId="45" fillId="0" borderId="10" xfId="8" applyFont="1" applyFill="1" applyBorder="1"/>
    <xf numFmtId="0" fontId="44" fillId="0" borderId="2" xfId="2" applyFont="1" applyBorder="1"/>
    <xf numFmtId="0" fontId="44" fillId="0" borderId="25" xfId="2" applyFont="1" applyBorder="1"/>
    <xf numFmtId="0" fontId="45" fillId="0" borderId="3" xfId="8" applyFont="1" applyFill="1" applyBorder="1"/>
    <xf numFmtId="0" fontId="45" fillId="0" borderId="51" xfId="8" applyFont="1" applyFill="1" applyBorder="1"/>
    <xf numFmtId="0" fontId="46" fillId="0" borderId="7" xfId="8" applyFont="1" applyBorder="1"/>
    <xf numFmtId="0" fontId="46" fillId="0" borderId="6" xfId="8" applyFont="1" applyBorder="1"/>
    <xf numFmtId="0" fontId="46" fillId="0" borderId="12" xfId="8" applyFont="1" applyBorder="1"/>
    <xf numFmtId="0" fontId="46" fillId="0" borderId="12" xfId="8" applyFont="1" applyFill="1" applyBorder="1"/>
    <xf numFmtId="0" fontId="45" fillId="0" borderId="12" xfId="8" applyFont="1" applyFill="1" applyBorder="1"/>
    <xf numFmtId="0" fontId="46" fillId="0" borderId="1" xfId="8" applyFont="1" applyBorder="1"/>
    <xf numFmtId="0" fontId="45" fillId="0" borderId="7" xfId="8" applyFont="1" applyFill="1" applyBorder="1"/>
    <xf numFmtId="0" fontId="44" fillId="0" borderId="2" xfId="8" applyFont="1" applyBorder="1"/>
    <xf numFmtId="0" fontId="44" fillId="0" borderId="25" xfId="8" applyFont="1" applyFill="1" applyBorder="1"/>
    <xf numFmtId="0" fontId="44" fillId="0" borderId="3" xfId="8" applyFont="1" applyFill="1" applyBorder="1"/>
    <xf numFmtId="0" fontId="44" fillId="0" borderId="51" xfId="8" applyFont="1" applyFill="1" applyBorder="1"/>
    <xf numFmtId="0" fontId="46" fillId="0" borderId="11" xfId="8" applyFont="1" applyFill="1" applyBorder="1"/>
    <xf numFmtId="0" fontId="46" fillId="0" borderId="4" xfId="8" applyFont="1" applyFill="1" applyBorder="1"/>
    <xf numFmtId="0" fontId="45" fillId="0" borderId="1" xfId="8" applyFont="1" applyFill="1" applyBorder="1"/>
    <xf numFmtId="0" fontId="58" fillId="0" borderId="1" xfId="8" applyFont="1" applyFill="1" applyBorder="1"/>
    <xf numFmtId="0" fontId="44" fillId="0" borderId="1" xfId="8" applyFont="1" applyFill="1" applyBorder="1"/>
    <xf numFmtId="0" fontId="46" fillId="0" borderId="23" xfId="8" applyFont="1" applyFill="1" applyBorder="1"/>
    <xf numFmtId="0" fontId="44" fillId="0" borderId="30" xfId="8" applyFont="1" applyFill="1" applyBorder="1"/>
    <xf numFmtId="0" fontId="50" fillId="18" borderId="29" xfId="8" applyFont="1" applyFill="1" applyBorder="1"/>
    <xf numFmtId="0" fontId="50" fillId="18" borderId="0" xfId="8" applyFont="1" applyFill="1" applyBorder="1"/>
    <xf numFmtId="0" fontId="50" fillId="18" borderId="7" xfId="8" applyFont="1" applyFill="1" applyBorder="1"/>
    <xf numFmtId="0" fontId="50" fillId="9" borderId="7" xfId="8" applyFont="1" applyFill="1" applyBorder="1"/>
    <xf numFmtId="0" fontId="52" fillId="0" borderId="0" xfId="0" applyFont="1"/>
    <xf numFmtId="0" fontId="75" fillId="0" borderId="1" xfId="8" applyFont="1" applyBorder="1"/>
    <xf numFmtId="0" fontId="75" fillId="0" borderId="1" xfId="8" applyFont="1" applyFill="1" applyBorder="1"/>
    <xf numFmtId="0" fontId="75" fillId="0" borderId="1" xfId="0" applyFont="1" applyBorder="1"/>
    <xf numFmtId="0" fontId="75" fillId="8" borderId="1" xfId="0" applyFont="1" applyFill="1" applyBorder="1"/>
    <xf numFmtId="0" fontId="44" fillId="16" borderId="1" xfId="0" applyFont="1" applyFill="1" applyBorder="1"/>
    <xf numFmtId="0" fontId="44" fillId="0" borderId="8" xfId="8" applyFont="1" applyBorder="1" applyAlignment="1"/>
    <xf numFmtId="0" fontId="45" fillId="0" borderId="1" xfId="8" applyFont="1" applyBorder="1" applyAlignment="1"/>
    <xf numFmtId="0" fontId="46" fillId="0" borderId="1" xfId="2" applyFont="1" applyBorder="1"/>
    <xf numFmtId="0" fontId="46" fillId="0" borderId="0" xfId="2" applyFont="1" applyBorder="1"/>
    <xf numFmtId="0" fontId="44" fillId="0" borderId="45" xfId="2" applyFont="1" applyBorder="1"/>
    <xf numFmtId="0" fontId="44" fillId="0" borderId="46" xfId="2" applyFont="1" applyBorder="1"/>
    <xf numFmtId="0" fontId="46" fillId="0" borderId="12" xfId="2" applyFont="1" applyBorder="1"/>
    <xf numFmtId="0" fontId="44" fillId="0" borderId="11" xfId="12" applyFont="1" applyFill="1" applyBorder="1" applyAlignment="1"/>
    <xf numFmtId="0" fontId="44" fillId="0" borderId="45" xfId="2" applyFont="1" applyFill="1" applyBorder="1"/>
    <xf numFmtId="0" fontId="50" fillId="18" borderId="3" xfId="8" applyFont="1" applyFill="1" applyBorder="1"/>
    <xf numFmtId="0" fontId="50" fillId="18" borderId="30" xfId="8" applyFont="1" applyFill="1" applyBorder="1"/>
    <xf numFmtId="0" fontId="50" fillId="18" borderId="24" xfId="8" applyFont="1" applyFill="1" applyBorder="1"/>
    <xf numFmtId="0" fontId="50" fillId="18" borderId="25" xfId="8" applyFont="1" applyFill="1" applyBorder="1"/>
    <xf numFmtId="0" fontId="50" fillId="2" borderId="25" xfId="8" applyFont="1" applyFill="1" applyBorder="1"/>
    <xf numFmtId="0" fontId="44" fillId="0" borderId="1" xfId="8" applyFont="1" applyBorder="1" applyAlignment="1"/>
    <xf numFmtId="0" fontId="45" fillId="0" borderId="1" xfId="8" applyFont="1" applyBorder="1"/>
    <xf numFmtId="0" fontId="46" fillId="0" borderId="8" xfId="8" applyFont="1" applyBorder="1"/>
    <xf numFmtId="0" fontId="44" fillId="0" borderId="48" xfId="2" applyFont="1" applyBorder="1"/>
    <xf numFmtId="0" fontId="45" fillId="0" borderId="45" xfId="8" applyFont="1" applyFill="1" applyBorder="1"/>
    <xf numFmtId="0" fontId="45" fillId="0" borderId="48" xfId="8" applyFont="1" applyFill="1" applyBorder="1"/>
    <xf numFmtId="0" fontId="45" fillId="0" borderId="45" xfId="8" applyFont="1" applyBorder="1"/>
    <xf numFmtId="0" fontId="46" fillId="0" borderId="0" xfId="8" applyFont="1" applyBorder="1"/>
    <xf numFmtId="0" fontId="46" fillId="0" borderId="31" xfId="12" applyFont="1" applyFill="1" applyBorder="1" applyAlignment="1"/>
    <xf numFmtId="0" fontId="45" fillId="0" borderId="12" xfId="8" applyFont="1" applyBorder="1"/>
    <xf numFmtId="0" fontId="44" fillId="0" borderId="45" xfId="8" applyFont="1" applyBorder="1"/>
    <xf numFmtId="0" fontId="44" fillId="0" borderId="47" xfId="8" applyFont="1" applyBorder="1"/>
    <xf numFmtId="0" fontId="44" fillId="0" borderId="48" xfId="8" applyFont="1" applyBorder="1"/>
    <xf numFmtId="0" fontId="50" fillId="18" borderId="2" xfId="8" applyFont="1" applyFill="1" applyBorder="1"/>
    <xf numFmtId="0" fontId="50" fillId="2" borderId="51" xfId="8" applyFont="1" applyFill="1" applyBorder="1"/>
    <xf numFmtId="0" fontId="44" fillId="0" borderId="9" xfId="2" applyFont="1" applyBorder="1" applyAlignment="1"/>
    <xf numFmtId="0" fontId="45" fillId="0" borderId="13" xfId="2" applyFont="1" applyFill="1" applyBorder="1"/>
    <xf numFmtId="0" fontId="46" fillId="0" borderId="1" xfId="0" applyNumberFormat="1" applyFont="1" applyBorder="1"/>
    <xf numFmtId="0" fontId="46" fillId="0" borderId="8" xfId="2" applyFont="1" applyBorder="1"/>
    <xf numFmtId="0" fontId="45" fillId="0" borderId="14" xfId="2" applyFont="1" applyFill="1" applyBorder="1"/>
    <xf numFmtId="0" fontId="44" fillId="0" borderId="48" xfId="2" applyFont="1" applyFill="1" applyBorder="1"/>
    <xf numFmtId="0" fontId="44" fillId="0" borderId="33" xfId="2" applyFont="1" applyFill="1" applyBorder="1"/>
    <xf numFmtId="0" fontId="46" fillId="0" borderId="7" xfId="2" applyFont="1" applyBorder="1"/>
    <xf numFmtId="0" fontId="46" fillId="0" borderId="31" xfId="2" applyFont="1" applyBorder="1"/>
    <xf numFmtId="0" fontId="45" fillId="0" borderId="52" xfId="2" applyFont="1" applyFill="1" applyBorder="1"/>
    <xf numFmtId="0" fontId="46" fillId="0" borderId="26" xfId="2" applyFont="1" applyBorder="1"/>
    <xf numFmtId="0" fontId="50" fillId="18" borderId="3" xfId="2" applyFont="1" applyFill="1" applyBorder="1"/>
    <xf numFmtId="0" fontId="50" fillId="18" borderId="25" xfId="2" applyFont="1" applyFill="1" applyBorder="1"/>
    <xf numFmtId="0" fontId="50" fillId="18" borderId="24" xfId="2" applyFont="1" applyFill="1" applyBorder="1"/>
    <xf numFmtId="0" fontId="50" fillId="2" borderId="15" xfId="2" applyFont="1" applyFill="1" applyBorder="1"/>
    <xf numFmtId="0" fontId="44" fillId="0" borderId="5" xfId="2" applyFont="1" applyBorder="1" applyAlignment="1"/>
    <xf numFmtId="0" fontId="45" fillId="0" borderId="1" xfId="2" applyFont="1" applyFill="1" applyBorder="1"/>
    <xf numFmtId="0" fontId="46" fillId="0" borderId="12" xfId="2" applyFont="1" applyFill="1" applyBorder="1"/>
    <xf numFmtId="0" fontId="45" fillId="0" borderId="12" xfId="2" applyFont="1" applyFill="1" applyBorder="1"/>
    <xf numFmtId="0" fontId="44" fillId="0" borderId="12" xfId="2" applyFont="1" applyFill="1" applyBorder="1"/>
    <xf numFmtId="0" fontId="50" fillId="18" borderId="12" xfId="2" applyFont="1" applyFill="1" applyBorder="1"/>
    <xf numFmtId="0" fontId="50" fillId="18" borderId="11" xfId="2" applyFont="1" applyFill="1" applyBorder="1"/>
    <xf numFmtId="0" fontId="50" fillId="9" borderId="12" xfId="2" applyFont="1" applyFill="1" applyBorder="1"/>
    <xf numFmtId="0" fontId="75" fillId="0" borderId="10" xfId="0" applyFont="1" applyBorder="1"/>
    <xf numFmtId="0" fontId="75" fillId="0" borderId="1" xfId="0" applyFont="1" applyFill="1" applyBorder="1"/>
    <xf numFmtId="0" fontId="46" fillId="0" borderId="10" xfId="0" applyFont="1" applyBorder="1"/>
    <xf numFmtId="0" fontId="44" fillId="0" borderId="53" xfId="0" applyFont="1" applyBorder="1"/>
    <xf numFmtId="0" fontId="44" fillId="0" borderId="49" xfId="0" applyFont="1" applyBorder="1"/>
    <xf numFmtId="0" fontId="44" fillId="0" borderId="49" xfId="0" applyFont="1" applyFill="1" applyBorder="1"/>
    <xf numFmtId="0" fontId="54" fillId="16" borderId="70" xfId="0" applyFont="1" applyFill="1" applyBorder="1"/>
    <xf numFmtId="0" fontId="42" fillId="14" borderId="56" xfId="2" applyFont="1" applyFill="1" applyBorder="1" applyAlignment="1">
      <alignment horizontal="centerContinuous"/>
    </xf>
    <xf numFmtId="0" fontId="42" fillId="14" borderId="57" xfId="2" applyFont="1" applyFill="1" applyBorder="1" applyAlignment="1">
      <alignment horizontal="centerContinuous"/>
    </xf>
    <xf numFmtId="0" fontId="72" fillId="14" borderId="57" xfId="2" applyFont="1" applyFill="1" applyBorder="1" applyAlignment="1">
      <alignment horizontal="centerContinuous"/>
    </xf>
    <xf numFmtId="0" fontId="57" fillId="14" borderId="57" xfId="0" applyFont="1" applyFill="1" applyBorder="1" applyAlignment="1">
      <alignment horizontal="centerContinuous"/>
    </xf>
    <xf numFmtId="0" fontId="57" fillId="14" borderId="58" xfId="0" applyFont="1" applyFill="1" applyBorder="1" applyAlignment="1">
      <alignment horizontal="centerContinuous"/>
    </xf>
    <xf numFmtId="0" fontId="45" fillId="0" borderId="4" xfId="2" applyFont="1" applyFill="1" applyBorder="1"/>
    <xf numFmtId="0" fontId="46" fillId="0" borderId="23" xfId="2" applyFont="1" applyBorder="1"/>
    <xf numFmtId="0" fontId="46" fillId="0" borderId="10" xfId="12" applyFont="1" applyFill="1" applyBorder="1" applyAlignment="1"/>
    <xf numFmtId="0" fontId="44" fillId="0" borderId="10" xfId="12" applyFont="1" applyFill="1" applyBorder="1" applyAlignment="1">
      <alignment horizontal="right"/>
    </xf>
    <xf numFmtId="0" fontId="50" fillId="18" borderId="16" xfId="2" applyFont="1" applyFill="1" applyBorder="1"/>
    <xf numFmtId="0" fontId="50" fillId="18" borderId="38" xfId="2" applyFont="1" applyFill="1" applyBorder="1"/>
    <xf numFmtId="0" fontId="50" fillId="18" borderId="17" xfId="2" applyFont="1" applyFill="1" applyBorder="1"/>
    <xf numFmtId="0" fontId="50" fillId="2" borderId="65" xfId="2" applyFont="1" applyFill="1" applyBorder="1" applyAlignment="1">
      <alignment horizontal="right"/>
    </xf>
    <xf numFmtId="0" fontId="45" fillId="0" borderId="23" xfId="2" applyFont="1" applyFill="1" applyBorder="1"/>
    <xf numFmtId="0" fontId="58" fillId="0" borderId="1" xfId="2" applyFont="1" applyBorder="1"/>
    <xf numFmtId="0" fontId="44" fillId="0" borderId="47" xfId="2" applyFont="1" applyBorder="1"/>
    <xf numFmtId="0" fontId="58" fillId="0" borderId="12" xfId="2" applyFont="1" applyBorder="1"/>
    <xf numFmtId="0" fontId="58" fillId="0" borderId="1" xfId="2" applyFont="1" applyFill="1" applyBorder="1"/>
    <xf numFmtId="0" fontId="58" fillId="0" borderId="12" xfId="2" applyFont="1" applyFill="1" applyBorder="1"/>
    <xf numFmtId="0" fontId="46" fillId="0" borderId="10" xfId="2" applyFont="1" applyFill="1" applyBorder="1"/>
    <xf numFmtId="0" fontId="58" fillId="0" borderId="10" xfId="2" applyFont="1" applyFill="1" applyBorder="1"/>
    <xf numFmtId="0" fontId="44" fillId="0" borderId="49" xfId="2" applyFont="1" applyBorder="1"/>
    <xf numFmtId="0" fontId="44" fillId="18" borderId="12" xfId="2" applyFont="1" applyFill="1" applyBorder="1"/>
    <xf numFmtId="0" fontId="44" fillId="18" borderId="19" xfId="2" applyFont="1" applyFill="1" applyBorder="1"/>
    <xf numFmtId="0" fontId="54" fillId="2" borderId="12" xfId="2" applyFont="1" applyFill="1" applyBorder="1"/>
    <xf numFmtId="0" fontId="75" fillId="0" borderId="1" xfId="2" applyFont="1" applyFill="1" applyBorder="1"/>
    <xf numFmtId="0" fontId="44" fillId="0" borderId="0" xfId="2" applyFont="1" applyFill="1" applyBorder="1"/>
    <xf numFmtId="0" fontId="76" fillId="14" borderId="57" xfId="2" applyFont="1" applyFill="1" applyBorder="1" applyAlignment="1">
      <alignment horizontal="centerContinuous"/>
    </xf>
    <xf numFmtId="0" fontId="44" fillId="18" borderId="11" xfId="2" applyFont="1" applyFill="1" applyBorder="1"/>
    <xf numFmtId="0" fontId="44" fillId="2" borderId="12" xfId="2" applyFont="1" applyFill="1" applyBorder="1"/>
    <xf numFmtId="0" fontId="67" fillId="14" borderId="56" xfId="9" applyFont="1" applyFill="1" applyBorder="1" applyAlignment="1">
      <alignment horizontal="centerContinuous"/>
    </xf>
    <xf numFmtId="0" fontId="56" fillId="14" borderId="57" xfId="9" applyFont="1" applyFill="1" applyBorder="1" applyAlignment="1">
      <alignment horizontal="centerContinuous"/>
    </xf>
    <xf numFmtId="0" fontId="77" fillId="14" borderId="57" xfId="9" applyFont="1" applyFill="1" applyBorder="1" applyAlignment="1">
      <alignment horizontal="centerContinuous"/>
    </xf>
    <xf numFmtId="0" fontId="56" fillId="14" borderId="58" xfId="9" applyFont="1" applyFill="1" applyBorder="1" applyAlignment="1">
      <alignment horizontal="centerContinuous"/>
    </xf>
    <xf numFmtId="0" fontId="67" fillId="14" borderId="54" xfId="9" applyFont="1" applyFill="1" applyBorder="1" applyAlignment="1">
      <alignment horizontal="centerContinuous"/>
    </xf>
    <xf numFmtId="0" fontId="56" fillId="14" borderId="50" xfId="9" applyFont="1" applyFill="1" applyBorder="1" applyAlignment="1">
      <alignment horizontal="centerContinuous"/>
    </xf>
    <xf numFmtId="0" fontId="77" fillId="14" borderId="50" xfId="9" applyFont="1" applyFill="1" applyBorder="1" applyAlignment="1">
      <alignment horizontal="centerContinuous"/>
    </xf>
    <xf numFmtId="0" fontId="56" fillId="14" borderId="59" xfId="9" applyFont="1" applyFill="1" applyBorder="1" applyAlignment="1">
      <alignment horizontal="centerContinuous"/>
    </xf>
    <xf numFmtId="0" fontId="44" fillId="0" borderId="0" xfId="9" applyFont="1"/>
    <xf numFmtId="0" fontId="46" fillId="0" borderId="0" xfId="9" applyFont="1"/>
    <xf numFmtId="0" fontId="44" fillId="0" borderId="1" xfId="9" applyFont="1" applyFill="1" applyBorder="1" applyAlignment="1"/>
    <xf numFmtId="0" fontId="44" fillId="4" borderId="1" xfId="9" applyFont="1" applyFill="1" applyBorder="1" applyAlignment="1">
      <alignment wrapText="1"/>
    </xf>
    <xf numFmtId="0" fontId="44" fillId="8" borderId="1" xfId="9" applyFont="1" applyFill="1" applyBorder="1" applyAlignment="1">
      <alignment wrapText="1"/>
    </xf>
    <xf numFmtId="0" fontId="44" fillId="5" borderId="1" xfId="9" applyFont="1" applyFill="1" applyBorder="1" applyAlignment="1"/>
    <xf numFmtId="0" fontId="46" fillId="0" borderId="1" xfId="9" applyFont="1" applyFill="1" applyBorder="1" applyAlignment="1"/>
    <xf numFmtId="0" fontId="44" fillId="4" borderId="1" xfId="9" applyFont="1" applyFill="1" applyBorder="1" applyAlignment="1"/>
    <xf numFmtId="0" fontId="44" fillId="8" borderId="1" xfId="9" applyFont="1" applyFill="1" applyBorder="1" applyAlignment="1"/>
    <xf numFmtId="0" fontId="45" fillId="5" borderId="1" xfId="9" applyFont="1" applyFill="1" applyBorder="1" applyAlignment="1"/>
    <xf numFmtId="0" fontId="44" fillId="0" borderId="0" xfId="9" applyFont="1" applyFill="1" applyBorder="1" applyAlignment="1"/>
    <xf numFmtId="0" fontId="45" fillId="0" borderId="0" xfId="9" applyFont="1" applyFill="1" applyBorder="1" applyAlignment="1"/>
    <xf numFmtId="0" fontId="44" fillId="0" borderId="12" xfId="9" applyFont="1" applyFill="1" applyBorder="1"/>
    <xf numFmtId="0" fontId="46" fillId="0" borderId="12" xfId="9" applyFont="1" applyFill="1" applyBorder="1"/>
    <xf numFmtId="0" fontId="46" fillId="0" borderId="0" xfId="9" applyFont="1" applyFill="1"/>
    <xf numFmtId="0" fontId="44" fillId="0" borderId="0" xfId="9" applyFont="1" applyFill="1"/>
    <xf numFmtId="0" fontId="44" fillId="0" borderId="1" xfId="9" applyFont="1" applyFill="1" applyBorder="1"/>
    <xf numFmtId="0" fontId="44" fillId="5" borderId="1" xfId="9" applyFont="1" applyFill="1" applyBorder="1"/>
    <xf numFmtId="0" fontId="46" fillId="8" borderId="0" xfId="0" applyFont="1" applyFill="1" applyBorder="1"/>
    <xf numFmtId="0" fontId="44" fillId="8" borderId="0" xfId="9" applyFont="1" applyFill="1" applyBorder="1"/>
    <xf numFmtId="0" fontId="46" fillId="8" borderId="0" xfId="9" applyFont="1" applyFill="1" applyBorder="1"/>
    <xf numFmtId="0" fontId="46" fillId="5" borderId="1" xfId="9" applyFont="1" applyFill="1" applyBorder="1"/>
    <xf numFmtId="0" fontId="44" fillId="5" borderId="1" xfId="0" applyFont="1" applyFill="1" applyBorder="1"/>
    <xf numFmtId="0" fontId="48" fillId="8" borderId="1" xfId="0" applyFont="1" applyFill="1" applyBorder="1"/>
    <xf numFmtId="0" fontId="54" fillId="17" borderId="1" xfId="9" applyFont="1" applyFill="1" applyBorder="1"/>
    <xf numFmtId="0" fontId="44" fillId="0" borderId="8" xfId="9" applyFont="1" applyFill="1" applyBorder="1"/>
    <xf numFmtId="0" fontId="46" fillId="0" borderId="5" xfId="9" applyFont="1" applyFill="1" applyBorder="1"/>
    <xf numFmtId="0" fontId="46" fillId="0" borderId="4" xfId="9" applyFont="1" applyFill="1" applyBorder="1"/>
    <xf numFmtId="0" fontId="44" fillId="0" borderId="4" xfId="9" applyFont="1" applyFill="1" applyBorder="1"/>
    <xf numFmtId="0" fontId="44" fillId="5" borderId="1" xfId="9" applyFont="1" applyFill="1" applyBorder="1" applyAlignment="1">
      <alignment horizontal="center"/>
    </xf>
    <xf numFmtId="0" fontId="46" fillId="0" borderId="1" xfId="9" applyFont="1" applyFill="1" applyBorder="1"/>
    <xf numFmtId="0" fontId="50" fillId="18" borderId="41" xfId="9" applyFont="1" applyFill="1" applyBorder="1"/>
    <xf numFmtId="0" fontId="46" fillId="0" borderId="0" xfId="13" applyFont="1"/>
    <xf numFmtId="0" fontId="67" fillId="14" borderId="56" xfId="13" applyFont="1" applyFill="1" applyBorder="1" applyAlignment="1">
      <alignment horizontal="centerContinuous"/>
    </xf>
    <xf numFmtId="0" fontId="67" fillId="14" borderId="57" xfId="13" applyFont="1" applyFill="1" applyBorder="1" applyAlignment="1">
      <alignment horizontal="centerContinuous"/>
    </xf>
    <xf numFmtId="0" fontId="67" fillId="14" borderId="58" xfId="13" applyFont="1" applyFill="1" applyBorder="1" applyAlignment="1">
      <alignment horizontal="centerContinuous"/>
    </xf>
    <xf numFmtId="0" fontId="67" fillId="14" borderId="54" xfId="13" applyFont="1" applyFill="1" applyBorder="1" applyAlignment="1">
      <alignment horizontal="centerContinuous"/>
    </xf>
    <xf numFmtId="0" fontId="67" fillId="14" borderId="50" xfId="13" applyFont="1" applyFill="1" applyBorder="1" applyAlignment="1">
      <alignment horizontal="centerContinuous"/>
    </xf>
    <xf numFmtId="0" fontId="67" fillId="14" borderId="59" xfId="13" applyFont="1" applyFill="1" applyBorder="1" applyAlignment="1">
      <alignment horizontal="centerContinuous"/>
    </xf>
    <xf numFmtId="0" fontId="45" fillId="0" borderId="2" xfId="13" applyFont="1" applyFill="1" applyBorder="1" applyAlignment="1"/>
    <xf numFmtId="0" fontId="45" fillId="0" borderId="3" xfId="13" applyFont="1" applyFill="1" applyBorder="1" applyAlignment="1"/>
    <xf numFmtId="0" fontId="45" fillId="0" borderId="15" xfId="13" applyFont="1" applyFill="1" applyBorder="1" applyAlignment="1"/>
    <xf numFmtId="0" fontId="45" fillId="0" borderId="0" xfId="13" applyFont="1"/>
    <xf numFmtId="0" fontId="45" fillId="0" borderId="12" xfId="13" applyFont="1" applyFill="1" applyBorder="1" applyAlignment="1"/>
    <xf numFmtId="0" fontId="45" fillId="0" borderId="32" xfId="13" applyFont="1" applyFill="1" applyBorder="1" applyAlignment="1"/>
    <xf numFmtId="0" fontId="58" fillId="0" borderId="0" xfId="13" applyFont="1"/>
    <xf numFmtId="0" fontId="58" fillId="0" borderId="1" xfId="13" applyFont="1" applyFill="1" applyBorder="1" applyAlignment="1"/>
    <xf numFmtId="0" fontId="41" fillId="0" borderId="1" xfId="13" applyFont="1" applyFill="1" applyBorder="1" applyAlignment="1"/>
    <xf numFmtId="0" fontId="51" fillId="0" borderId="14" xfId="13" applyFont="1" applyFill="1" applyBorder="1" applyAlignment="1"/>
    <xf numFmtId="0" fontId="41" fillId="0" borderId="10" xfId="13" applyFont="1" applyFill="1" applyBorder="1" applyAlignment="1"/>
    <xf numFmtId="0" fontId="51" fillId="0" borderId="18" xfId="13" applyFont="1" applyFill="1" applyBorder="1" applyAlignment="1"/>
    <xf numFmtId="0" fontId="58" fillId="0" borderId="22" xfId="13" applyFont="1" applyFill="1" applyBorder="1" applyAlignment="1"/>
    <xf numFmtId="0" fontId="50" fillId="4" borderId="2" xfId="13" applyFont="1" applyFill="1" applyBorder="1" applyAlignment="1"/>
    <xf numFmtId="0" fontId="50" fillId="13" borderId="2" xfId="13" applyFont="1" applyFill="1" applyBorder="1" applyAlignment="1"/>
    <xf numFmtId="0" fontId="58" fillId="0" borderId="10" xfId="13" applyFont="1" applyFill="1" applyBorder="1" applyAlignment="1"/>
    <xf numFmtId="0" fontId="41" fillId="0" borderId="7" xfId="13" applyFont="1" applyFill="1" applyBorder="1" applyAlignment="1"/>
    <xf numFmtId="0" fontId="51" fillId="0" borderId="52" xfId="13" applyFont="1" applyFill="1" applyBorder="1" applyAlignment="1"/>
    <xf numFmtId="0" fontId="45" fillId="0" borderId="41" xfId="13" applyFont="1" applyFill="1" applyBorder="1" applyAlignment="1"/>
    <xf numFmtId="0" fontId="51" fillId="4" borderId="2" xfId="13" applyFont="1" applyFill="1" applyBorder="1" applyAlignment="1"/>
    <xf numFmtId="0" fontId="51" fillId="13" borderId="2" xfId="13" applyFont="1" applyFill="1" applyBorder="1" applyAlignment="1"/>
    <xf numFmtId="0" fontId="45" fillId="7" borderId="0" xfId="13" applyFont="1" applyFill="1" applyBorder="1" applyAlignment="1"/>
    <xf numFmtId="0" fontId="51" fillId="7" borderId="6" xfId="13" applyFont="1" applyFill="1" applyBorder="1" applyAlignment="1"/>
    <xf numFmtId="0" fontId="51" fillId="7" borderId="0" xfId="13" applyFont="1" applyFill="1" applyBorder="1" applyAlignment="1"/>
    <xf numFmtId="0" fontId="51" fillId="7" borderId="56" xfId="13" applyFont="1" applyFill="1" applyBorder="1" applyAlignment="1"/>
    <xf numFmtId="0" fontId="44" fillId="0" borderId="0" xfId="13" applyFont="1"/>
    <xf numFmtId="0" fontId="44" fillId="0" borderId="1" xfId="13" applyFont="1" applyFill="1" applyBorder="1" applyAlignment="1"/>
    <xf numFmtId="0" fontId="41" fillId="0" borderId="8" xfId="13" applyFont="1" applyFill="1" applyBorder="1" applyAlignment="1"/>
    <xf numFmtId="0" fontId="51" fillId="0" borderId="13" xfId="13" applyFont="1" applyFill="1" applyBorder="1" applyAlignment="1"/>
    <xf numFmtId="0" fontId="74" fillId="0" borderId="10" xfId="13" applyFont="1" applyFill="1" applyBorder="1" applyAlignment="1"/>
    <xf numFmtId="0" fontId="74" fillId="0" borderId="22" xfId="13" applyFont="1" applyFill="1" applyBorder="1" applyAlignment="1"/>
    <xf numFmtId="0" fontId="51" fillId="8" borderId="18" xfId="13" applyFont="1" applyFill="1" applyBorder="1" applyAlignment="1"/>
    <xf numFmtId="0" fontId="45" fillId="7" borderId="54" xfId="13" applyFont="1" applyFill="1" applyBorder="1" applyAlignment="1"/>
    <xf numFmtId="0" fontId="51" fillId="7" borderId="53" xfId="13" applyFont="1" applyFill="1" applyBorder="1" applyAlignment="1"/>
    <xf numFmtId="0" fontId="45" fillId="18" borderId="54" xfId="13" applyFont="1" applyFill="1" applyBorder="1" applyAlignment="1"/>
    <xf numFmtId="0" fontId="51" fillId="18" borderId="53" xfId="13" applyFont="1" applyFill="1" applyBorder="1" applyAlignment="1"/>
    <xf numFmtId="0" fontId="51" fillId="2" borderId="53" xfId="13" applyFont="1" applyFill="1" applyBorder="1" applyAlignment="1"/>
    <xf numFmtId="0" fontId="44" fillId="0" borderId="0" xfId="13" applyFont="1" applyFill="1" applyBorder="1" applyAlignment="1"/>
    <xf numFmtId="0" fontId="46" fillId="0" borderId="0" xfId="13" applyFont="1" applyFill="1" applyBorder="1" applyAlignment="1"/>
    <xf numFmtId="0" fontId="45" fillId="8" borderId="15" xfId="13" applyFont="1" applyFill="1" applyBorder="1" applyAlignment="1"/>
    <xf numFmtId="0" fontId="45" fillId="0" borderId="0" xfId="13" applyFont="1" applyFill="1" applyBorder="1" applyAlignment="1"/>
    <xf numFmtId="0" fontId="58" fillId="0" borderId="31" xfId="13" applyFont="1" applyFill="1" applyBorder="1" applyAlignment="1"/>
    <xf numFmtId="0" fontId="74" fillId="8" borderId="32" xfId="13" applyFont="1" applyFill="1" applyBorder="1" applyAlignment="1"/>
    <xf numFmtId="0" fontId="58" fillId="0" borderId="0" xfId="13" applyFont="1" applyFill="1" applyBorder="1" applyAlignment="1"/>
    <xf numFmtId="0" fontId="45" fillId="18" borderId="41" xfId="13" applyFont="1" applyFill="1" applyBorder="1" applyAlignment="1"/>
    <xf numFmtId="0" fontId="51" fillId="2" borderId="15" xfId="13" applyFont="1" applyFill="1" applyBorder="1" applyAlignment="1"/>
    <xf numFmtId="0" fontId="46" fillId="0" borderId="0" xfId="13" applyFont="1" applyBorder="1"/>
    <xf numFmtId="0" fontId="44" fillId="18" borderId="41" xfId="13" applyFont="1" applyFill="1" applyBorder="1" applyAlignment="1"/>
    <xf numFmtId="0" fontId="50" fillId="6" borderId="51" xfId="13" applyFont="1" applyFill="1" applyBorder="1"/>
    <xf numFmtId="0" fontId="44" fillId="0" borderId="0" xfId="13" applyFont="1" applyFill="1" applyBorder="1"/>
    <xf numFmtId="0" fontId="46" fillId="8" borderId="0" xfId="13" applyFont="1" applyFill="1" applyBorder="1"/>
    <xf numFmtId="0" fontId="44" fillId="8" borderId="0" xfId="13" applyFont="1" applyFill="1" applyBorder="1" applyAlignment="1"/>
    <xf numFmtId="0" fontId="44" fillId="8" borderId="0" xfId="13" applyFont="1" applyFill="1" applyBorder="1"/>
    <xf numFmtId="0" fontId="41" fillId="0" borderId="0" xfId="13" applyFont="1"/>
    <xf numFmtId="0" fontId="48" fillId="18" borderId="2" xfId="13" applyFont="1" applyFill="1" applyBorder="1"/>
    <xf numFmtId="0" fontId="48" fillId="2" borderId="51" xfId="13" applyFont="1" applyFill="1" applyBorder="1"/>
    <xf numFmtId="0" fontId="44" fillId="0" borderId="0" xfId="3" applyFont="1"/>
    <xf numFmtId="0" fontId="46" fillId="0" borderId="1" xfId="3" applyFont="1" applyBorder="1"/>
    <xf numFmtId="0" fontId="41" fillId="0" borderId="0" xfId="3" applyFont="1"/>
    <xf numFmtId="0" fontId="50" fillId="0" borderId="1" xfId="3" applyFont="1" applyFill="1" applyBorder="1" applyAlignment="1"/>
    <xf numFmtId="0" fontId="51" fillId="0" borderId="1" xfId="3" applyFont="1" applyFill="1" applyBorder="1" applyAlignment="1"/>
    <xf numFmtId="0" fontId="46" fillId="0" borderId="1" xfId="3" applyFont="1" applyFill="1" applyBorder="1" applyAlignment="1"/>
    <xf numFmtId="0" fontId="74" fillId="0" borderId="1" xfId="3" applyFont="1" applyFill="1" applyBorder="1" applyAlignment="1"/>
    <xf numFmtId="0" fontId="51" fillId="6" borderId="1" xfId="3" applyFont="1" applyFill="1" applyBorder="1" applyAlignment="1"/>
    <xf numFmtId="0" fontId="50" fillId="13" borderId="1" xfId="3" applyFont="1" applyFill="1" applyBorder="1" applyAlignment="1"/>
    <xf numFmtId="0" fontId="51" fillId="4" borderId="1" xfId="3" applyFont="1" applyFill="1" applyBorder="1" applyAlignment="1"/>
    <xf numFmtId="0" fontId="55" fillId="6" borderId="56" xfId="0" applyFont="1" applyFill="1" applyBorder="1"/>
    <xf numFmtId="0" fontId="55" fillId="6" borderId="58" xfId="0" applyFont="1" applyFill="1" applyBorder="1"/>
    <xf numFmtId="0" fontId="55" fillId="6" borderId="54" xfId="0" applyFont="1" applyFill="1" applyBorder="1" applyAlignment="1">
      <alignment horizontal="center"/>
    </xf>
    <xf numFmtId="0" fontId="55" fillId="6" borderId="59" xfId="0" applyFont="1" applyFill="1" applyBorder="1" applyAlignment="1">
      <alignment horizontal="center"/>
    </xf>
    <xf numFmtId="0" fontId="74" fillId="6" borderId="1" xfId="0" applyFont="1" applyFill="1" applyBorder="1"/>
    <xf numFmtId="0" fontId="51" fillId="4" borderId="1" xfId="0" applyFont="1" applyFill="1" applyBorder="1"/>
    <xf numFmtId="0" fontId="50" fillId="0" borderId="0" xfId="0" applyFont="1" applyFill="1"/>
    <xf numFmtId="0" fontId="50" fillId="10" borderId="1" xfId="0" applyFont="1" applyFill="1" applyBorder="1"/>
    <xf numFmtId="0" fontId="67" fillId="14" borderId="56" xfId="0" applyFont="1" applyFill="1" applyBorder="1" applyAlignment="1">
      <alignment horizontal="centerContinuous"/>
    </xf>
    <xf numFmtId="0" fontId="67" fillId="14" borderId="57" xfId="0" applyFont="1" applyFill="1" applyBorder="1" applyAlignment="1">
      <alignment horizontal="centerContinuous"/>
    </xf>
    <xf numFmtId="0" fontId="67" fillId="14" borderId="58" xfId="0" applyFont="1" applyFill="1" applyBorder="1" applyAlignment="1">
      <alignment horizontal="centerContinuous"/>
    </xf>
    <xf numFmtId="0" fontId="67" fillId="14" borderId="54" xfId="0" applyFont="1" applyFill="1" applyBorder="1" applyAlignment="1">
      <alignment horizontal="centerContinuous"/>
    </xf>
    <xf numFmtId="0" fontId="67" fillId="14" borderId="50" xfId="0" applyFont="1" applyFill="1" applyBorder="1" applyAlignment="1">
      <alignment horizontal="centerContinuous"/>
    </xf>
    <xf numFmtId="0" fontId="67" fillId="14" borderId="59" xfId="0" applyFont="1" applyFill="1" applyBorder="1" applyAlignment="1">
      <alignment horizontal="centerContinuous"/>
    </xf>
    <xf numFmtId="0" fontId="48" fillId="0" borderId="1" xfId="0" applyFont="1" applyFill="1" applyBorder="1" applyAlignment="1">
      <alignment horizontal="left"/>
    </xf>
    <xf numFmtId="0" fontId="54" fillId="0" borderId="1" xfId="0" applyFont="1" applyFill="1" applyBorder="1" applyAlignment="1">
      <alignment horizontal="center"/>
    </xf>
    <xf numFmtId="0" fontId="41" fillId="0" borderId="1" xfId="0" applyFont="1" applyFill="1" applyBorder="1" applyAlignment="1">
      <alignment horizontal="left"/>
    </xf>
    <xf numFmtId="0" fontId="78" fillId="0" borderId="1" xfId="0" applyFont="1" applyFill="1" applyBorder="1" applyAlignment="1"/>
    <xf numFmtId="0" fontId="41" fillId="0" borderId="0" xfId="0" applyFont="1" applyFill="1" applyAlignment="1">
      <alignment horizontal="center"/>
    </xf>
    <xf numFmtId="0" fontId="50" fillId="0" borderId="1" xfId="0" applyFont="1" applyFill="1" applyBorder="1" applyAlignment="1">
      <alignment horizontal="left"/>
    </xf>
    <xf numFmtId="0" fontId="41" fillId="0" borderId="0" xfId="0" applyFont="1" applyFill="1" applyAlignment="1">
      <alignment horizontal="centerContinuous"/>
    </xf>
    <xf numFmtId="49" fontId="42" fillId="14" borderId="60" xfId="0" applyNumberFormat="1" applyFont="1" applyFill="1" applyBorder="1" applyAlignment="1">
      <alignment horizontal="centerContinuous"/>
    </xf>
    <xf numFmtId="0" fontId="42" fillId="14" borderId="0" xfId="0" applyFont="1" applyFill="1" applyBorder="1" applyAlignment="1">
      <alignment horizontal="centerContinuous"/>
    </xf>
    <xf numFmtId="0" fontId="42" fillId="14" borderId="20" xfId="0" applyFont="1" applyFill="1" applyBorder="1" applyAlignment="1">
      <alignment horizontal="centerContinuous"/>
    </xf>
    <xf numFmtId="0" fontId="42" fillId="14" borderId="54" xfId="0" applyFont="1" applyFill="1" applyBorder="1" applyAlignment="1">
      <alignment horizontal="centerContinuous"/>
    </xf>
    <xf numFmtId="0" fontId="42" fillId="14" borderId="50" xfId="0" applyFont="1" applyFill="1" applyBorder="1" applyAlignment="1">
      <alignment horizontal="centerContinuous"/>
    </xf>
    <xf numFmtId="0" fontId="42" fillId="14" borderId="59" xfId="0" applyFont="1" applyFill="1" applyBorder="1" applyAlignment="1">
      <alignment horizontal="centerContinuous"/>
    </xf>
    <xf numFmtId="0" fontId="50" fillId="0" borderId="1" xfId="0" applyFont="1" applyFill="1" applyBorder="1"/>
    <xf numFmtId="0" fontId="41" fillId="0" borderId="1" xfId="0" applyFont="1" applyFill="1" applyBorder="1"/>
    <xf numFmtId="0" fontId="54" fillId="0" borderId="1" xfId="0" applyFont="1" applyFill="1" applyBorder="1"/>
    <xf numFmtId="0" fontId="54" fillId="12" borderId="1" xfId="0" applyFont="1" applyFill="1" applyBorder="1"/>
    <xf numFmtId="0" fontId="41" fillId="12" borderId="1" xfId="0" applyFont="1" applyFill="1" applyBorder="1"/>
    <xf numFmtId="0" fontId="50" fillId="12" borderId="1" xfId="0" applyFont="1" applyFill="1" applyBorder="1"/>
    <xf numFmtId="0" fontId="79" fillId="0" borderId="0" xfId="0" applyFont="1"/>
    <xf numFmtId="0" fontId="79" fillId="8" borderId="0" xfId="0" applyFont="1" applyFill="1"/>
    <xf numFmtId="0" fontId="41" fillId="8" borderId="0" xfId="0" applyFont="1" applyFill="1"/>
    <xf numFmtId="0" fontId="81" fillId="0" borderId="0" xfId="11" applyFont="1" applyFill="1" applyBorder="1" applyAlignment="1">
      <alignment horizontal="centerContinuous"/>
    </xf>
    <xf numFmtId="0" fontId="81" fillId="0" borderId="0" xfId="11" applyFont="1" applyFill="1" applyBorder="1" applyAlignment="1">
      <alignment horizontal="center"/>
    </xf>
    <xf numFmtId="0" fontId="79" fillId="0" borderId="0" xfId="11" applyFont="1"/>
    <xf numFmtId="0" fontId="79" fillId="0" borderId="0" xfId="11" applyFont="1" applyAlignment="1">
      <alignment horizontal="center"/>
    </xf>
    <xf numFmtId="0" fontId="82" fillId="0" borderId="1" xfId="0" applyFont="1" applyBorder="1"/>
    <xf numFmtId="0" fontId="82" fillId="8" borderId="1" xfId="0" applyFont="1" applyFill="1" applyBorder="1"/>
    <xf numFmtId="0" fontId="82" fillId="11" borderId="1" xfId="0" applyFont="1" applyFill="1" applyBorder="1"/>
    <xf numFmtId="0" fontId="79" fillId="0" borderId="1" xfId="11" applyFont="1" applyFill="1" applyBorder="1" applyAlignment="1"/>
    <xf numFmtId="0" fontId="79" fillId="0" borderId="10" xfId="11" applyFont="1" applyFill="1" applyBorder="1" applyAlignment="1"/>
    <xf numFmtId="0" fontId="79" fillId="0" borderId="7" xfId="11" applyFont="1" applyFill="1" applyBorder="1" applyAlignment="1"/>
    <xf numFmtId="0" fontId="79" fillId="0" borderId="1" xfId="0" applyFont="1" applyFill="1" applyBorder="1"/>
    <xf numFmtId="0" fontId="79" fillId="8" borderId="1" xfId="0" applyFont="1" applyFill="1" applyBorder="1"/>
    <xf numFmtId="0" fontId="79" fillId="0" borderId="7" xfId="11" applyFont="1" applyFill="1" applyBorder="1" applyAlignment="1">
      <alignment horizontal="right"/>
    </xf>
    <xf numFmtId="0" fontId="79" fillId="0" borderId="6" xfId="11" applyFont="1" applyFill="1" applyBorder="1" applyAlignment="1"/>
    <xf numFmtId="0" fontId="79" fillId="0" borderId="12" xfId="11" applyFont="1" applyFill="1" applyBorder="1" applyAlignment="1"/>
    <xf numFmtId="0" fontId="79" fillId="0" borderId="11" xfId="11" applyFont="1" applyFill="1" applyBorder="1" applyAlignment="1"/>
    <xf numFmtId="0" fontId="82" fillId="0" borderId="1" xfId="11" applyFont="1" applyFill="1" applyBorder="1" applyAlignment="1"/>
    <xf numFmtId="0" fontId="82" fillId="0" borderId="1" xfId="0" applyFont="1" applyFill="1" applyBorder="1"/>
    <xf numFmtId="0" fontId="82" fillId="2" borderId="1" xfId="0" applyFont="1" applyFill="1" applyBorder="1"/>
    <xf numFmtId="0" fontId="50" fillId="0" borderId="0" xfId="0" applyFont="1"/>
    <xf numFmtId="0" fontId="83" fillId="0" borderId="0" xfId="11" applyFont="1" applyAlignment="1">
      <alignment wrapText="1"/>
    </xf>
    <xf numFmtId="0" fontId="83" fillId="0" borderId="0" xfId="11" applyFont="1"/>
    <xf numFmtId="0" fontId="83" fillId="0" borderId="0" xfId="11" applyFont="1" applyAlignment="1">
      <alignment horizontal="center"/>
    </xf>
    <xf numFmtId="0" fontId="83" fillId="0" borderId="0" xfId="0" applyFont="1"/>
    <xf numFmtId="0" fontId="83" fillId="0" borderId="0" xfId="0" applyFont="1" applyFill="1"/>
    <xf numFmtId="0" fontId="84" fillId="0" borderId="0" xfId="0" applyFont="1"/>
    <xf numFmtId="0" fontId="83" fillId="8" borderId="0" xfId="0" applyFont="1" applyFill="1"/>
    <xf numFmtId="0" fontId="79" fillId="0" borderId="0" xfId="11" applyFont="1" applyAlignment="1">
      <alignment wrapText="1"/>
    </xf>
    <xf numFmtId="0" fontId="79" fillId="0" borderId="1" xfId="11" applyFont="1" applyFill="1" applyBorder="1" applyAlignment="1">
      <alignment wrapText="1"/>
    </xf>
    <xf numFmtId="0" fontId="46" fillId="0" borderId="1" xfId="11" applyFont="1" applyFill="1" applyBorder="1" applyAlignment="1">
      <alignment wrapText="1"/>
    </xf>
    <xf numFmtId="0" fontId="46" fillId="0" borderId="1" xfId="11" applyFont="1" applyFill="1" applyBorder="1" applyAlignment="1"/>
    <xf numFmtId="0" fontId="79" fillId="0" borderId="1" xfId="0" applyFont="1" applyBorder="1"/>
    <xf numFmtId="0" fontId="46" fillId="0" borderId="10" xfId="11" applyFont="1" applyFill="1" applyBorder="1" applyAlignment="1">
      <alignment wrapText="1"/>
    </xf>
    <xf numFmtId="0" fontId="46" fillId="0" borderId="10" xfId="11" applyFont="1" applyFill="1" applyBorder="1" applyAlignment="1"/>
    <xf numFmtId="0" fontId="79" fillId="0" borderId="10" xfId="0" applyFont="1" applyFill="1" applyBorder="1"/>
    <xf numFmtId="0" fontId="79" fillId="8" borderId="10" xfId="0" applyFont="1" applyFill="1" applyBorder="1"/>
    <xf numFmtId="0" fontId="82" fillId="8" borderId="10" xfId="0" applyFont="1" applyFill="1" applyBorder="1"/>
    <xf numFmtId="0" fontId="82" fillId="11" borderId="10" xfId="0" applyFont="1" applyFill="1" applyBorder="1"/>
    <xf numFmtId="0" fontId="82" fillId="0" borderId="2" xfId="11" applyFont="1" applyFill="1" applyBorder="1" applyAlignment="1">
      <alignment wrapText="1"/>
    </xf>
    <xf numFmtId="0" fontId="82" fillId="0" borderId="3" xfId="11" applyFont="1" applyFill="1" applyBorder="1" applyAlignment="1"/>
    <xf numFmtId="0" fontId="82" fillId="0" borderId="51" xfId="11" applyFont="1" applyFill="1" applyBorder="1" applyAlignment="1"/>
    <xf numFmtId="0" fontId="82" fillId="8" borderId="51" xfId="11" applyFont="1" applyFill="1" applyBorder="1" applyAlignment="1"/>
    <xf numFmtId="0" fontId="82" fillId="2" borderId="51" xfId="11" applyFont="1" applyFill="1" applyBorder="1" applyAlignment="1"/>
    <xf numFmtId="0" fontId="79" fillId="0" borderId="0" xfId="0" applyFont="1" applyAlignment="1">
      <alignment wrapText="1"/>
    </xf>
    <xf numFmtId="0" fontId="79" fillId="0" borderId="0" xfId="0" applyFont="1" applyFill="1"/>
    <xf numFmtId="0" fontId="82" fillId="0" borderId="0" xfId="0" applyFont="1"/>
    <xf numFmtId="0" fontId="82" fillId="8" borderId="1" xfId="11" applyFont="1" applyFill="1" applyBorder="1" applyAlignment="1"/>
    <xf numFmtId="0" fontId="79" fillId="11" borderId="1" xfId="0" applyFont="1" applyFill="1" applyBorder="1"/>
    <xf numFmtId="0" fontId="82" fillId="9" borderId="1" xfId="0" applyFont="1" applyFill="1" applyBorder="1"/>
    <xf numFmtId="0" fontId="86" fillId="0" borderId="0" xfId="11" applyFont="1" applyFill="1" applyBorder="1" applyAlignment="1">
      <alignment horizontal="centerContinuous"/>
    </xf>
    <xf numFmtId="0" fontId="86" fillId="0" borderId="0" xfId="11" applyFont="1" applyFill="1" applyBorder="1" applyAlignment="1">
      <alignment horizontal="center"/>
    </xf>
    <xf numFmtId="0" fontId="79" fillId="0" borderId="10" xfId="0" applyFont="1" applyBorder="1"/>
    <xf numFmtId="0" fontId="46" fillId="0" borderId="16" xfId="11" applyFont="1" applyFill="1" applyBorder="1" applyAlignment="1"/>
    <xf numFmtId="0" fontId="79" fillId="0" borderId="17" xfId="11" applyFont="1" applyFill="1" applyBorder="1" applyAlignment="1"/>
    <xf numFmtId="0" fontId="79" fillId="0" borderId="17" xfId="0" applyFont="1" applyBorder="1"/>
    <xf numFmtId="0" fontId="79" fillId="0" borderId="17" xfId="0" applyFont="1" applyFill="1" applyBorder="1"/>
    <xf numFmtId="0" fontId="79" fillId="8" borderId="17" xfId="0" applyFont="1" applyFill="1" applyBorder="1"/>
    <xf numFmtId="0" fontId="46" fillId="0" borderId="69" xfId="11" applyFont="1" applyFill="1" applyBorder="1" applyAlignment="1"/>
    <xf numFmtId="0" fontId="79" fillId="0" borderId="45" xfId="11" applyFont="1" applyFill="1" applyBorder="1" applyAlignment="1"/>
    <xf numFmtId="0" fontId="79" fillId="0" borderId="45" xfId="0" applyFont="1" applyBorder="1"/>
    <xf numFmtId="0" fontId="79" fillId="0" borderId="45" xfId="0" applyFont="1" applyFill="1" applyBorder="1"/>
    <xf numFmtId="0" fontId="79" fillId="8" borderId="45" xfId="0" applyFont="1" applyFill="1" applyBorder="1"/>
    <xf numFmtId="0" fontId="46" fillId="0" borderId="7" xfId="11" applyFont="1" applyFill="1" applyBorder="1" applyAlignment="1"/>
    <xf numFmtId="0" fontId="79" fillId="0" borderId="7" xfId="0" applyFont="1" applyBorder="1"/>
    <xf numFmtId="0" fontId="79" fillId="0" borderId="7" xfId="0" applyFont="1" applyFill="1" applyBorder="1"/>
    <xf numFmtId="0" fontId="79" fillId="8" borderId="7" xfId="0" applyFont="1" applyFill="1" applyBorder="1"/>
    <xf numFmtId="0" fontId="79" fillId="8" borderId="7" xfId="0" applyFont="1" applyFill="1" applyBorder="1" applyAlignment="1">
      <alignment horizontal="right" vertical="center"/>
    </xf>
    <xf numFmtId="0" fontId="82" fillId="8" borderId="7" xfId="0" applyFont="1" applyFill="1" applyBorder="1" applyAlignment="1">
      <alignment horizontal="right" vertical="center"/>
    </xf>
    <xf numFmtId="0" fontId="82" fillId="11" borderId="7" xfId="0" applyFont="1" applyFill="1" applyBorder="1" applyAlignment="1">
      <alignment horizontal="right" vertical="center"/>
    </xf>
    <xf numFmtId="0" fontId="46" fillId="0" borderId="12" xfId="11" applyFont="1" applyFill="1" applyBorder="1" applyAlignment="1"/>
    <xf numFmtId="0" fontId="79" fillId="0" borderId="12" xfId="0" applyFont="1" applyBorder="1"/>
    <xf numFmtId="0" fontId="79" fillId="0" borderId="12" xfId="0" applyFont="1" applyFill="1" applyBorder="1"/>
    <xf numFmtId="0" fontId="79" fillId="8" borderId="12" xfId="0" applyFont="1" applyFill="1" applyBorder="1"/>
    <xf numFmtId="0" fontId="79" fillId="8" borderId="12" xfId="0" applyFont="1" applyFill="1" applyBorder="1" applyAlignment="1">
      <alignment horizontal="right" vertical="center"/>
    </xf>
    <xf numFmtId="0" fontId="82" fillId="8" borderId="12" xfId="0" applyFont="1" applyFill="1" applyBorder="1" applyAlignment="1">
      <alignment horizontal="right" vertical="center"/>
    </xf>
    <xf numFmtId="0" fontId="82" fillId="11" borderId="12" xfId="0" applyFont="1" applyFill="1" applyBorder="1" applyAlignment="1">
      <alignment horizontal="right" vertical="center"/>
    </xf>
    <xf numFmtId="0" fontId="79" fillId="8" borderId="1" xfId="0" applyFont="1" applyFill="1" applyBorder="1" applyAlignment="1">
      <alignment horizontal="right" vertical="center"/>
    </xf>
    <xf numFmtId="0" fontId="82" fillId="8" borderId="1" xfId="0" applyFont="1" applyFill="1" applyBorder="1" applyAlignment="1">
      <alignment horizontal="right" vertical="center"/>
    </xf>
    <xf numFmtId="0" fontId="82" fillId="11" borderId="1" xfId="0" applyFont="1" applyFill="1" applyBorder="1" applyAlignment="1">
      <alignment horizontal="right" vertical="center"/>
    </xf>
    <xf numFmtId="0" fontId="79" fillId="8" borderId="10" xfId="0" applyFont="1" applyFill="1" applyBorder="1" applyAlignment="1">
      <alignment horizontal="right" vertical="center"/>
    </xf>
    <xf numFmtId="0" fontId="82" fillId="8" borderId="10" xfId="0" applyFont="1" applyFill="1" applyBorder="1" applyAlignment="1">
      <alignment horizontal="right" vertical="center"/>
    </xf>
    <xf numFmtId="0" fontId="82" fillId="11" borderId="10" xfId="0" applyFont="1" applyFill="1" applyBorder="1" applyAlignment="1">
      <alignment horizontal="right" vertical="center"/>
    </xf>
    <xf numFmtId="0" fontId="82" fillId="8" borderId="12" xfId="0" applyFont="1" applyFill="1" applyBorder="1"/>
    <xf numFmtId="0" fontId="82" fillId="11" borderId="12" xfId="0" applyFont="1" applyFill="1" applyBorder="1"/>
    <xf numFmtId="0" fontId="82" fillId="0" borderId="2" xfId="11" applyFont="1" applyFill="1" applyBorder="1" applyAlignment="1"/>
    <xf numFmtId="0" fontId="82" fillId="0" borderId="3" xfId="0" applyFont="1" applyFill="1" applyBorder="1"/>
    <xf numFmtId="0" fontId="82" fillId="0" borderId="51" xfId="0" applyFont="1" applyFill="1" applyBorder="1"/>
    <xf numFmtId="0" fontId="82" fillId="8" borderId="51" xfId="0" applyFont="1" applyFill="1" applyBorder="1"/>
    <xf numFmtId="0" fontId="82" fillId="9" borderId="51" xfId="0" applyFont="1" applyFill="1" applyBorder="1"/>
    <xf numFmtId="0" fontId="46" fillId="8" borderId="0" xfId="0" applyFont="1" applyFill="1"/>
    <xf numFmtId="0" fontId="87" fillId="0" borderId="0" xfId="11" applyFont="1" applyFill="1" applyBorder="1" applyAlignment="1">
      <alignment horizontal="center"/>
    </xf>
    <xf numFmtId="0" fontId="68" fillId="0" borderId="0" xfId="11" applyFont="1" applyFill="1" applyBorder="1" applyAlignment="1">
      <alignment horizontal="centerContinuous"/>
    </xf>
    <xf numFmtId="0" fontId="68" fillId="0" borderId="0" xfId="11" applyFont="1" applyFill="1" applyBorder="1" applyAlignment="1">
      <alignment horizontal="center"/>
    </xf>
    <xf numFmtId="0" fontId="44" fillId="0" borderId="8" xfId="0" applyFont="1" applyBorder="1"/>
    <xf numFmtId="0" fontId="44" fillId="8" borderId="1" xfId="0" applyFont="1" applyFill="1" applyBorder="1"/>
    <xf numFmtId="0" fontId="44" fillId="11" borderId="1" xfId="0" applyFont="1" applyFill="1" applyBorder="1"/>
    <xf numFmtId="0" fontId="46" fillId="0" borderId="0" xfId="11" applyFont="1"/>
    <xf numFmtId="0" fontId="46" fillId="0" borderId="0" xfId="11" applyFont="1" applyBorder="1" applyAlignment="1">
      <alignment horizontal="center"/>
    </xf>
    <xf numFmtId="0" fontId="46" fillId="11" borderId="1" xfId="0" applyFont="1" applyFill="1" applyBorder="1"/>
    <xf numFmtId="0" fontId="46" fillId="0" borderId="7" xfId="0" applyFont="1" applyBorder="1"/>
    <xf numFmtId="0" fontId="44" fillId="0" borderId="7" xfId="0" applyFont="1" applyFill="1" applyBorder="1"/>
    <xf numFmtId="0" fontId="44" fillId="0" borderId="26" xfId="0" applyFont="1" applyFill="1" applyBorder="1"/>
    <xf numFmtId="0" fontId="44" fillId="8" borderId="26" xfId="0" applyFont="1" applyFill="1" applyBorder="1"/>
    <xf numFmtId="0" fontId="44" fillId="8" borderId="10" xfId="0" applyFont="1" applyFill="1" applyBorder="1"/>
    <xf numFmtId="0" fontId="44" fillId="11" borderId="10" xfId="0" applyFont="1" applyFill="1" applyBorder="1"/>
    <xf numFmtId="0" fontId="44" fillId="0" borderId="2" xfId="11" applyFont="1" applyFill="1" applyBorder="1" applyAlignment="1"/>
    <xf numFmtId="0" fontId="44" fillId="0" borderId="3" xfId="11" applyFont="1" applyFill="1" applyBorder="1" applyAlignment="1"/>
    <xf numFmtId="0" fontId="46" fillId="0" borderId="3" xfId="11" applyFont="1" applyFill="1" applyBorder="1" applyAlignment="1"/>
    <xf numFmtId="0" fontId="44" fillId="0" borderId="3" xfId="0" applyFont="1" applyFill="1" applyBorder="1"/>
    <xf numFmtId="0" fontId="44" fillId="0" borderId="51" xfId="0" applyFont="1" applyFill="1" applyBorder="1"/>
    <xf numFmtId="0" fontId="44" fillId="8" borderId="51" xfId="0" applyFont="1" applyFill="1" applyBorder="1"/>
    <xf numFmtId="0" fontId="44" fillId="8" borderId="15" xfId="0" applyFont="1" applyFill="1" applyBorder="1"/>
    <xf numFmtId="0" fontId="44" fillId="2" borderId="15" xfId="0" applyFont="1" applyFill="1" applyBorder="1"/>
    <xf numFmtId="0" fontId="44" fillId="0" borderId="1" xfId="7" applyFont="1" applyFill="1" applyBorder="1" applyAlignment="1">
      <alignment wrapText="1"/>
    </xf>
    <xf numFmtId="0" fontId="44" fillId="18" borderId="1" xfId="7" applyFont="1" applyFill="1" applyBorder="1" applyAlignment="1"/>
    <xf numFmtId="0" fontId="45" fillId="0" borderId="1" xfId="10" applyFont="1" applyFill="1" applyBorder="1" applyAlignment="1"/>
    <xf numFmtId="0" fontId="44" fillId="13" borderId="1" xfId="7" applyFont="1" applyFill="1" applyBorder="1" applyAlignment="1">
      <alignment wrapText="1"/>
    </xf>
    <xf numFmtId="0" fontId="44" fillId="13" borderId="1" xfId="7" applyFont="1" applyFill="1" applyBorder="1" applyAlignment="1"/>
    <xf numFmtId="0" fontId="45" fillId="13" borderId="1" xfId="7" applyFont="1" applyFill="1" applyBorder="1" applyAlignment="1"/>
    <xf numFmtId="0" fontId="45" fillId="0" borderId="1" xfId="7" applyFont="1" applyFill="1" applyBorder="1" applyAlignment="1"/>
    <xf numFmtId="0" fontId="44" fillId="9" borderId="1" xfId="7" applyFont="1" applyFill="1" applyBorder="1" applyAlignment="1"/>
    <xf numFmtId="0" fontId="45" fillId="8" borderId="1" xfId="10" applyFont="1" applyFill="1" applyBorder="1" applyAlignment="1"/>
    <xf numFmtId="0" fontId="45" fillId="22" borderId="1" xfId="10" applyFont="1" applyFill="1" applyBorder="1" applyAlignment="1"/>
    <xf numFmtId="0" fontId="44" fillId="0" borderId="1" xfId="10" applyFont="1" applyFill="1" applyBorder="1" applyAlignment="1"/>
    <xf numFmtId="0" fontId="70" fillId="0" borderId="1" xfId="6" applyFont="1" applyFill="1" applyBorder="1" applyAlignment="1">
      <alignment horizontal="right" wrapText="1"/>
    </xf>
    <xf numFmtId="0" fontId="44" fillId="22" borderId="1" xfId="10" applyFont="1" applyFill="1" applyBorder="1" applyAlignment="1"/>
    <xf numFmtId="0" fontId="45" fillId="18" borderId="1" xfId="10" applyFont="1" applyFill="1" applyBorder="1" applyAlignment="1"/>
    <xf numFmtId="0" fontId="45" fillId="9" borderId="1" xfId="10" applyFont="1" applyFill="1" applyBorder="1" applyAlignment="1"/>
    <xf numFmtId="0" fontId="45" fillId="0" borderId="1" xfId="5" applyFont="1" applyFill="1" applyBorder="1" applyAlignment="1"/>
    <xf numFmtId="0" fontId="44" fillId="18" borderId="1" xfId="5" applyFont="1" applyFill="1" applyBorder="1" applyAlignment="1"/>
    <xf numFmtId="0" fontId="44" fillId="9" borderId="1" xfId="5" applyFont="1" applyFill="1" applyBorder="1" applyAlignment="1"/>
    <xf numFmtId="0" fontId="44" fillId="0" borderId="1" xfId="5" applyFont="1" applyFill="1" applyBorder="1" applyAlignment="1"/>
    <xf numFmtId="0" fontId="54" fillId="18" borderId="1" xfId="5" applyFont="1" applyFill="1" applyBorder="1" applyAlignment="1"/>
    <xf numFmtId="0" fontId="54" fillId="2" borderId="1" xfId="5" applyFont="1" applyFill="1" applyBorder="1" applyAlignment="1"/>
    <xf numFmtId="0" fontId="44" fillId="8" borderId="1" xfId="7" applyFont="1" applyFill="1" applyBorder="1" applyAlignment="1">
      <alignment wrapText="1"/>
    </xf>
    <xf numFmtId="0" fontId="44" fillId="8" borderId="1" xfId="7" applyFont="1" applyFill="1" applyBorder="1" applyAlignment="1"/>
    <xf numFmtId="0" fontId="45" fillId="8" borderId="1" xfId="7" applyFont="1" applyFill="1" applyBorder="1" applyAlignment="1"/>
    <xf numFmtId="0" fontId="44" fillId="8" borderId="1" xfId="10" applyFont="1" applyFill="1" applyBorder="1" applyAlignment="1"/>
    <xf numFmtId="0" fontId="44" fillId="8" borderId="1" xfId="5" applyFont="1" applyFill="1" applyBorder="1" applyAlignment="1"/>
    <xf numFmtId="0" fontId="45" fillId="8" borderId="1" xfId="5" applyFont="1" applyFill="1" applyBorder="1" applyAlignment="1"/>
    <xf numFmtId="0" fontId="50" fillId="13" borderId="1" xfId="4" applyFont="1" applyFill="1" applyBorder="1" applyAlignment="1"/>
    <xf numFmtId="0" fontId="50" fillId="0" borderId="1" xfId="4" applyFont="1" applyFill="1" applyBorder="1" applyAlignment="1"/>
    <xf numFmtId="0" fontId="50" fillId="8" borderId="1" xfId="4" applyFont="1" applyFill="1" applyBorder="1" applyAlignment="1"/>
    <xf numFmtId="0" fontId="65" fillId="0" borderId="1" xfId="4" applyFont="1" applyFill="1" applyBorder="1" applyAlignment="1"/>
    <xf numFmtId="0" fontId="50" fillId="4" borderId="1" xfId="7" applyFont="1" applyFill="1" applyBorder="1" applyAlignment="1"/>
    <xf numFmtId="0" fontId="48" fillId="8" borderId="1" xfId="7" applyFont="1" applyFill="1" applyBorder="1" applyAlignment="1"/>
    <xf numFmtId="0" fontId="65" fillId="0" borderId="1" xfId="10" applyFont="1" applyFill="1" applyBorder="1" applyAlignment="1"/>
    <xf numFmtId="0" fontId="50" fillId="18" borderId="1" xfId="4" applyFont="1" applyFill="1" applyBorder="1" applyAlignment="1"/>
    <xf numFmtId="0" fontId="50" fillId="13" borderId="1" xfId="7" applyFont="1" applyFill="1" applyBorder="1" applyAlignment="1"/>
    <xf numFmtId="0" fontId="50" fillId="4" borderId="1" xfId="4" applyFont="1" applyFill="1" applyBorder="1" applyAlignment="1">
      <alignment horizontal="center"/>
    </xf>
    <xf numFmtId="0" fontId="48" fillId="9" borderId="1" xfId="7" applyFont="1" applyFill="1" applyBorder="1" applyAlignment="1"/>
    <xf numFmtId="0" fontId="50" fillId="12" borderId="1" xfId="4" applyFont="1" applyFill="1" applyBorder="1" applyAlignment="1">
      <alignment horizontal="center"/>
    </xf>
    <xf numFmtId="0" fontId="50" fillId="12" borderId="1" xfId="4" applyFont="1" applyFill="1" applyBorder="1" applyAlignment="1">
      <alignment horizontal="center" wrapText="1"/>
    </xf>
    <xf numFmtId="0" fontId="50" fillId="12" borderId="1" xfId="4" applyFont="1" applyFill="1" applyBorder="1" applyAlignment="1"/>
    <xf numFmtId="0" fontId="50" fillId="12" borderId="1" xfId="7" applyFont="1" applyFill="1" applyBorder="1" applyAlignment="1"/>
    <xf numFmtId="0" fontId="50" fillId="13" borderId="1" xfId="4" applyFont="1" applyFill="1" applyBorder="1" applyAlignment="1">
      <alignment horizontal="center"/>
    </xf>
    <xf numFmtId="0" fontId="44" fillId="13" borderId="1" xfId="7" applyFont="1" applyFill="1" applyBorder="1" applyAlignment="1">
      <alignment horizontal="left" wrapText="1"/>
    </xf>
    <xf numFmtId="1" fontId="60" fillId="8" borderId="0" xfId="0" applyNumberFormat="1" applyFont="1" applyFill="1" applyBorder="1" applyAlignment="1">
      <alignment vertical="center"/>
    </xf>
    <xf numFmtId="0" fontId="50" fillId="21" borderId="1" xfId="0" applyFont="1" applyFill="1" applyBorder="1"/>
    <xf numFmtId="0" fontId="46" fillId="23" borderId="1" xfId="0" applyFont="1" applyFill="1" applyBorder="1"/>
    <xf numFmtId="0" fontId="50" fillId="23" borderId="1" xfId="0" applyFont="1" applyFill="1" applyBorder="1"/>
    <xf numFmtId="0" fontId="51" fillId="0" borderId="1" xfId="0" applyFont="1" applyBorder="1" applyAlignment="1"/>
    <xf numFmtId="0" fontId="45" fillId="25" borderId="1" xfId="0" applyFont="1" applyFill="1" applyBorder="1"/>
    <xf numFmtId="0" fontId="45" fillId="25" borderId="1" xfId="0" applyFont="1" applyFill="1" applyBorder="1" applyAlignment="1">
      <alignment horizontal="center"/>
    </xf>
    <xf numFmtId="0" fontId="51" fillId="25" borderId="1" xfId="0" applyFont="1" applyFill="1" applyBorder="1"/>
    <xf numFmtId="0" fontId="58" fillId="25" borderId="1" xfId="0" applyFont="1" applyFill="1" applyBorder="1" applyAlignment="1">
      <alignment horizontal="center"/>
    </xf>
    <xf numFmtId="0" fontId="46" fillId="23" borderId="1" xfId="0" applyFont="1" applyFill="1" applyBorder="1" applyAlignment="1"/>
    <xf numFmtId="0" fontId="58" fillId="25" borderId="1" xfId="0" applyFont="1" applyFill="1" applyBorder="1"/>
    <xf numFmtId="0" fontId="46" fillId="15" borderId="1" xfId="0" applyFont="1" applyFill="1" applyBorder="1" applyAlignment="1">
      <alignment horizontal="right"/>
    </xf>
    <xf numFmtId="0" fontId="46" fillId="15" borderId="1" xfId="0" applyFont="1" applyFill="1" applyBorder="1" applyAlignment="1">
      <alignment horizontal="center"/>
    </xf>
    <xf numFmtId="0" fontId="46" fillId="23" borderId="1" xfId="0" applyFont="1" applyFill="1" applyBorder="1" applyAlignment="1">
      <alignment horizontal="center"/>
    </xf>
    <xf numFmtId="0" fontId="46" fillId="25" borderId="1" xfId="0" applyFont="1" applyFill="1" applyBorder="1" applyAlignment="1">
      <alignment horizontal="center"/>
    </xf>
    <xf numFmtId="0" fontId="46" fillId="25" borderId="1" xfId="0" applyFont="1" applyFill="1" applyBorder="1" applyAlignment="1">
      <alignment horizontal="right"/>
    </xf>
    <xf numFmtId="0" fontId="50" fillId="25" borderId="1" xfId="0" applyFont="1" applyFill="1" applyBorder="1"/>
    <xf numFmtId="0" fontId="46" fillId="25" borderId="1" xfId="0" applyFont="1" applyFill="1" applyBorder="1"/>
    <xf numFmtId="0" fontId="46" fillId="8" borderId="1" xfId="0" applyFont="1" applyFill="1" applyBorder="1" applyAlignment="1">
      <alignment vertical="center"/>
    </xf>
    <xf numFmtId="0" fontId="50" fillId="24" borderId="1" xfId="0" applyFont="1" applyFill="1" applyBorder="1"/>
    <xf numFmtId="0" fontId="50" fillId="8" borderId="1" xfId="0" applyFont="1" applyFill="1" applyBorder="1"/>
    <xf numFmtId="0" fontId="46" fillId="0" borderId="1" xfId="0" applyFont="1" applyBorder="1" applyAlignment="1">
      <alignment horizontal="right" vertical="center"/>
    </xf>
    <xf numFmtId="0" fontId="51" fillId="0" borderId="8" xfId="0" applyFont="1" applyBorder="1" applyAlignment="1"/>
    <xf numFmtId="1" fontId="51" fillId="25" borderId="1" xfId="0" applyNumberFormat="1" applyFont="1" applyFill="1" applyBorder="1" applyAlignment="1"/>
    <xf numFmtId="0" fontId="51" fillId="26" borderId="1" xfId="0" applyFont="1" applyFill="1" applyBorder="1" applyAlignment="1">
      <alignment horizontal="center"/>
    </xf>
    <xf numFmtId="0" fontId="50" fillId="0" borderId="8" xfId="0" applyFont="1" applyBorder="1"/>
    <xf numFmtId="0" fontId="58" fillId="25" borderId="8" xfId="0" applyFont="1" applyFill="1" applyBorder="1" applyAlignment="1">
      <alignment horizontal="center"/>
    </xf>
    <xf numFmtId="0" fontId="44" fillId="0" borderId="16" xfId="0" applyFont="1" applyBorder="1" applyAlignment="1">
      <alignment horizontal="center" vertical="top"/>
    </xf>
    <xf numFmtId="0" fontId="44" fillId="0" borderId="17" xfId="0" applyFont="1" applyBorder="1" applyAlignment="1">
      <alignment horizontal="center" vertical="top" wrapText="1"/>
    </xf>
    <xf numFmtId="0" fontId="44" fillId="24" borderId="65" xfId="0" applyFont="1" applyFill="1" applyBorder="1" applyAlignment="1">
      <alignment horizontal="center" vertical="top" wrapText="1"/>
    </xf>
    <xf numFmtId="0" fontId="46" fillId="24" borderId="66" xfId="0" applyFont="1" applyFill="1" applyBorder="1"/>
    <xf numFmtId="0" fontId="50" fillId="0" borderId="39" xfId="0" applyFont="1" applyBorder="1"/>
    <xf numFmtId="0" fontId="50" fillId="0" borderId="66" xfId="0" applyFont="1" applyBorder="1"/>
    <xf numFmtId="0" fontId="51" fillId="24" borderId="66" xfId="0" applyFont="1" applyFill="1" applyBorder="1" applyAlignment="1"/>
    <xf numFmtId="0" fontId="51" fillId="26" borderId="39" xfId="0" applyFont="1" applyFill="1" applyBorder="1" applyAlignment="1">
      <alignment horizontal="center"/>
    </xf>
    <xf numFmtId="0" fontId="51" fillId="26" borderId="66" xfId="0" applyFont="1" applyFill="1" applyBorder="1" applyAlignment="1"/>
    <xf numFmtId="0" fontId="45" fillId="25" borderId="39" xfId="0" applyFont="1" applyFill="1" applyBorder="1" applyAlignment="1">
      <alignment horizontal="center"/>
    </xf>
    <xf numFmtId="0" fontId="45" fillId="25" borderId="66" xfId="0" applyFont="1" applyFill="1" applyBorder="1" applyAlignment="1"/>
    <xf numFmtId="0" fontId="46" fillId="0" borderId="39" xfId="0" applyFont="1" applyFill="1" applyBorder="1" applyAlignment="1"/>
    <xf numFmtId="0" fontId="46" fillId="23" borderId="66" xfId="0" applyFont="1" applyFill="1" applyBorder="1" applyAlignment="1"/>
    <xf numFmtId="0" fontId="46" fillId="8" borderId="39" xfId="0" applyFont="1" applyFill="1" applyBorder="1" applyAlignment="1">
      <alignment horizontal="center"/>
    </xf>
    <xf numFmtId="0" fontId="46" fillId="15" borderId="66" xfId="0" applyFont="1" applyFill="1" applyBorder="1" applyAlignment="1">
      <alignment horizontal="right"/>
    </xf>
    <xf numFmtId="0" fontId="46" fillId="25" borderId="39" xfId="0" applyFont="1" applyFill="1" applyBorder="1" applyAlignment="1">
      <alignment horizontal="center"/>
    </xf>
    <xf numFmtId="0" fontId="46" fillId="25" borderId="66" xfId="0" applyFont="1" applyFill="1" applyBorder="1" applyAlignment="1">
      <alignment horizontal="right"/>
    </xf>
    <xf numFmtId="0" fontId="44" fillId="0" borderId="16" xfId="0" applyFont="1" applyBorder="1" applyAlignment="1">
      <alignment horizontal="center" vertical="top" wrapText="1"/>
    </xf>
    <xf numFmtId="0" fontId="46" fillId="0" borderId="39" xfId="0" applyFont="1" applyBorder="1" applyAlignment="1"/>
    <xf numFmtId="0" fontId="46" fillId="15" borderId="39" xfId="0" applyFont="1" applyFill="1" applyBorder="1" applyAlignment="1">
      <alignment horizontal="center"/>
    </xf>
    <xf numFmtId="0" fontId="46" fillId="15" borderId="66" xfId="0" applyFont="1" applyFill="1" applyBorder="1" applyAlignment="1">
      <alignment horizontal="center"/>
    </xf>
    <xf numFmtId="0" fontId="46" fillId="25" borderId="66" xfId="0" applyFont="1" applyFill="1" applyBorder="1" applyAlignment="1">
      <alignment horizontal="center"/>
    </xf>
    <xf numFmtId="0" fontId="51" fillId="25" borderId="67" xfId="0" applyFont="1" applyFill="1" applyBorder="1" applyAlignment="1"/>
    <xf numFmtId="0" fontId="44" fillId="24" borderId="17" xfId="0" applyFont="1" applyFill="1" applyBorder="1" applyAlignment="1">
      <alignment horizontal="center" vertical="top" wrapText="1"/>
    </xf>
    <xf numFmtId="0" fontId="44" fillId="0" borderId="65" xfId="0" applyFont="1" applyBorder="1" applyAlignment="1">
      <alignment horizontal="center" vertical="top" wrapText="1"/>
    </xf>
    <xf numFmtId="0" fontId="50" fillId="8" borderId="39" xfId="0" applyFont="1" applyFill="1" applyBorder="1"/>
    <xf numFmtId="1" fontId="60" fillId="23" borderId="66" xfId="0" applyNumberFormat="1" applyFont="1" applyFill="1" applyBorder="1" applyAlignment="1">
      <alignment vertical="center"/>
    </xf>
    <xf numFmtId="1" fontId="53" fillId="8" borderId="66" xfId="0" applyNumberFormat="1" applyFont="1" applyFill="1" applyBorder="1" applyAlignment="1">
      <alignment vertical="center"/>
    </xf>
    <xf numFmtId="1" fontId="50" fillId="8" borderId="66" xfId="0" applyNumberFormat="1" applyFont="1" applyFill="1" applyBorder="1" applyAlignment="1">
      <alignment vertical="center"/>
    </xf>
    <xf numFmtId="1" fontId="51" fillId="0" borderId="66" xfId="0" applyNumberFormat="1" applyFont="1" applyBorder="1" applyAlignment="1"/>
    <xf numFmtId="0" fontId="51" fillId="25" borderId="39" xfId="0" applyFont="1" applyFill="1" applyBorder="1"/>
    <xf numFmtId="1" fontId="60" fillId="25" borderId="66" xfId="0" applyNumberFormat="1" applyFont="1" applyFill="1" applyBorder="1" applyAlignment="1">
      <alignment vertical="center"/>
    </xf>
    <xf numFmtId="0" fontId="50" fillId="25" borderId="39" xfId="0" applyFont="1" applyFill="1" applyBorder="1" applyAlignment="1">
      <alignment horizontal="right"/>
    </xf>
    <xf numFmtId="0" fontId="82" fillId="8" borderId="17" xfId="0" applyFont="1" applyFill="1" applyBorder="1"/>
    <xf numFmtId="0" fontId="82" fillId="8" borderId="45" xfId="0" applyFont="1" applyFill="1" applyBorder="1"/>
    <xf numFmtId="0" fontId="79" fillId="8" borderId="1" xfId="11" applyFont="1" applyFill="1" applyBorder="1" applyAlignment="1"/>
    <xf numFmtId="0" fontId="22" fillId="8" borderId="0" xfId="0" applyFont="1" applyFill="1"/>
    <xf numFmtId="0" fontId="79" fillId="8" borderId="10" xfId="11" applyFont="1" applyFill="1" applyBorder="1" applyAlignment="1"/>
    <xf numFmtId="0" fontId="79" fillId="8" borderId="16" xfId="11" applyFont="1" applyFill="1" applyBorder="1" applyAlignment="1"/>
    <xf numFmtId="0" fontId="79" fillId="8" borderId="17" xfId="11" applyFont="1" applyFill="1" applyBorder="1" applyAlignment="1"/>
    <xf numFmtId="0" fontId="79" fillId="8" borderId="69" xfId="11" applyFont="1" applyFill="1" applyBorder="1" applyAlignment="1"/>
    <xf numFmtId="0" fontId="79" fillId="8" borderId="45" xfId="11" applyFont="1" applyFill="1" applyBorder="1" applyAlignment="1"/>
    <xf numFmtId="0" fontId="79" fillId="8" borderId="12" xfId="11" applyFont="1" applyFill="1" applyBorder="1" applyAlignment="1"/>
    <xf numFmtId="0" fontId="85" fillId="8" borderId="1" xfId="11" applyFont="1" applyFill="1" applyBorder="1" applyAlignment="1"/>
    <xf numFmtId="0" fontId="79" fillId="8" borderId="1" xfId="11" applyFont="1" applyFill="1" applyBorder="1" applyAlignment="1">
      <alignment horizontal="right"/>
    </xf>
    <xf numFmtId="0" fontId="82" fillId="11" borderId="1" xfId="11" applyFont="1" applyFill="1" applyBorder="1" applyAlignment="1"/>
    <xf numFmtId="0" fontId="79" fillId="0" borderId="1" xfId="0" applyFont="1" applyBorder="1" applyAlignment="1">
      <alignment wrapText="1"/>
    </xf>
    <xf numFmtId="0" fontId="44" fillId="0" borderId="10" xfId="0" applyFont="1" applyFill="1" applyBorder="1"/>
    <xf numFmtId="0" fontId="75" fillId="19" borderId="26" xfId="12" applyFont="1" applyFill="1" applyBorder="1" applyAlignment="1"/>
    <xf numFmtId="0" fontId="75" fillId="19" borderId="24" xfId="12" applyFont="1" applyFill="1" applyBorder="1" applyAlignment="1"/>
    <xf numFmtId="0" fontId="75" fillId="8" borderId="24" xfId="12" applyFont="1" applyFill="1" applyBorder="1" applyAlignment="1"/>
    <xf numFmtId="0" fontId="88" fillId="8" borderId="51" xfId="12" applyFont="1" applyFill="1" applyBorder="1"/>
    <xf numFmtId="0" fontId="60" fillId="0" borderId="0" xfId="12" applyFont="1" applyFill="1" applyAlignment="1"/>
    <xf numFmtId="0" fontId="50" fillId="23" borderId="39" xfId="0" applyFont="1" applyFill="1" applyBorder="1"/>
    <xf numFmtId="0" fontId="50" fillId="23" borderId="39" xfId="0" applyFont="1" applyFill="1" applyBorder="1" applyAlignment="1">
      <alignment horizontal="right"/>
    </xf>
    <xf numFmtId="0" fontId="80" fillId="14" borderId="60" xfId="11" applyFont="1" applyFill="1" applyBorder="1" applyAlignment="1">
      <alignment horizontal="center"/>
    </xf>
    <xf numFmtId="0" fontId="80" fillId="14" borderId="0" xfId="11" applyFont="1" applyFill="1" applyBorder="1" applyAlignment="1">
      <alignment horizontal="center"/>
    </xf>
    <xf numFmtId="0" fontId="80" fillId="14" borderId="20" xfId="11" applyFont="1" applyFill="1" applyBorder="1" applyAlignment="1">
      <alignment horizontal="center"/>
    </xf>
    <xf numFmtId="0" fontId="78" fillId="9" borderId="1" xfId="0" applyFont="1" applyFill="1" applyBorder="1" applyAlignment="1"/>
    <xf numFmtId="0" fontId="50" fillId="9" borderId="1" xfId="0" applyFont="1" applyFill="1" applyBorder="1"/>
    <xf numFmtId="0" fontId="45" fillId="27" borderId="18" xfId="10" applyFont="1" applyFill="1" applyBorder="1" applyAlignment="1"/>
    <xf numFmtId="0" fontId="45" fillId="27" borderId="14" xfId="10" applyFont="1" applyFill="1" applyBorder="1" applyAlignment="1"/>
    <xf numFmtId="0" fontId="45" fillId="27" borderId="1" xfId="7" applyFont="1" applyFill="1" applyBorder="1" applyAlignment="1"/>
    <xf numFmtId="1" fontId="51" fillId="26" borderId="35" xfId="0" applyNumberFormat="1" applyFont="1" applyFill="1" applyBorder="1" applyAlignment="1">
      <alignment horizontal="center"/>
    </xf>
    <xf numFmtId="0" fontId="51" fillId="26" borderId="5" xfId="0" applyFont="1" applyFill="1" applyBorder="1" applyAlignment="1">
      <alignment horizontal="center"/>
    </xf>
    <xf numFmtId="0" fontId="51" fillId="26" borderId="42" xfId="0" applyFont="1" applyFill="1" applyBorder="1" applyAlignment="1">
      <alignment horizontal="center"/>
    </xf>
    <xf numFmtId="1" fontId="51" fillId="13" borderId="36" xfId="0" applyNumberFormat="1" applyFont="1" applyFill="1" applyBorder="1" applyAlignment="1">
      <alignment horizontal="center"/>
    </xf>
    <xf numFmtId="0" fontId="51" fillId="13" borderId="47" xfId="0" applyFont="1" applyFill="1" applyBorder="1" applyAlignment="1">
      <alignment horizontal="center"/>
    </xf>
    <xf numFmtId="0" fontId="51" fillId="13" borderId="43" xfId="0" applyFont="1" applyFill="1" applyBorder="1" applyAlignment="1">
      <alignment horizontal="center"/>
    </xf>
    <xf numFmtId="0" fontId="51" fillId="0" borderId="41" xfId="0" applyFont="1" applyBorder="1" applyAlignment="1">
      <alignment horizontal="center"/>
    </xf>
    <xf numFmtId="0" fontId="51" fillId="0" borderId="44" xfId="0" applyFont="1" applyBorder="1" applyAlignment="1">
      <alignment horizontal="center"/>
    </xf>
    <xf numFmtId="0" fontId="51" fillId="21" borderId="41" xfId="0" applyFont="1" applyFill="1" applyBorder="1" applyAlignment="1">
      <alignment horizontal="center"/>
    </xf>
    <xf numFmtId="0" fontId="51" fillId="21" borderId="44" xfId="0" applyFont="1" applyFill="1" applyBorder="1" applyAlignment="1">
      <alignment horizontal="center"/>
    </xf>
    <xf numFmtId="0" fontId="60" fillId="0" borderId="12" xfId="0" applyFont="1" applyBorder="1" applyAlignment="1">
      <alignment horizontal="center"/>
    </xf>
    <xf numFmtId="0" fontId="51" fillId="0" borderId="69" xfId="0" applyFont="1" applyBorder="1" applyAlignment="1">
      <alignment horizontal="center"/>
    </xf>
    <xf numFmtId="0" fontId="51" fillId="0" borderId="45" xfId="0" applyFont="1" applyBorder="1" applyAlignment="1">
      <alignment horizontal="center"/>
    </xf>
    <xf numFmtId="0" fontId="55" fillId="11" borderId="22" xfId="0" applyFont="1" applyFill="1" applyBorder="1" applyAlignment="1">
      <alignment horizontal="center"/>
    </xf>
    <xf numFmtId="0" fontId="55" fillId="11" borderId="9" xfId="0" applyFont="1" applyFill="1" applyBorder="1" applyAlignment="1">
      <alignment horizontal="center"/>
    </xf>
    <xf numFmtId="0" fontId="55" fillId="11" borderId="23" xfId="0" applyFont="1" applyFill="1" applyBorder="1" applyAlignment="1">
      <alignment horizontal="center"/>
    </xf>
    <xf numFmtId="0" fontId="45" fillId="0" borderId="8" xfId="0" applyFont="1" applyBorder="1" applyAlignment="1">
      <alignment horizontal="center"/>
    </xf>
    <xf numFmtId="0" fontId="45" fillId="0" borderId="4" xfId="0" applyFont="1" applyBorder="1" applyAlignment="1">
      <alignment horizontal="center"/>
    </xf>
    <xf numFmtId="0" fontId="45" fillId="0" borderId="5" xfId="0" applyFont="1" applyBorder="1" applyAlignment="1">
      <alignment horizontal="center"/>
    </xf>
    <xf numFmtId="0" fontId="45" fillId="3" borderId="8" xfId="0" applyFont="1" applyFill="1" applyBorder="1" applyAlignment="1">
      <alignment horizontal="center"/>
    </xf>
    <xf numFmtId="0" fontId="45" fillId="3" borderId="5" xfId="0" applyFont="1" applyFill="1" applyBorder="1" applyAlignment="1">
      <alignment horizontal="center"/>
    </xf>
    <xf numFmtId="0" fontId="45" fillId="3" borderId="4" xfId="0" applyFont="1" applyFill="1" applyBorder="1" applyAlignment="1">
      <alignment horizontal="center"/>
    </xf>
    <xf numFmtId="0" fontId="45" fillId="0" borderId="1" xfId="0" applyFont="1" applyBorder="1" applyAlignment="1">
      <alignment horizontal="center"/>
    </xf>
    <xf numFmtId="0" fontId="44" fillId="0" borderId="1" xfId="0" applyFont="1" applyBorder="1" applyAlignment="1">
      <alignment horizontal="center"/>
    </xf>
    <xf numFmtId="0" fontId="60" fillId="0" borderId="8" xfId="0" applyFont="1" applyBorder="1" applyAlignment="1">
      <alignment horizontal="left"/>
    </xf>
    <xf numFmtId="0" fontId="60" fillId="0" borderId="5" xfId="0" applyFont="1" applyBorder="1" applyAlignment="1">
      <alignment horizontal="left"/>
    </xf>
    <xf numFmtId="0" fontId="60" fillId="0" borderId="4" xfId="0" applyFont="1" applyBorder="1" applyAlignment="1">
      <alignment horizontal="left"/>
    </xf>
    <xf numFmtId="0" fontId="50" fillId="0" borderId="5" xfId="0" applyFont="1" applyBorder="1" applyAlignment="1">
      <alignment horizontal="center"/>
    </xf>
    <xf numFmtId="0" fontId="50" fillId="0" borderId="4" xfId="0" applyFont="1" applyBorder="1" applyAlignment="1">
      <alignment horizontal="center"/>
    </xf>
    <xf numFmtId="0" fontId="45" fillId="0" borderId="1" xfId="0" applyFont="1" applyFill="1" applyBorder="1" applyAlignment="1">
      <alignment horizontal="center"/>
    </xf>
    <xf numFmtId="0" fontId="58" fillId="3" borderId="8" xfId="0" applyFont="1" applyFill="1" applyBorder="1" applyAlignment="1">
      <alignment horizontal="center"/>
    </xf>
    <xf numFmtId="0" fontId="58" fillId="3" borderId="5" xfId="0" applyFont="1" applyFill="1" applyBorder="1" applyAlignment="1">
      <alignment horizontal="center"/>
    </xf>
    <xf numFmtId="0" fontId="58" fillId="3" borderId="4" xfId="0" applyFont="1" applyFill="1" applyBorder="1" applyAlignment="1">
      <alignment horizontal="center"/>
    </xf>
    <xf numFmtId="49" fontId="59" fillId="0" borderId="0" xfId="0" applyNumberFormat="1" applyFont="1" applyAlignment="1">
      <alignment horizontal="left" vertical="center"/>
    </xf>
    <xf numFmtId="0" fontId="46" fillId="0" borderId="0" xfId="0" applyFont="1" applyAlignment="1">
      <alignment horizontal="center" vertical="center"/>
    </xf>
    <xf numFmtId="0" fontId="60" fillId="0" borderId="1" xfId="0" applyFont="1" applyBorder="1" applyAlignment="1">
      <alignment horizontal="left"/>
    </xf>
    <xf numFmtId="0" fontId="55" fillId="11" borderId="31" xfId="0" applyFont="1" applyFill="1" applyBorder="1" applyAlignment="1">
      <alignment horizontal="center"/>
    </xf>
    <xf numFmtId="0" fontId="55" fillId="11" borderId="19" xfId="0" applyFont="1" applyFill="1" applyBorder="1" applyAlignment="1">
      <alignment horizontal="center"/>
    </xf>
    <xf numFmtId="0" fontId="55" fillId="11" borderId="11" xfId="0" applyFont="1" applyFill="1" applyBorder="1" applyAlignment="1">
      <alignment horizontal="center"/>
    </xf>
    <xf numFmtId="0" fontId="45" fillId="0" borderId="8" xfId="0" applyFont="1" applyFill="1" applyBorder="1" applyAlignment="1">
      <alignment horizontal="center"/>
    </xf>
    <xf numFmtId="0" fontId="45" fillId="0" borderId="5" xfId="0" applyFont="1" applyFill="1" applyBorder="1" applyAlignment="1">
      <alignment horizontal="center"/>
    </xf>
    <xf numFmtId="0" fontId="45" fillId="0" borderId="4" xfId="0" applyFont="1" applyFill="1" applyBorder="1" applyAlignment="1">
      <alignment horizontal="center"/>
    </xf>
    <xf numFmtId="0" fontId="44" fillId="0" borderId="8" xfId="0" applyFont="1" applyBorder="1" applyAlignment="1">
      <alignment horizontal="center"/>
    </xf>
    <xf numFmtId="0" fontId="44" fillId="0" borderId="5" xfId="0" applyFont="1" applyBorder="1" applyAlignment="1">
      <alignment horizontal="center"/>
    </xf>
    <xf numFmtId="0" fontId="44" fillId="0" borderId="4" xfId="0" applyFont="1" applyBorder="1" applyAlignment="1">
      <alignment horizontal="center"/>
    </xf>
    <xf numFmtId="0" fontId="50" fillId="0" borderId="8" xfId="0" applyFont="1" applyBorder="1" applyAlignment="1">
      <alignment horizontal="center"/>
    </xf>
    <xf numFmtId="0" fontId="46" fillId="0" borderId="0" xfId="0" applyFont="1" applyAlignment="1">
      <alignment horizontal="left" vertical="center"/>
    </xf>
    <xf numFmtId="0" fontId="46" fillId="0" borderId="0" xfId="0" applyFont="1" applyAlignment="1">
      <alignment vertical="center"/>
    </xf>
    <xf numFmtId="0" fontId="59" fillId="0" borderId="0" xfId="0" applyFont="1" applyAlignment="1">
      <alignment horizontal="left" vertical="center"/>
    </xf>
    <xf numFmtId="1" fontId="60" fillId="21" borderId="0" xfId="0" applyNumberFormat="1" applyFont="1" applyFill="1" applyBorder="1" applyAlignment="1">
      <alignment horizontal="center" vertical="center"/>
    </xf>
    <xf numFmtId="0" fontId="51" fillId="0" borderId="39" xfId="0" applyFont="1" applyBorder="1" applyAlignment="1">
      <alignment horizontal="center"/>
    </xf>
    <xf numFmtId="0" fontId="51" fillId="0" borderId="1" xfId="0" applyFont="1" applyBorder="1" applyAlignment="1">
      <alignment horizontal="center"/>
    </xf>
    <xf numFmtId="1" fontId="60" fillId="19" borderId="0" xfId="0" applyNumberFormat="1" applyFont="1" applyFill="1" applyAlignment="1">
      <alignment horizontal="left" vertical="center"/>
    </xf>
    <xf numFmtId="0" fontId="62" fillId="21" borderId="0" xfId="0" applyFont="1" applyFill="1" applyAlignment="1">
      <alignment horizontal="center" vertical="center"/>
    </xf>
    <xf numFmtId="0" fontId="45" fillId="0" borderId="41" xfId="0" applyFont="1" applyBorder="1" applyAlignment="1">
      <alignment horizontal="center"/>
    </xf>
    <xf numFmtId="0" fontId="45" fillId="0" borderId="44" xfId="0" applyFont="1" applyBorder="1" applyAlignment="1">
      <alignment horizontal="center"/>
    </xf>
    <xf numFmtId="0" fontId="60" fillId="0" borderId="60" xfId="0" applyFont="1" applyBorder="1" applyAlignment="1">
      <alignment horizontal="left"/>
    </xf>
    <xf numFmtId="0" fontId="60" fillId="0" borderId="0" xfId="0" applyFont="1" applyAlignment="1">
      <alignment horizontal="left"/>
    </xf>
    <xf numFmtId="0" fontId="51" fillId="0" borderId="35" xfId="0" applyFont="1" applyBorder="1" applyAlignment="1">
      <alignment horizontal="center"/>
    </xf>
    <xf numFmtId="0" fontId="51" fillId="0" borderId="4" xfId="0" applyFont="1" applyBorder="1" applyAlignment="1">
      <alignment horizontal="center"/>
    </xf>
    <xf numFmtId="0" fontId="42" fillId="14" borderId="56" xfId="4" applyFont="1" applyFill="1" applyBorder="1" applyAlignment="1">
      <alignment horizontal="center"/>
    </xf>
    <xf numFmtId="0" fontId="42" fillId="14" borderId="57" xfId="4" applyFont="1" applyFill="1" applyBorder="1" applyAlignment="1">
      <alignment horizontal="center"/>
    </xf>
    <xf numFmtId="0" fontId="42" fillId="14" borderId="58" xfId="4" applyFont="1" applyFill="1" applyBorder="1" applyAlignment="1">
      <alignment horizontal="center"/>
    </xf>
    <xf numFmtId="49" fontId="42" fillId="14" borderId="60" xfId="4" applyNumberFormat="1" applyFont="1" applyFill="1" applyBorder="1" applyAlignment="1">
      <alignment horizontal="center"/>
    </xf>
    <xf numFmtId="49" fontId="42" fillId="14" borderId="0" xfId="4" applyNumberFormat="1" applyFont="1" applyFill="1" applyBorder="1" applyAlignment="1">
      <alignment horizontal="center"/>
    </xf>
    <xf numFmtId="49" fontId="42" fillId="14" borderId="20" xfId="4" applyNumberFormat="1" applyFont="1" applyFill="1" applyBorder="1" applyAlignment="1">
      <alignment horizontal="center"/>
    </xf>
    <xf numFmtId="0" fontId="42" fillId="14" borderId="54" xfId="4" applyFont="1" applyFill="1" applyBorder="1" applyAlignment="1">
      <alignment horizontal="center"/>
    </xf>
    <xf numFmtId="0" fontId="42" fillId="14" borderId="50" xfId="4" applyFont="1" applyFill="1" applyBorder="1" applyAlignment="1">
      <alignment horizontal="center"/>
    </xf>
    <xf numFmtId="0" fontId="42" fillId="14" borderId="59" xfId="4" applyFont="1" applyFill="1" applyBorder="1" applyAlignment="1">
      <alignment horizontal="center"/>
    </xf>
    <xf numFmtId="0" fontId="67" fillId="14" borderId="56" xfId="12" applyFont="1" applyFill="1" applyBorder="1" applyAlignment="1">
      <alignment horizontal="center"/>
    </xf>
    <xf numFmtId="0" fontId="67" fillId="14" borderId="57" xfId="12" applyFont="1" applyFill="1" applyBorder="1" applyAlignment="1">
      <alignment horizontal="center"/>
    </xf>
    <xf numFmtId="0" fontId="67" fillId="14" borderId="58" xfId="12" applyFont="1" applyFill="1" applyBorder="1" applyAlignment="1">
      <alignment horizontal="center"/>
    </xf>
    <xf numFmtId="0" fontId="67" fillId="14" borderId="54" xfId="12" applyFont="1" applyFill="1" applyBorder="1" applyAlignment="1">
      <alignment horizontal="center"/>
    </xf>
    <xf numFmtId="0" fontId="67" fillId="14" borderId="50" xfId="12" applyFont="1" applyFill="1" applyBorder="1" applyAlignment="1">
      <alignment horizontal="center"/>
    </xf>
    <xf numFmtId="0" fontId="67" fillId="14" borderId="59" xfId="12" applyFont="1" applyFill="1" applyBorder="1" applyAlignment="1">
      <alignment horizontal="center"/>
    </xf>
    <xf numFmtId="0" fontId="42" fillId="14" borderId="54" xfId="7" applyFont="1" applyFill="1" applyBorder="1" applyAlignment="1">
      <alignment horizontal="center"/>
    </xf>
    <xf numFmtId="0" fontId="42" fillId="14" borderId="50" xfId="7" applyFont="1" applyFill="1" applyBorder="1" applyAlignment="1">
      <alignment horizontal="center"/>
    </xf>
    <xf numFmtId="0" fontId="42" fillId="14" borderId="59" xfId="7" applyFont="1" applyFill="1" applyBorder="1" applyAlignment="1">
      <alignment horizontal="center"/>
    </xf>
    <xf numFmtId="49" fontId="42" fillId="14" borderId="60" xfId="10" applyNumberFormat="1" applyFont="1" applyFill="1" applyBorder="1" applyAlignment="1">
      <alignment horizontal="center"/>
    </xf>
    <xf numFmtId="49" fontId="42" fillId="14" borderId="0" xfId="10" applyNumberFormat="1" applyFont="1" applyFill="1" applyBorder="1" applyAlignment="1">
      <alignment horizontal="center"/>
    </xf>
    <xf numFmtId="49" fontId="42" fillId="14" borderId="20" xfId="10" applyNumberFormat="1" applyFont="1" applyFill="1" applyBorder="1" applyAlignment="1">
      <alignment horizontal="center"/>
    </xf>
    <xf numFmtId="0" fontId="42" fillId="14" borderId="54" xfId="10" applyFont="1" applyFill="1" applyBorder="1" applyAlignment="1">
      <alignment horizontal="center"/>
    </xf>
    <xf numFmtId="0" fontId="42" fillId="14" borderId="50" xfId="10" applyFont="1" applyFill="1" applyBorder="1" applyAlignment="1">
      <alignment horizontal="center"/>
    </xf>
    <xf numFmtId="0" fontId="42" fillId="14" borderId="59" xfId="10" applyFont="1" applyFill="1" applyBorder="1" applyAlignment="1">
      <alignment horizontal="center"/>
    </xf>
    <xf numFmtId="0" fontId="42" fillId="14" borderId="54" xfId="5" applyFont="1" applyFill="1" applyBorder="1" applyAlignment="1">
      <alignment horizontal="center"/>
    </xf>
    <xf numFmtId="0" fontId="42" fillId="14" borderId="50" xfId="5" applyFont="1" applyFill="1" applyBorder="1" applyAlignment="1">
      <alignment horizontal="center"/>
    </xf>
    <xf numFmtId="0" fontId="42" fillId="14" borderId="59" xfId="5" applyFont="1" applyFill="1" applyBorder="1" applyAlignment="1">
      <alignment horizontal="center"/>
    </xf>
    <xf numFmtId="0" fontId="67" fillId="14" borderId="22" xfId="12" applyFont="1" applyFill="1" applyBorder="1" applyAlignment="1">
      <alignment horizontal="center"/>
    </xf>
    <xf numFmtId="0" fontId="67" fillId="14" borderId="9" xfId="12" applyFont="1" applyFill="1" applyBorder="1" applyAlignment="1">
      <alignment horizontal="center"/>
    </xf>
    <xf numFmtId="0" fontId="67" fillId="14" borderId="23" xfId="12" applyFont="1" applyFill="1" applyBorder="1" applyAlignment="1">
      <alignment horizontal="center"/>
    </xf>
    <xf numFmtId="0" fontId="67" fillId="14" borderId="31" xfId="12" applyFont="1" applyFill="1" applyBorder="1" applyAlignment="1">
      <alignment horizontal="center"/>
    </xf>
    <xf numFmtId="0" fontId="67" fillId="14" borderId="19" xfId="12" applyFont="1" applyFill="1" applyBorder="1" applyAlignment="1">
      <alignment horizontal="center"/>
    </xf>
    <xf numFmtId="0" fontId="67" fillId="14" borderId="11" xfId="12" applyFont="1" applyFill="1" applyBorder="1" applyAlignment="1">
      <alignment horizontal="center"/>
    </xf>
    <xf numFmtId="49" fontId="67" fillId="14" borderId="26" xfId="12" applyNumberFormat="1" applyFont="1" applyFill="1" applyBorder="1" applyAlignment="1">
      <alignment horizontal="center"/>
    </xf>
    <xf numFmtId="49" fontId="67" fillId="14" borderId="0" xfId="12" applyNumberFormat="1" applyFont="1" applyFill="1" applyBorder="1" applyAlignment="1">
      <alignment horizontal="center"/>
    </xf>
    <xf numFmtId="49" fontId="67" fillId="14" borderId="6" xfId="12" applyNumberFormat="1" applyFont="1" applyFill="1" applyBorder="1" applyAlignment="1">
      <alignment horizontal="center"/>
    </xf>
    <xf numFmtId="0" fontId="65" fillId="9" borderId="24" xfId="12" applyFont="1" applyFill="1" applyBorder="1" applyAlignment="1">
      <alignment horizontal="center"/>
    </xf>
    <xf numFmtId="0" fontId="65" fillId="9" borderId="30" xfId="12" applyFont="1" applyFill="1" applyBorder="1" applyAlignment="1">
      <alignment horizontal="center"/>
    </xf>
    <xf numFmtId="0" fontId="65" fillId="9" borderId="25" xfId="12" applyFont="1" applyFill="1" applyBorder="1" applyAlignment="1">
      <alignment horizontal="center"/>
    </xf>
    <xf numFmtId="0" fontId="43" fillId="14" borderId="54" xfId="0" applyFont="1" applyFill="1" applyBorder="1" applyAlignment="1">
      <alignment horizontal="center"/>
    </xf>
    <xf numFmtId="0" fontId="43" fillId="14" borderId="50" xfId="0" applyFont="1" applyFill="1" applyBorder="1" applyAlignment="1">
      <alignment horizontal="center"/>
    </xf>
    <xf numFmtId="0" fontId="43" fillId="14" borderId="59" xfId="0" applyFont="1" applyFill="1" applyBorder="1" applyAlignment="1">
      <alignment horizontal="center"/>
    </xf>
    <xf numFmtId="49" fontId="42" fillId="14" borderId="60" xfId="0" applyNumberFormat="1" applyFont="1" applyFill="1" applyBorder="1" applyAlignment="1">
      <alignment horizontal="center"/>
    </xf>
    <xf numFmtId="49" fontId="42" fillId="14" borderId="0" xfId="0" applyNumberFormat="1" applyFont="1" applyFill="1" applyBorder="1" applyAlignment="1">
      <alignment horizontal="center"/>
    </xf>
    <xf numFmtId="49" fontId="42" fillId="14" borderId="20" xfId="0" applyNumberFormat="1" applyFont="1" applyFill="1" applyBorder="1" applyAlignment="1">
      <alignment horizontal="center"/>
    </xf>
    <xf numFmtId="0" fontId="75" fillId="0" borderId="8" xfId="8" applyFont="1" applyFill="1" applyBorder="1" applyAlignment="1">
      <alignment horizontal="center"/>
    </xf>
    <xf numFmtId="0" fontId="75" fillId="0" borderId="5" xfId="8" applyFont="1" applyFill="1" applyBorder="1" applyAlignment="1">
      <alignment horizontal="center"/>
    </xf>
    <xf numFmtId="0" fontId="75" fillId="0" borderId="4" xfId="8" applyFont="1" applyFill="1" applyBorder="1" applyAlignment="1">
      <alignment horizontal="center"/>
    </xf>
    <xf numFmtId="0" fontId="71" fillId="14" borderId="50" xfId="0" applyFont="1" applyFill="1" applyBorder="1" applyAlignment="1">
      <alignment horizontal="center"/>
    </xf>
    <xf numFmtId="0" fontId="71" fillId="14" borderId="59" xfId="0" applyFont="1" applyFill="1" applyBorder="1" applyAlignment="1">
      <alignment horizontal="center"/>
    </xf>
    <xf numFmtId="0" fontId="75" fillId="0" borderId="8" xfId="0" applyFont="1" applyFill="1" applyBorder="1" applyAlignment="1">
      <alignment horizontal="center"/>
    </xf>
    <xf numFmtId="0" fontId="75" fillId="0" borderId="5" xfId="0" applyFont="1" applyFill="1" applyBorder="1" applyAlignment="1">
      <alignment horizontal="center"/>
    </xf>
    <xf numFmtId="0" fontId="75" fillId="0" borderId="4" xfId="0" applyFont="1" applyFill="1" applyBorder="1" applyAlignment="1">
      <alignment horizontal="center"/>
    </xf>
    <xf numFmtId="49" fontId="42" fillId="14" borderId="60" xfId="2" applyNumberFormat="1" applyFont="1" applyFill="1" applyBorder="1" applyAlignment="1">
      <alignment horizontal="center"/>
    </xf>
    <xf numFmtId="49" fontId="42" fillId="14" borderId="0" xfId="2" applyNumberFormat="1" applyFont="1" applyFill="1" applyBorder="1" applyAlignment="1">
      <alignment horizontal="center"/>
    </xf>
    <xf numFmtId="49" fontId="42" fillId="14" borderId="20" xfId="2" applyNumberFormat="1" applyFont="1" applyFill="1" applyBorder="1" applyAlignment="1">
      <alignment horizontal="center"/>
    </xf>
    <xf numFmtId="0" fontId="75" fillId="8" borderId="8" xfId="0" applyFont="1" applyFill="1" applyBorder="1" applyAlignment="1">
      <alignment horizontal="center"/>
    </xf>
    <xf numFmtId="0" fontId="75" fillId="8" borderId="5" xfId="0" applyFont="1" applyFill="1" applyBorder="1" applyAlignment="1">
      <alignment horizontal="center"/>
    </xf>
    <xf numFmtId="0" fontId="75" fillId="8" borderId="42" xfId="0" applyFont="1" applyFill="1" applyBorder="1" applyAlignment="1">
      <alignment horizontal="center"/>
    </xf>
    <xf numFmtId="0" fontId="43" fillId="14" borderId="54" xfId="2" applyFont="1" applyFill="1" applyBorder="1" applyAlignment="1">
      <alignment horizontal="center"/>
    </xf>
    <xf numFmtId="0" fontId="43" fillId="14" borderId="50" xfId="2" applyFont="1" applyFill="1" applyBorder="1" applyAlignment="1">
      <alignment horizontal="center"/>
    </xf>
    <xf numFmtId="0" fontId="43" fillId="14" borderId="59" xfId="2" applyFont="1" applyFill="1" applyBorder="1" applyAlignment="1">
      <alignment horizontal="center"/>
    </xf>
    <xf numFmtId="49" fontId="67" fillId="14" borderId="60" xfId="9" applyNumberFormat="1" applyFont="1" applyFill="1" applyBorder="1" applyAlignment="1">
      <alignment horizontal="center"/>
    </xf>
    <xf numFmtId="49" fontId="67" fillId="14" borderId="0" xfId="9" applyNumberFormat="1" applyFont="1" applyFill="1" applyBorder="1" applyAlignment="1">
      <alignment horizontal="center"/>
    </xf>
    <xf numFmtId="49" fontId="67" fillId="14" borderId="20" xfId="9" applyNumberFormat="1" applyFont="1" applyFill="1" applyBorder="1" applyAlignment="1">
      <alignment horizontal="center"/>
    </xf>
    <xf numFmtId="0" fontId="48" fillId="8" borderId="1" xfId="0" applyFont="1" applyFill="1" applyBorder="1" applyAlignment="1">
      <alignment horizontal="center"/>
    </xf>
    <xf numFmtId="0" fontId="50" fillId="18" borderId="41" xfId="0" applyFont="1" applyFill="1" applyBorder="1" applyAlignment="1">
      <alignment horizontal="center"/>
    </xf>
    <xf numFmtId="0" fontId="50" fillId="18" borderId="44" xfId="0" applyFont="1" applyFill="1" applyBorder="1" applyAlignment="1">
      <alignment horizontal="center"/>
    </xf>
    <xf numFmtId="0" fontId="44" fillId="0" borderId="8" xfId="9" applyFont="1" applyFill="1" applyBorder="1" applyAlignment="1">
      <alignment horizontal="center"/>
    </xf>
    <xf numFmtId="0" fontId="44" fillId="0" borderId="4" xfId="9" applyFont="1" applyFill="1" applyBorder="1" applyAlignment="1">
      <alignment horizontal="center"/>
    </xf>
    <xf numFmtId="0" fontId="46" fillId="0" borderId="8" xfId="0" applyFont="1" applyBorder="1" applyAlignment="1">
      <alignment horizontal="center"/>
    </xf>
    <xf numFmtId="0" fontId="46" fillId="0" borderId="4" xfId="0" applyFont="1" applyBorder="1" applyAlignment="1">
      <alignment horizontal="center"/>
    </xf>
    <xf numFmtId="0" fontId="54" fillId="17" borderId="1" xfId="0" applyFont="1" applyFill="1" applyBorder="1" applyAlignment="1">
      <alignment horizontal="center"/>
    </xf>
    <xf numFmtId="49" fontId="67" fillId="14" borderId="60" xfId="13" applyNumberFormat="1" applyFont="1" applyFill="1" applyBorder="1" applyAlignment="1">
      <alignment horizontal="center"/>
    </xf>
    <xf numFmtId="49" fontId="67" fillId="14" borderId="0" xfId="13" applyNumberFormat="1" applyFont="1" applyFill="1" applyBorder="1" applyAlignment="1">
      <alignment horizontal="center"/>
    </xf>
    <xf numFmtId="49" fontId="67" fillId="14" borderId="20" xfId="13" applyNumberFormat="1" applyFont="1" applyFill="1" applyBorder="1" applyAlignment="1">
      <alignment horizontal="center"/>
    </xf>
    <xf numFmtId="0" fontId="67" fillId="14" borderId="22" xfId="3" applyFont="1" applyFill="1" applyBorder="1" applyAlignment="1">
      <alignment horizontal="center"/>
    </xf>
    <xf numFmtId="0" fontId="67" fillId="14" borderId="9" xfId="3" applyFont="1" applyFill="1" applyBorder="1" applyAlignment="1">
      <alignment horizontal="center"/>
    </xf>
    <xf numFmtId="0" fontId="67" fillId="14" borderId="23" xfId="3" applyFont="1" applyFill="1" applyBorder="1" applyAlignment="1">
      <alignment horizontal="center"/>
    </xf>
    <xf numFmtId="0" fontId="67" fillId="14" borderId="31" xfId="3" applyFont="1" applyFill="1" applyBorder="1" applyAlignment="1">
      <alignment horizontal="center"/>
    </xf>
    <xf numFmtId="0" fontId="67" fillId="14" borderId="19" xfId="3" applyFont="1" applyFill="1" applyBorder="1" applyAlignment="1">
      <alignment horizontal="center"/>
    </xf>
    <xf numFmtId="0" fontId="67" fillId="14" borderId="11" xfId="3" applyFont="1" applyFill="1" applyBorder="1" applyAlignment="1">
      <alignment horizontal="center"/>
    </xf>
    <xf numFmtId="49" fontId="67" fillId="14" borderId="26" xfId="3" applyNumberFormat="1" applyFont="1" applyFill="1" applyBorder="1" applyAlignment="1">
      <alignment horizontal="center"/>
    </xf>
    <xf numFmtId="49" fontId="67" fillId="14" borderId="0" xfId="3" applyNumberFormat="1" applyFont="1" applyFill="1" applyBorder="1" applyAlignment="1">
      <alignment horizontal="center"/>
    </xf>
    <xf numFmtId="49" fontId="67" fillId="14" borderId="6" xfId="3" applyNumberFormat="1" applyFont="1" applyFill="1" applyBorder="1" applyAlignment="1">
      <alignment horizontal="center"/>
    </xf>
    <xf numFmtId="49" fontId="67" fillId="14" borderId="60" xfId="0" applyNumberFormat="1" applyFont="1" applyFill="1" applyBorder="1" applyAlignment="1">
      <alignment horizontal="center"/>
    </xf>
    <xf numFmtId="49" fontId="67" fillId="14" borderId="0" xfId="0" applyNumberFormat="1" applyFont="1" applyFill="1" applyBorder="1" applyAlignment="1">
      <alignment horizontal="center"/>
    </xf>
    <xf numFmtId="49" fontId="67" fillId="14" borderId="20" xfId="0" applyNumberFormat="1" applyFont="1" applyFill="1" applyBorder="1" applyAlignment="1">
      <alignment horizontal="center"/>
    </xf>
    <xf numFmtId="0" fontId="82" fillId="11" borderId="10" xfId="0" applyFont="1" applyFill="1" applyBorder="1" applyAlignment="1">
      <alignment horizontal="right" vertical="center"/>
    </xf>
    <xf numFmtId="0" fontId="82" fillId="11" borderId="12" xfId="0" applyFont="1" applyFill="1" applyBorder="1" applyAlignment="1">
      <alignment horizontal="right" vertical="center"/>
    </xf>
    <xf numFmtId="0" fontId="82" fillId="8" borderId="10" xfId="0" applyFont="1" applyFill="1" applyBorder="1" applyAlignment="1">
      <alignment horizontal="right" vertical="center"/>
    </xf>
    <xf numFmtId="0" fontId="82" fillId="8" borderId="12" xfId="0" applyFont="1" applyFill="1" applyBorder="1" applyAlignment="1">
      <alignment horizontal="right" vertical="center"/>
    </xf>
    <xf numFmtId="0" fontId="49" fillId="14" borderId="56" xfId="11" applyFont="1" applyFill="1" applyBorder="1" applyAlignment="1">
      <alignment horizontal="center"/>
    </xf>
    <xf numFmtId="0" fontId="49" fillId="14" borderId="57" xfId="11" applyFont="1" applyFill="1" applyBorder="1" applyAlignment="1">
      <alignment horizontal="center"/>
    </xf>
    <xf numFmtId="0" fontId="49" fillId="14" borderId="58" xfId="11" applyFont="1" applyFill="1" applyBorder="1" applyAlignment="1">
      <alignment horizontal="center"/>
    </xf>
    <xf numFmtId="0" fontId="80" fillId="14" borderId="60" xfId="11" applyFont="1" applyFill="1" applyBorder="1" applyAlignment="1">
      <alignment horizontal="center"/>
    </xf>
    <xf numFmtId="0" fontId="80" fillId="14" borderId="0" xfId="11" applyFont="1" applyFill="1" applyBorder="1" applyAlignment="1">
      <alignment horizontal="center"/>
    </xf>
    <xf numFmtId="0" fontId="80" fillId="14" borderId="20" xfId="11" applyFont="1" applyFill="1" applyBorder="1" applyAlignment="1">
      <alignment horizontal="center"/>
    </xf>
    <xf numFmtId="0" fontId="49" fillId="14" borderId="54" xfId="11" applyFont="1" applyFill="1" applyBorder="1" applyAlignment="1">
      <alignment horizontal="center"/>
    </xf>
    <xf numFmtId="0" fontId="49" fillId="14" borderId="50" xfId="11" applyFont="1" applyFill="1" applyBorder="1" applyAlignment="1">
      <alignment horizontal="center"/>
    </xf>
    <xf numFmtId="0" fontId="49" fillId="14" borderId="59" xfId="11" applyFont="1" applyFill="1" applyBorder="1" applyAlignment="1">
      <alignment horizontal="center"/>
    </xf>
    <xf numFmtId="49" fontId="49" fillId="14" borderId="60" xfId="11" applyNumberFormat="1" applyFont="1" applyFill="1" applyBorder="1" applyAlignment="1">
      <alignment horizontal="center"/>
    </xf>
    <xf numFmtId="49" fontId="49" fillId="14" borderId="0" xfId="11" applyNumberFormat="1" applyFont="1" applyFill="1" applyBorder="1" applyAlignment="1">
      <alignment horizontal="center"/>
    </xf>
    <xf numFmtId="49" fontId="49" fillId="14" borderId="20" xfId="11" applyNumberFormat="1" applyFont="1" applyFill="1" applyBorder="1" applyAlignment="1">
      <alignment horizontal="center"/>
    </xf>
    <xf numFmtId="0" fontId="79" fillId="8" borderId="10" xfId="0" applyFont="1" applyFill="1" applyBorder="1" applyAlignment="1">
      <alignment horizontal="right" vertical="center"/>
    </xf>
    <xf numFmtId="0" fontId="79" fillId="8" borderId="12" xfId="0" applyFont="1" applyFill="1" applyBorder="1" applyAlignment="1">
      <alignment horizontal="right" vertical="center"/>
    </xf>
    <xf numFmtId="0" fontId="49" fillId="14" borderId="56" xfId="11" applyFont="1" applyFill="1" applyBorder="1" applyAlignment="1">
      <alignment horizontal="center" wrapText="1"/>
    </xf>
    <xf numFmtId="0" fontId="49" fillId="14" borderId="57" xfId="11" applyFont="1" applyFill="1" applyBorder="1" applyAlignment="1">
      <alignment horizontal="center" wrapText="1"/>
    </xf>
    <xf numFmtId="0" fontId="49" fillId="14" borderId="58" xfId="11" applyFont="1" applyFill="1" applyBorder="1" applyAlignment="1">
      <alignment horizontal="center" wrapText="1"/>
    </xf>
    <xf numFmtId="0" fontId="80" fillId="14" borderId="60" xfId="11" applyFont="1" applyFill="1" applyBorder="1" applyAlignment="1">
      <alignment horizontal="center" wrapText="1"/>
    </xf>
    <xf numFmtId="0" fontId="80" fillId="14" borderId="0" xfId="11" applyFont="1" applyFill="1" applyBorder="1" applyAlignment="1">
      <alignment horizontal="center" wrapText="1"/>
    </xf>
    <xf numFmtId="0" fontId="80" fillId="14" borderId="20" xfId="11" applyFont="1" applyFill="1" applyBorder="1" applyAlignment="1">
      <alignment horizontal="center" wrapText="1"/>
    </xf>
    <xf numFmtId="0" fontId="49" fillId="14" borderId="54" xfId="11" applyFont="1" applyFill="1" applyBorder="1" applyAlignment="1">
      <alignment horizontal="center" wrapText="1"/>
    </xf>
    <xf numFmtId="0" fontId="49" fillId="14" borderId="50" xfId="11" applyFont="1" applyFill="1" applyBorder="1" applyAlignment="1">
      <alignment horizontal="center" wrapText="1"/>
    </xf>
    <xf numFmtId="0" fontId="49" fillId="14" borderId="59" xfId="11" applyFont="1" applyFill="1" applyBorder="1" applyAlignment="1">
      <alignment horizontal="center" wrapText="1"/>
    </xf>
    <xf numFmtId="49" fontId="49" fillId="14" borderId="60" xfId="11" applyNumberFormat="1" applyFont="1" applyFill="1" applyBorder="1" applyAlignment="1">
      <alignment horizontal="center" wrapText="1"/>
    </xf>
    <xf numFmtId="49" fontId="49" fillId="14" borderId="0" xfId="11" applyNumberFormat="1" applyFont="1" applyFill="1" applyBorder="1" applyAlignment="1">
      <alignment horizontal="center" wrapText="1"/>
    </xf>
    <xf numFmtId="49" fontId="49" fillId="14" borderId="20" xfId="11" applyNumberFormat="1" applyFont="1" applyFill="1" applyBorder="1" applyAlignment="1">
      <alignment horizontal="center" wrapText="1"/>
    </xf>
    <xf numFmtId="0" fontId="82" fillId="11" borderId="74" xfId="0" applyFont="1" applyFill="1" applyBorder="1" applyAlignment="1">
      <alignment horizontal="right" vertical="center"/>
    </xf>
    <xf numFmtId="0" fontId="82" fillId="11" borderId="70" xfId="0" applyFont="1" applyFill="1" applyBorder="1" applyAlignment="1">
      <alignment horizontal="right" vertical="center"/>
    </xf>
    <xf numFmtId="0" fontId="49" fillId="14" borderId="0" xfId="11" applyFont="1" applyFill="1" applyBorder="1" applyAlignment="1">
      <alignment horizontal="center"/>
    </xf>
    <xf numFmtId="0" fontId="49" fillId="14" borderId="20" xfId="11" applyFont="1" applyFill="1" applyBorder="1" applyAlignment="1">
      <alignment horizontal="center"/>
    </xf>
    <xf numFmtId="0" fontId="82" fillId="11" borderId="74" xfId="0" applyFont="1" applyFill="1" applyBorder="1" applyAlignment="1">
      <alignment horizontal="center" vertical="center"/>
    </xf>
    <xf numFmtId="0" fontId="82" fillId="11" borderId="70" xfId="0" applyFont="1" applyFill="1" applyBorder="1" applyAlignment="1">
      <alignment horizontal="center" vertical="center"/>
    </xf>
    <xf numFmtId="0" fontId="82" fillId="8" borderId="1" xfId="0" applyFont="1" applyFill="1" applyBorder="1" applyAlignment="1">
      <alignment horizontal="right" vertical="center"/>
    </xf>
    <xf numFmtId="0" fontId="82" fillId="8" borderId="17" xfId="0" applyFont="1" applyFill="1" applyBorder="1" applyAlignment="1">
      <alignment horizontal="right" vertical="center"/>
    </xf>
    <xf numFmtId="0" fontId="82" fillId="8" borderId="45" xfId="0" applyFont="1" applyFill="1" applyBorder="1" applyAlignment="1">
      <alignment horizontal="right" vertical="center"/>
    </xf>
    <xf numFmtId="0" fontId="79" fillId="8" borderId="17" xfId="0" applyFont="1" applyFill="1" applyBorder="1" applyAlignment="1">
      <alignment horizontal="right" vertical="center"/>
    </xf>
    <xf numFmtId="0" fontId="79" fillId="8" borderId="45" xfId="0" applyFont="1" applyFill="1" applyBorder="1" applyAlignment="1">
      <alignment horizontal="right" vertical="center"/>
    </xf>
    <xf numFmtId="0" fontId="79" fillId="8" borderId="1" xfId="0" applyFont="1" applyFill="1" applyBorder="1" applyAlignment="1">
      <alignment horizontal="right" vertical="center"/>
    </xf>
    <xf numFmtId="0" fontId="82" fillId="8" borderId="65" xfId="0" applyFont="1" applyFill="1" applyBorder="1" applyAlignment="1">
      <alignment horizontal="right" vertical="center"/>
    </xf>
    <xf numFmtId="0" fontId="82" fillId="8" borderId="67" xfId="0" applyFont="1" applyFill="1" applyBorder="1" applyAlignment="1">
      <alignment horizontal="right" vertical="center"/>
    </xf>
    <xf numFmtId="0" fontId="82" fillId="11" borderId="1" xfId="0" applyFont="1" applyFill="1" applyBorder="1" applyAlignment="1">
      <alignment horizontal="right" vertical="center"/>
    </xf>
    <xf numFmtId="0" fontId="82" fillId="11" borderId="65" xfId="0" applyFont="1" applyFill="1" applyBorder="1" applyAlignment="1">
      <alignment horizontal="right" vertical="center"/>
    </xf>
    <xf numFmtId="0" fontId="82" fillId="11" borderId="67" xfId="0" applyFont="1" applyFill="1" applyBorder="1" applyAlignment="1">
      <alignment horizontal="right" vertical="center"/>
    </xf>
  </cellXfs>
  <cellStyles count="14">
    <cellStyle name="Standard" xfId="0" builtinId="0"/>
    <cellStyle name="Standard_BIB" xfId="1"/>
    <cellStyle name="Standard_FSUSEK" xfId="2"/>
    <cellStyle name="Standard_FUNKSUB" xfId="3"/>
    <cellStyle name="Standard_GRU9495" xfId="4"/>
    <cellStyle name="Standard_Grundschulen FSU 9495" xfId="5"/>
    <cellStyle name="Standard_Grundschulen OSUW " xfId="6"/>
    <cellStyle name="Standard_GUW9495" xfId="7"/>
    <cellStyle name="Standard_GUWSEK" xfId="8"/>
    <cellStyle name="Standard_Hochschulen Total 9495" xfId="9"/>
    <cellStyle name="Standard_OSU9495" xfId="10"/>
    <cellStyle name="Standard_Schul Weiterbildung Total 9495" xfId="11"/>
    <cellStyle name="Standard_SEK9495" xfId="12"/>
    <cellStyle name="Standard_Sonderschulen 9495" xfId="13"/>
  </cellStyles>
  <dxfs count="1">
    <dxf>
      <font>
        <b/>
        <i val="0"/>
        <condense val="0"/>
        <extend val="0"/>
        <color auto="1"/>
      </font>
    </dxf>
  </dxfs>
  <tableStyles count="0" defaultTableStyle="TableStyleMedium2" defaultPivotStyle="PivotStyleLight16"/>
  <colors>
    <mruColors>
      <color rgb="FFFFCC99"/>
      <color rgb="FFCCFF66"/>
      <color rgb="FFFFFFCC"/>
      <color rgb="FF99FF66"/>
      <color rgb="FF99FFCC"/>
      <color rgb="FFFFCCCC"/>
      <color rgb="FFFFFF66"/>
      <color rgb="FFFF33CC"/>
      <color rgb="FFFF99CC"/>
      <color rgb="FF66FF3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1.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Excel-Dokumente/Statistik/Schuljahr%201998-99/BERMOD.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EXCEL/FUNKSBV.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orschlag Viktor"/>
      <sheetName val="Berechnungen Viktor"/>
      <sheetName val="Kostenberechnung Sekundar"/>
      <sheetName val="Modell Grundschulen I"/>
      <sheetName val="Parameter GRSCHUL II"/>
    </sheetNames>
    <sheetDataSet>
      <sheetData sheetId="0">
        <row r="3">
          <cell r="A3">
            <v>0</v>
          </cell>
          <cell r="B3">
            <v>0</v>
          </cell>
          <cell r="C3">
            <v>0</v>
          </cell>
          <cell r="D3">
            <v>0</v>
          </cell>
          <cell r="E3">
            <v>0</v>
          </cell>
          <cell r="F3">
            <v>0</v>
          </cell>
          <cell r="G3">
            <v>0</v>
          </cell>
          <cell r="H3">
            <v>0</v>
          </cell>
          <cell r="I3">
            <v>0</v>
          </cell>
          <cell r="J3">
            <v>0</v>
          </cell>
          <cell r="K3">
            <v>0</v>
          </cell>
          <cell r="L3">
            <v>0</v>
          </cell>
          <cell r="M3">
            <v>0</v>
          </cell>
        </row>
        <row r="4">
          <cell r="A4">
            <v>1</v>
          </cell>
          <cell r="B4">
            <v>1</v>
          </cell>
          <cell r="C4">
            <v>21</v>
          </cell>
          <cell r="D4">
            <v>20</v>
          </cell>
          <cell r="E4">
            <v>14</v>
          </cell>
          <cell r="F4">
            <v>13</v>
          </cell>
          <cell r="G4">
            <v>17</v>
          </cell>
          <cell r="H4">
            <v>12</v>
          </cell>
          <cell r="I4">
            <v>11</v>
          </cell>
          <cell r="J4">
            <v>90</v>
          </cell>
          <cell r="K4">
            <v>18</v>
          </cell>
          <cell r="L4">
            <v>1</v>
          </cell>
          <cell r="M4">
            <v>36</v>
          </cell>
        </row>
        <row r="5">
          <cell r="A5">
            <v>16</v>
          </cell>
          <cell r="B5">
            <v>18</v>
          </cell>
          <cell r="C5">
            <v>42</v>
          </cell>
          <cell r="D5">
            <v>40</v>
          </cell>
          <cell r="E5">
            <v>28</v>
          </cell>
          <cell r="F5">
            <v>26</v>
          </cell>
          <cell r="G5">
            <v>34</v>
          </cell>
          <cell r="H5">
            <v>24</v>
          </cell>
          <cell r="I5">
            <v>22</v>
          </cell>
          <cell r="J5">
            <v>91</v>
          </cell>
          <cell r="K5">
            <v>18.2</v>
          </cell>
          <cell r="L5">
            <v>17</v>
          </cell>
          <cell r="M5">
            <v>72</v>
          </cell>
        </row>
        <row r="6">
          <cell r="A6">
            <v>32</v>
          </cell>
          <cell r="B6">
            <v>36</v>
          </cell>
          <cell r="C6">
            <v>63</v>
          </cell>
          <cell r="D6">
            <v>60</v>
          </cell>
          <cell r="E6">
            <v>42</v>
          </cell>
          <cell r="F6">
            <v>39</v>
          </cell>
          <cell r="G6">
            <v>51</v>
          </cell>
          <cell r="H6">
            <v>36</v>
          </cell>
          <cell r="I6">
            <v>33</v>
          </cell>
          <cell r="J6">
            <v>92</v>
          </cell>
          <cell r="K6">
            <v>18.400000000000002</v>
          </cell>
          <cell r="L6">
            <v>34</v>
          </cell>
          <cell r="M6">
            <v>108</v>
          </cell>
        </row>
        <row r="7">
          <cell r="A7">
            <v>48</v>
          </cell>
          <cell r="B7">
            <v>54</v>
          </cell>
          <cell r="C7">
            <v>84</v>
          </cell>
          <cell r="D7">
            <v>80</v>
          </cell>
          <cell r="E7">
            <v>56</v>
          </cell>
          <cell r="F7">
            <v>52</v>
          </cell>
          <cell r="G7">
            <v>68</v>
          </cell>
          <cell r="H7">
            <v>48</v>
          </cell>
          <cell r="I7">
            <v>44</v>
          </cell>
          <cell r="J7">
            <v>93</v>
          </cell>
          <cell r="K7">
            <v>18.600000000000001</v>
          </cell>
          <cell r="L7">
            <v>51</v>
          </cell>
          <cell r="M7">
            <v>144</v>
          </cell>
        </row>
        <row r="8">
          <cell r="A8">
            <v>64</v>
          </cell>
          <cell r="B8">
            <v>72</v>
          </cell>
          <cell r="C8">
            <v>105</v>
          </cell>
          <cell r="D8">
            <v>100</v>
          </cell>
          <cell r="E8">
            <v>70</v>
          </cell>
          <cell r="F8">
            <v>65</v>
          </cell>
          <cell r="G8">
            <v>85</v>
          </cell>
          <cell r="H8">
            <v>60</v>
          </cell>
          <cell r="I8">
            <v>55</v>
          </cell>
          <cell r="J8">
            <v>94</v>
          </cell>
          <cell r="K8">
            <v>18.8</v>
          </cell>
          <cell r="L8">
            <v>68</v>
          </cell>
          <cell r="M8">
            <v>180</v>
          </cell>
        </row>
        <row r="9">
          <cell r="A9">
            <v>80</v>
          </cell>
          <cell r="B9">
            <v>90</v>
          </cell>
          <cell r="C9">
            <v>126</v>
          </cell>
          <cell r="D9">
            <v>120</v>
          </cell>
          <cell r="E9">
            <v>84</v>
          </cell>
          <cell r="F9">
            <v>78</v>
          </cell>
          <cell r="G9">
            <v>102</v>
          </cell>
          <cell r="H9">
            <v>72</v>
          </cell>
          <cell r="I9">
            <v>66</v>
          </cell>
          <cell r="J9">
            <v>95</v>
          </cell>
          <cell r="K9">
            <v>19</v>
          </cell>
          <cell r="L9">
            <v>85</v>
          </cell>
          <cell r="M9">
            <v>216</v>
          </cell>
        </row>
        <row r="10">
          <cell r="A10">
            <v>96</v>
          </cell>
          <cell r="B10">
            <v>108</v>
          </cell>
          <cell r="C10">
            <v>147</v>
          </cell>
          <cell r="D10">
            <v>140</v>
          </cell>
          <cell r="E10">
            <v>98</v>
          </cell>
          <cell r="F10">
            <v>91</v>
          </cell>
          <cell r="G10">
            <v>119</v>
          </cell>
          <cell r="H10">
            <v>84</v>
          </cell>
          <cell r="I10">
            <v>77</v>
          </cell>
          <cell r="J10">
            <v>96</v>
          </cell>
          <cell r="K10">
            <v>19.200000000000003</v>
          </cell>
          <cell r="L10">
            <v>102</v>
          </cell>
          <cell r="M10">
            <v>252</v>
          </cell>
        </row>
        <row r="11">
          <cell r="A11">
            <v>112</v>
          </cell>
          <cell r="B11">
            <v>126</v>
          </cell>
          <cell r="C11">
            <v>168</v>
          </cell>
          <cell r="D11">
            <v>160</v>
          </cell>
          <cell r="E11">
            <v>112</v>
          </cell>
          <cell r="F11">
            <v>104</v>
          </cell>
          <cell r="G11">
            <v>136</v>
          </cell>
          <cell r="H11">
            <v>96</v>
          </cell>
          <cell r="I11">
            <v>88</v>
          </cell>
          <cell r="J11">
            <v>97</v>
          </cell>
          <cell r="K11">
            <v>19.400000000000002</v>
          </cell>
          <cell r="L11">
            <v>119</v>
          </cell>
          <cell r="M11">
            <v>288</v>
          </cell>
        </row>
        <row r="12">
          <cell r="A12">
            <v>128</v>
          </cell>
          <cell r="B12">
            <v>144</v>
          </cell>
          <cell r="C12">
            <v>189</v>
          </cell>
          <cell r="D12">
            <v>180</v>
          </cell>
          <cell r="E12">
            <v>126</v>
          </cell>
          <cell r="F12">
            <v>117</v>
          </cell>
          <cell r="G12">
            <v>153</v>
          </cell>
          <cell r="H12">
            <v>108</v>
          </cell>
          <cell r="I12">
            <v>99</v>
          </cell>
          <cell r="J12">
            <v>98</v>
          </cell>
          <cell r="K12">
            <v>19.600000000000001</v>
          </cell>
          <cell r="L12">
            <v>136</v>
          </cell>
          <cell r="M12">
            <v>324</v>
          </cell>
        </row>
        <row r="13">
          <cell r="A13">
            <v>144</v>
          </cell>
          <cell r="B13">
            <v>162</v>
          </cell>
          <cell r="C13">
            <v>210</v>
          </cell>
          <cell r="D13">
            <v>200</v>
          </cell>
          <cell r="E13">
            <v>140</v>
          </cell>
          <cell r="F13">
            <v>130</v>
          </cell>
          <cell r="G13">
            <v>170</v>
          </cell>
          <cell r="H13">
            <v>120</v>
          </cell>
          <cell r="I13">
            <v>110</v>
          </cell>
          <cell r="J13">
            <v>99</v>
          </cell>
          <cell r="K13">
            <v>19.8</v>
          </cell>
          <cell r="L13">
            <v>153</v>
          </cell>
          <cell r="M13">
            <v>360</v>
          </cell>
        </row>
        <row r="14">
          <cell r="A14">
            <v>160</v>
          </cell>
          <cell r="B14">
            <v>180</v>
          </cell>
          <cell r="C14">
            <v>231</v>
          </cell>
          <cell r="D14">
            <v>220</v>
          </cell>
          <cell r="E14">
            <v>154</v>
          </cell>
          <cell r="F14">
            <v>143</v>
          </cell>
          <cell r="G14">
            <v>187</v>
          </cell>
          <cell r="H14">
            <v>132</v>
          </cell>
          <cell r="I14">
            <v>121</v>
          </cell>
          <cell r="J14">
            <v>100</v>
          </cell>
          <cell r="K14">
            <v>20</v>
          </cell>
          <cell r="L14">
            <v>170</v>
          </cell>
          <cell r="M14">
            <v>396</v>
          </cell>
        </row>
        <row r="15">
          <cell r="A15">
            <v>176</v>
          </cell>
          <cell r="B15">
            <v>198</v>
          </cell>
          <cell r="C15">
            <v>252</v>
          </cell>
          <cell r="D15">
            <v>240</v>
          </cell>
          <cell r="E15">
            <v>168</v>
          </cell>
          <cell r="F15">
            <v>156</v>
          </cell>
          <cell r="G15">
            <v>204</v>
          </cell>
          <cell r="H15">
            <v>144</v>
          </cell>
          <cell r="I15">
            <v>132</v>
          </cell>
          <cell r="J15">
            <v>101</v>
          </cell>
          <cell r="K15">
            <v>20.200000000000003</v>
          </cell>
        </row>
        <row r="16">
          <cell r="A16">
            <v>192</v>
          </cell>
          <cell r="B16">
            <v>216</v>
          </cell>
          <cell r="C16">
            <v>273</v>
          </cell>
          <cell r="D16">
            <v>260</v>
          </cell>
          <cell r="E16">
            <v>182</v>
          </cell>
          <cell r="F16">
            <v>169</v>
          </cell>
          <cell r="G16">
            <v>221</v>
          </cell>
          <cell r="H16">
            <v>156</v>
          </cell>
          <cell r="I16">
            <v>143</v>
          </cell>
          <cell r="J16">
            <v>102</v>
          </cell>
          <cell r="K16">
            <v>20.400000000000002</v>
          </cell>
        </row>
        <row r="17">
          <cell r="A17">
            <v>208</v>
          </cell>
          <cell r="B17">
            <v>234</v>
          </cell>
          <cell r="C17">
            <v>294</v>
          </cell>
          <cell r="D17">
            <v>280</v>
          </cell>
          <cell r="E17">
            <v>196</v>
          </cell>
          <cell r="F17">
            <v>182</v>
          </cell>
          <cell r="G17">
            <v>238</v>
          </cell>
          <cell r="H17">
            <v>168</v>
          </cell>
          <cell r="I17">
            <v>154</v>
          </cell>
          <cell r="J17">
            <v>103</v>
          </cell>
          <cell r="K17">
            <v>20.6</v>
          </cell>
        </row>
        <row r="18">
          <cell r="A18">
            <v>224</v>
          </cell>
          <cell r="B18">
            <v>252</v>
          </cell>
          <cell r="C18">
            <v>315</v>
          </cell>
          <cell r="D18">
            <v>300</v>
          </cell>
          <cell r="E18">
            <v>210</v>
          </cell>
          <cell r="F18">
            <v>195</v>
          </cell>
          <cell r="G18">
            <v>255</v>
          </cell>
          <cell r="H18">
            <v>180</v>
          </cell>
          <cell r="I18">
            <v>165</v>
          </cell>
          <cell r="J18">
            <v>104</v>
          </cell>
          <cell r="K18">
            <v>20.8</v>
          </cell>
        </row>
        <row r="19">
          <cell r="A19">
            <v>240</v>
          </cell>
          <cell r="B19">
            <v>270</v>
          </cell>
          <cell r="C19">
            <v>336</v>
          </cell>
          <cell r="D19">
            <v>320</v>
          </cell>
          <cell r="E19">
            <v>224</v>
          </cell>
          <cell r="F19">
            <v>208</v>
          </cell>
          <cell r="G19">
            <v>272</v>
          </cell>
          <cell r="H19">
            <v>192</v>
          </cell>
          <cell r="I19">
            <v>176</v>
          </cell>
          <cell r="J19">
            <v>105</v>
          </cell>
          <cell r="K19">
            <v>21</v>
          </cell>
        </row>
        <row r="20">
          <cell r="A20">
            <v>256</v>
          </cell>
          <cell r="B20">
            <v>288</v>
          </cell>
          <cell r="C20">
            <v>357</v>
          </cell>
          <cell r="D20">
            <v>340</v>
          </cell>
          <cell r="E20">
            <v>238</v>
          </cell>
          <cell r="F20">
            <v>221</v>
          </cell>
          <cell r="G20">
            <v>289</v>
          </cell>
          <cell r="H20">
            <v>204</v>
          </cell>
          <cell r="I20">
            <v>187</v>
          </cell>
          <cell r="J20">
            <v>106</v>
          </cell>
          <cell r="K20">
            <v>21.200000000000003</v>
          </cell>
        </row>
        <row r="21">
          <cell r="A21">
            <v>272</v>
          </cell>
          <cell r="B21">
            <v>306</v>
          </cell>
          <cell r="C21">
            <v>378</v>
          </cell>
          <cell r="D21">
            <v>360</v>
          </cell>
          <cell r="E21">
            <v>252</v>
          </cell>
          <cell r="F21">
            <v>234</v>
          </cell>
          <cell r="G21">
            <v>306</v>
          </cell>
          <cell r="H21">
            <v>216</v>
          </cell>
          <cell r="I21">
            <v>198</v>
          </cell>
          <cell r="J21">
            <v>107</v>
          </cell>
          <cell r="K21">
            <v>21.400000000000002</v>
          </cell>
        </row>
        <row r="22">
          <cell r="A22">
            <v>288</v>
          </cell>
          <cell r="B22">
            <v>324</v>
          </cell>
          <cell r="C22">
            <v>399</v>
          </cell>
          <cell r="D22">
            <v>380</v>
          </cell>
          <cell r="E22">
            <v>266</v>
          </cell>
          <cell r="F22">
            <v>247</v>
          </cell>
          <cell r="G22">
            <v>323</v>
          </cell>
          <cell r="H22">
            <v>228</v>
          </cell>
          <cell r="I22">
            <v>209</v>
          </cell>
          <cell r="J22">
            <v>108</v>
          </cell>
          <cell r="K22">
            <v>21.6</v>
          </cell>
        </row>
        <row r="23">
          <cell r="A23">
            <v>304</v>
          </cell>
          <cell r="B23">
            <v>342</v>
          </cell>
          <cell r="C23">
            <v>420</v>
          </cell>
          <cell r="D23">
            <v>400</v>
          </cell>
          <cell r="E23">
            <v>280</v>
          </cell>
          <cell r="F23">
            <v>260</v>
          </cell>
          <cell r="G23">
            <v>340</v>
          </cell>
          <cell r="H23">
            <v>240</v>
          </cell>
          <cell r="I23">
            <v>220</v>
          </cell>
          <cell r="J23">
            <v>109</v>
          </cell>
          <cell r="K23">
            <v>21.8</v>
          </cell>
        </row>
        <row r="24">
          <cell r="A24">
            <v>320</v>
          </cell>
          <cell r="B24">
            <v>360</v>
          </cell>
          <cell r="C24">
            <v>441</v>
          </cell>
          <cell r="D24">
            <v>420</v>
          </cell>
          <cell r="E24">
            <v>294</v>
          </cell>
          <cell r="F24">
            <v>273</v>
          </cell>
          <cell r="G24">
            <v>357</v>
          </cell>
          <cell r="H24">
            <v>252</v>
          </cell>
          <cell r="I24">
            <v>231</v>
          </cell>
          <cell r="J24">
            <v>110</v>
          </cell>
          <cell r="K24">
            <v>22</v>
          </cell>
        </row>
        <row r="25">
          <cell r="J25">
            <v>111</v>
          </cell>
          <cell r="K25">
            <v>22.200000000000003</v>
          </cell>
        </row>
        <row r="26">
          <cell r="J26">
            <v>112</v>
          </cell>
          <cell r="K26">
            <v>22.400000000000002</v>
          </cell>
        </row>
        <row r="27">
          <cell r="J27">
            <v>113</v>
          </cell>
          <cell r="K27">
            <v>22.6</v>
          </cell>
        </row>
        <row r="28">
          <cell r="J28">
            <v>114</v>
          </cell>
          <cell r="K28">
            <v>22.8</v>
          </cell>
        </row>
        <row r="29">
          <cell r="J29">
            <v>115</v>
          </cell>
          <cell r="K29">
            <v>23</v>
          </cell>
        </row>
        <row r="30">
          <cell r="J30">
            <v>116</v>
          </cell>
          <cell r="K30">
            <v>23.200000000000003</v>
          </cell>
        </row>
        <row r="31">
          <cell r="J31">
            <v>117</v>
          </cell>
          <cell r="K31">
            <v>23.400000000000002</v>
          </cell>
        </row>
        <row r="32">
          <cell r="J32">
            <v>118</v>
          </cell>
          <cell r="K32">
            <v>23.6</v>
          </cell>
        </row>
        <row r="33">
          <cell r="J33">
            <v>119</v>
          </cell>
          <cell r="K33">
            <v>23.8</v>
          </cell>
        </row>
        <row r="34">
          <cell r="J34">
            <v>120</v>
          </cell>
          <cell r="K34">
            <v>24</v>
          </cell>
        </row>
        <row r="35">
          <cell r="J35">
            <v>121</v>
          </cell>
          <cell r="K35">
            <v>24.200000000000003</v>
          </cell>
        </row>
        <row r="36">
          <cell r="J36">
            <v>122</v>
          </cell>
          <cell r="K36">
            <v>24.400000000000002</v>
          </cell>
        </row>
        <row r="37">
          <cell r="J37">
            <v>123</v>
          </cell>
          <cell r="K37">
            <v>24.6</v>
          </cell>
        </row>
        <row r="38">
          <cell r="J38">
            <v>124</v>
          </cell>
          <cell r="K38">
            <v>24.8</v>
          </cell>
        </row>
        <row r="39">
          <cell r="J39">
            <v>125</v>
          </cell>
          <cell r="K39">
            <v>25</v>
          </cell>
        </row>
        <row r="40">
          <cell r="J40">
            <v>126</v>
          </cell>
          <cell r="K40">
            <v>25.200000000000003</v>
          </cell>
        </row>
        <row r="41">
          <cell r="J41">
            <v>127</v>
          </cell>
          <cell r="K41">
            <v>25.400000000000002</v>
          </cell>
        </row>
        <row r="42">
          <cell r="J42">
            <v>128</v>
          </cell>
          <cell r="K42">
            <v>25.6</v>
          </cell>
        </row>
        <row r="43">
          <cell r="J43">
            <v>129</v>
          </cell>
          <cell r="K43">
            <v>25.8</v>
          </cell>
        </row>
        <row r="44">
          <cell r="J44">
            <v>130</v>
          </cell>
          <cell r="K44">
            <v>26</v>
          </cell>
        </row>
        <row r="45">
          <cell r="J45">
            <v>131</v>
          </cell>
          <cell r="K45">
            <v>26.200000000000003</v>
          </cell>
        </row>
        <row r="46">
          <cell r="J46">
            <v>132</v>
          </cell>
          <cell r="K46">
            <v>26.400000000000002</v>
          </cell>
        </row>
        <row r="47">
          <cell r="J47">
            <v>133</v>
          </cell>
          <cell r="K47">
            <v>26.6</v>
          </cell>
        </row>
        <row r="48">
          <cell r="J48">
            <v>134</v>
          </cell>
          <cell r="K48">
            <v>26.8</v>
          </cell>
        </row>
        <row r="49">
          <cell r="J49">
            <v>135</v>
          </cell>
          <cell r="K49">
            <v>27</v>
          </cell>
        </row>
        <row r="50">
          <cell r="J50">
            <v>136</v>
          </cell>
          <cell r="K50">
            <v>27.200000000000003</v>
          </cell>
        </row>
        <row r="51">
          <cell r="J51">
            <v>137</v>
          </cell>
          <cell r="K51">
            <v>27.400000000000002</v>
          </cell>
        </row>
        <row r="52">
          <cell r="J52">
            <v>138</v>
          </cell>
          <cell r="K52">
            <v>27.6</v>
          </cell>
        </row>
        <row r="53">
          <cell r="J53">
            <v>139</v>
          </cell>
          <cell r="K53">
            <v>27.8</v>
          </cell>
        </row>
        <row r="54">
          <cell r="J54">
            <v>140</v>
          </cell>
          <cell r="K54">
            <v>28</v>
          </cell>
        </row>
        <row r="55">
          <cell r="J55">
            <v>141</v>
          </cell>
          <cell r="K55">
            <v>28.200000000000003</v>
          </cell>
        </row>
        <row r="56">
          <cell r="J56">
            <v>142</v>
          </cell>
          <cell r="K56">
            <v>28.400000000000002</v>
          </cell>
        </row>
        <row r="57">
          <cell r="J57">
            <v>143</v>
          </cell>
          <cell r="K57">
            <v>28.6</v>
          </cell>
        </row>
        <row r="58">
          <cell r="J58">
            <v>144</v>
          </cell>
          <cell r="K58">
            <v>28.8</v>
          </cell>
        </row>
        <row r="59">
          <cell r="J59">
            <v>145</v>
          </cell>
          <cell r="K59">
            <v>29</v>
          </cell>
        </row>
        <row r="60">
          <cell r="J60">
            <v>146</v>
          </cell>
          <cell r="K60">
            <v>29.200000000000003</v>
          </cell>
        </row>
        <row r="61">
          <cell r="J61">
            <v>147</v>
          </cell>
          <cell r="K61">
            <v>29.400000000000002</v>
          </cell>
        </row>
        <row r="62">
          <cell r="J62">
            <v>148</v>
          </cell>
          <cell r="K62">
            <v>29.6</v>
          </cell>
        </row>
        <row r="63">
          <cell r="J63">
            <v>149</v>
          </cell>
          <cell r="K63">
            <v>29.8</v>
          </cell>
        </row>
        <row r="64">
          <cell r="J64">
            <v>150</v>
          </cell>
          <cell r="K64">
            <v>30</v>
          </cell>
        </row>
        <row r="65">
          <cell r="J65">
            <v>151</v>
          </cell>
          <cell r="K65">
            <v>30.200000000000003</v>
          </cell>
        </row>
        <row r="66">
          <cell r="J66">
            <v>152</v>
          </cell>
          <cell r="K66">
            <v>30.400000000000002</v>
          </cell>
        </row>
        <row r="67">
          <cell r="J67">
            <v>153</v>
          </cell>
          <cell r="K67">
            <v>30.6</v>
          </cell>
        </row>
        <row r="68">
          <cell r="J68">
            <v>154</v>
          </cell>
          <cell r="K68">
            <v>30.8</v>
          </cell>
        </row>
        <row r="69">
          <cell r="J69">
            <v>155</v>
          </cell>
          <cell r="K69">
            <v>31</v>
          </cell>
        </row>
        <row r="70">
          <cell r="J70">
            <v>156</v>
          </cell>
          <cell r="K70">
            <v>31.200000000000003</v>
          </cell>
        </row>
        <row r="71">
          <cell r="J71">
            <v>157</v>
          </cell>
          <cell r="K71">
            <v>31.400000000000002</v>
          </cell>
        </row>
        <row r="72">
          <cell r="J72">
            <v>158</v>
          </cell>
          <cell r="K72">
            <v>31.6</v>
          </cell>
        </row>
        <row r="73">
          <cell r="J73">
            <v>159</v>
          </cell>
          <cell r="K73">
            <v>31.8</v>
          </cell>
        </row>
        <row r="74">
          <cell r="J74">
            <v>160</v>
          </cell>
          <cell r="K74">
            <v>32</v>
          </cell>
        </row>
        <row r="75">
          <cell r="J75">
            <v>161</v>
          </cell>
          <cell r="K75">
            <v>32.200000000000003</v>
          </cell>
        </row>
        <row r="76">
          <cell r="J76">
            <v>162</v>
          </cell>
          <cell r="K76">
            <v>32.4</v>
          </cell>
        </row>
        <row r="77">
          <cell r="J77">
            <v>163</v>
          </cell>
          <cell r="K77">
            <v>32.6</v>
          </cell>
        </row>
        <row r="78">
          <cell r="J78">
            <v>164</v>
          </cell>
          <cell r="K78">
            <v>32.800000000000004</v>
          </cell>
        </row>
        <row r="79">
          <cell r="J79">
            <v>165</v>
          </cell>
          <cell r="K79">
            <v>33</v>
          </cell>
        </row>
        <row r="80">
          <cell r="J80">
            <v>166</v>
          </cell>
          <cell r="K80">
            <v>33.200000000000003</v>
          </cell>
        </row>
        <row r="81">
          <cell r="J81">
            <v>167</v>
          </cell>
          <cell r="K81">
            <v>33.4</v>
          </cell>
        </row>
        <row r="82">
          <cell r="J82">
            <v>168</v>
          </cell>
          <cell r="K82">
            <v>33.6</v>
          </cell>
        </row>
        <row r="83">
          <cell r="J83">
            <v>169</v>
          </cell>
          <cell r="K83">
            <v>33.800000000000004</v>
          </cell>
        </row>
        <row r="84">
          <cell r="J84">
            <v>170</v>
          </cell>
          <cell r="K84">
            <v>34</v>
          </cell>
        </row>
        <row r="85">
          <cell r="J85">
            <v>171</v>
          </cell>
          <cell r="K85">
            <v>34.200000000000003</v>
          </cell>
        </row>
        <row r="86">
          <cell r="J86">
            <v>172</v>
          </cell>
          <cell r="K86">
            <v>34.4</v>
          </cell>
        </row>
        <row r="87">
          <cell r="J87">
            <v>173</v>
          </cell>
          <cell r="K87">
            <v>34.6</v>
          </cell>
        </row>
        <row r="88">
          <cell r="J88">
            <v>174</v>
          </cell>
          <cell r="K88">
            <v>34.800000000000004</v>
          </cell>
        </row>
        <row r="89">
          <cell r="J89">
            <v>175</v>
          </cell>
          <cell r="K89">
            <v>35</v>
          </cell>
        </row>
        <row r="90">
          <cell r="J90">
            <v>176</v>
          </cell>
          <cell r="K90">
            <v>35.200000000000003</v>
          </cell>
        </row>
        <row r="91">
          <cell r="J91">
            <v>177</v>
          </cell>
          <cell r="K91">
            <v>35.4</v>
          </cell>
        </row>
        <row r="92">
          <cell r="J92">
            <v>178</v>
          </cell>
          <cell r="K92">
            <v>35.6</v>
          </cell>
        </row>
        <row r="93">
          <cell r="J93">
            <v>179</v>
          </cell>
          <cell r="K93">
            <v>35.800000000000004</v>
          </cell>
        </row>
        <row r="94">
          <cell r="J94">
            <v>180</v>
          </cell>
          <cell r="K94">
            <v>36</v>
          </cell>
        </row>
        <row r="95">
          <cell r="J95">
            <v>181</v>
          </cell>
          <cell r="K95">
            <v>36.200000000000003</v>
          </cell>
        </row>
        <row r="96">
          <cell r="J96">
            <v>182</v>
          </cell>
          <cell r="K96">
            <v>36.4</v>
          </cell>
        </row>
        <row r="97">
          <cell r="J97">
            <v>183</v>
          </cell>
          <cell r="K97">
            <v>36.6</v>
          </cell>
        </row>
        <row r="98">
          <cell r="J98">
            <v>184</v>
          </cell>
          <cell r="K98">
            <v>36.800000000000004</v>
          </cell>
        </row>
        <row r="99">
          <cell r="J99">
            <v>185</v>
          </cell>
          <cell r="K99">
            <v>37</v>
          </cell>
        </row>
        <row r="100">
          <cell r="J100">
            <v>186</v>
          </cell>
          <cell r="K100">
            <v>37.200000000000003</v>
          </cell>
        </row>
        <row r="101">
          <cell r="J101">
            <v>187</v>
          </cell>
          <cell r="K101">
            <v>37.4</v>
          </cell>
        </row>
        <row r="102">
          <cell r="J102">
            <v>188</v>
          </cell>
          <cell r="K102">
            <v>37.6</v>
          </cell>
        </row>
        <row r="103">
          <cell r="J103">
            <v>189</v>
          </cell>
          <cell r="K103">
            <v>37.800000000000004</v>
          </cell>
        </row>
        <row r="104">
          <cell r="J104">
            <v>190</v>
          </cell>
          <cell r="K104">
            <v>38</v>
          </cell>
        </row>
        <row r="105">
          <cell r="J105">
            <v>191</v>
          </cell>
          <cell r="K105">
            <v>38.200000000000003</v>
          </cell>
        </row>
        <row r="106">
          <cell r="J106">
            <v>192</v>
          </cell>
          <cell r="K106">
            <v>38.400000000000006</v>
          </cell>
        </row>
        <row r="107">
          <cell r="J107">
            <v>193</v>
          </cell>
          <cell r="K107">
            <v>38.6</v>
          </cell>
        </row>
        <row r="108">
          <cell r="J108">
            <v>194</v>
          </cell>
          <cell r="K108">
            <v>38.800000000000004</v>
          </cell>
        </row>
        <row r="109">
          <cell r="J109">
            <v>195</v>
          </cell>
          <cell r="K109">
            <v>39</v>
          </cell>
        </row>
        <row r="110">
          <cell r="J110">
            <v>196</v>
          </cell>
          <cell r="K110">
            <v>39.200000000000003</v>
          </cell>
        </row>
        <row r="111">
          <cell r="J111">
            <v>197</v>
          </cell>
          <cell r="K111">
            <v>39.400000000000006</v>
          </cell>
        </row>
        <row r="112">
          <cell r="J112">
            <v>198</v>
          </cell>
          <cell r="K112">
            <v>39.6</v>
          </cell>
        </row>
        <row r="113">
          <cell r="J113">
            <v>199</v>
          </cell>
          <cell r="K113">
            <v>39.800000000000004</v>
          </cell>
        </row>
        <row r="114">
          <cell r="J114">
            <v>200</v>
          </cell>
          <cell r="K114">
            <v>40</v>
          </cell>
        </row>
        <row r="115">
          <cell r="J115">
            <v>201</v>
          </cell>
          <cell r="K115">
            <v>40.200000000000003</v>
          </cell>
        </row>
        <row r="116">
          <cell r="J116">
            <v>202</v>
          </cell>
          <cell r="K116">
            <v>40.400000000000006</v>
          </cell>
        </row>
        <row r="117">
          <cell r="J117">
            <v>203</v>
          </cell>
          <cell r="K117">
            <v>40.6</v>
          </cell>
        </row>
        <row r="118">
          <cell r="J118">
            <v>204</v>
          </cell>
          <cell r="K118">
            <v>40.800000000000004</v>
          </cell>
        </row>
        <row r="119">
          <cell r="J119">
            <v>205</v>
          </cell>
          <cell r="K119">
            <v>41</v>
          </cell>
        </row>
        <row r="120">
          <cell r="J120">
            <v>206</v>
          </cell>
          <cell r="K120">
            <v>41.2</v>
          </cell>
        </row>
        <row r="121">
          <cell r="J121">
            <v>207</v>
          </cell>
          <cell r="K121">
            <v>41.400000000000006</v>
          </cell>
        </row>
        <row r="122">
          <cell r="J122">
            <v>208</v>
          </cell>
          <cell r="K122">
            <v>41.6</v>
          </cell>
        </row>
        <row r="123">
          <cell r="J123">
            <v>209</v>
          </cell>
          <cell r="K123">
            <v>41.800000000000004</v>
          </cell>
        </row>
        <row r="124">
          <cell r="J124">
            <v>210</v>
          </cell>
          <cell r="K124">
            <v>42</v>
          </cell>
        </row>
        <row r="125">
          <cell r="J125">
            <v>211</v>
          </cell>
          <cell r="K125">
            <v>42.2</v>
          </cell>
        </row>
        <row r="126">
          <cell r="J126">
            <v>212</v>
          </cell>
          <cell r="K126">
            <v>42.400000000000006</v>
          </cell>
        </row>
        <row r="127">
          <cell r="J127">
            <v>213</v>
          </cell>
          <cell r="K127">
            <v>42.6</v>
          </cell>
        </row>
        <row r="128">
          <cell r="J128">
            <v>214</v>
          </cell>
          <cell r="K128">
            <v>42.800000000000004</v>
          </cell>
        </row>
        <row r="129">
          <cell r="J129">
            <v>215</v>
          </cell>
          <cell r="K129">
            <v>43</v>
          </cell>
        </row>
        <row r="130">
          <cell r="J130">
            <v>216</v>
          </cell>
          <cell r="K130">
            <v>43.2</v>
          </cell>
        </row>
        <row r="131">
          <cell r="J131">
            <v>217</v>
          </cell>
          <cell r="K131">
            <v>43.400000000000006</v>
          </cell>
        </row>
        <row r="132">
          <cell r="J132">
            <v>218</v>
          </cell>
          <cell r="K132">
            <v>43.6</v>
          </cell>
        </row>
        <row r="133">
          <cell r="J133">
            <v>219</v>
          </cell>
          <cell r="K133">
            <v>43.800000000000004</v>
          </cell>
        </row>
        <row r="134">
          <cell r="J134">
            <v>220</v>
          </cell>
          <cell r="K134">
            <v>44</v>
          </cell>
        </row>
        <row r="135">
          <cell r="J135">
            <v>221</v>
          </cell>
          <cell r="K135">
            <v>44.2</v>
          </cell>
        </row>
        <row r="136">
          <cell r="J136">
            <v>222</v>
          </cell>
          <cell r="K136">
            <v>44.400000000000006</v>
          </cell>
        </row>
        <row r="137">
          <cell r="J137">
            <v>223</v>
          </cell>
          <cell r="K137">
            <v>44.6</v>
          </cell>
        </row>
        <row r="138">
          <cell r="J138">
            <v>224</v>
          </cell>
          <cell r="K138">
            <v>44.800000000000004</v>
          </cell>
        </row>
        <row r="139">
          <cell r="J139">
            <v>225</v>
          </cell>
          <cell r="K139">
            <v>45</v>
          </cell>
        </row>
        <row r="140">
          <cell r="J140">
            <v>226</v>
          </cell>
          <cell r="K140">
            <v>45.2</v>
          </cell>
        </row>
        <row r="141">
          <cell r="J141">
            <v>227</v>
          </cell>
          <cell r="K141">
            <v>45.400000000000006</v>
          </cell>
        </row>
        <row r="142">
          <cell r="J142">
            <v>228</v>
          </cell>
          <cell r="K142">
            <v>45.6</v>
          </cell>
        </row>
        <row r="143">
          <cell r="J143">
            <v>229</v>
          </cell>
          <cell r="K143">
            <v>45.800000000000004</v>
          </cell>
        </row>
        <row r="144">
          <cell r="J144">
            <v>230</v>
          </cell>
          <cell r="K144">
            <v>46</v>
          </cell>
        </row>
        <row r="145">
          <cell r="J145">
            <v>231</v>
          </cell>
          <cell r="K145">
            <v>46.2</v>
          </cell>
        </row>
        <row r="146">
          <cell r="J146">
            <v>232</v>
          </cell>
          <cell r="K146">
            <v>46.400000000000006</v>
          </cell>
        </row>
        <row r="147">
          <cell r="J147">
            <v>233</v>
          </cell>
          <cell r="K147">
            <v>46.6</v>
          </cell>
        </row>
        <row r="148">
          <cell r="J148">
            <v>234</v>
          </cell>
          <cell r="K148">
            <v>46.800000000000004</v>
          </cell>
        </row>
        <row r="149">
          <cell r="J149">
            <v>235</v>
          </cell>
          <cell r="K149">
            <v>47</v>
          </cell>
        </row>
        <row r="150">
          <cell r="J150">
            <v>236</v>
          </cell>
          <cell r="K150">
            <v>47.2</v>
          </cell>
        </row>
        <row r="151">
          <cell r="J151">
            <v>237</v>
          </cell>
          <cell r="K151">
            <v>47.400000000000006</v>
          </cell>
        </row>
        <row r="152">
          <cell r="J152">
            <v>238</v>
          </cell>
          <cell r="K152">
            <v>47.6</v>
          </cell>
        </row>
        <row r="153">
          <cell r="J153">
            <v>239</v>
          </cell>
          <cell r="K153">
            <v>47.800000000000004</v>
          </cell>
        </row>
        <row r="154">
          <cell r="J154">
            <v>240</v>
          </cell>
          <cell r="K154">
            <v>48</v>
          </cell>
        </row>
        <row r="155">
          <cell r="J155">
            <v>241</v>
          </cell>
          <cell r="K155">
            <v>48.19</v>
          </cell>
        </row>
        <row r="156">
          <cell r="J156">
            <v>242</v>
          </cell>
          <cell r="K156">
            <v>48.38</v>
          </cell>
        </row>
        <row r="157">
          <cell r="J157">
            <v>243</v>
          </cell>
          <cell r="K157">
            <v>48.57</v>
          </cell>
        </row>
        <row r="158">
          <cell r="J158">
            <v>244</v>
          </cell>
          <cell r="K158">
            <v>48.76</v>
          </cell>
        </row>
        <row r="159">
          <cell r="J159">
            <v>245</v>
          </cell>
          <cell r="K159">
            <v>48.95</v>
          </cell>
        </row>
        <row r="160">
          <cell r="J160">
            <v>246</v>
          </cell>
          <cell r="K160">
            <v>49.14</v>
          </cell>
        </row>
        <row r="161">
          <cell r="J161">
            <v>247</v>
          </cell>
          <cell r="K161">
            <v>49.33</v>
          </cell>
        </row>
        <row r="162">
          <cell r="J162">
            <v>248</v>
          </cell>
          <cell r="K162">
            <v>49.52</v>
          </cell>
        </row>
        <row r="163">
          <cell r="J163">
            <v>249</v>
          </cell>
          <cell r="K163">
            <v>49.71</v>
          </cell>
        </row>
        <row r="164">
          <cell r="J164">
            <v>250</v>
          </cell>
          <cell r="K164">
            <v>49.9</v>
          </cell>
        </row>
        <row r="165">
          <cell r="J165">
            <v>251</v>
          </cell>
          <cell r="K165">
            <v>50.09</v>
          </cell>
        </row>
        <row r="166">
          <cell r="J166">
            <v>252</v>
          </cell>
          <cell r="K166">
            <v>50.28</v>
          </cell>
        </row>
        <row r="167">
          <cell r="J167">
            <v>253</v>
          </cell>
          <cell r="K167">
            <v>50.47</v>
          </cell>
        </row>
        <row r="168">
          <cell r="J168">
            <v>254</v>
          </cell>
          <cell r="K168">
            <v>50.66</v>
          </cell>
        </row>
        <row r="169">
          <cell r="J169">
            <v>255</v>
          </cell>
          <cell r="K169">
            <v>50.85</v>
          </cell>
        </row>
        <row r="170">
          <cell r="J170">
            <v>256</v>
          </cell>
          <cell r="K170">
            <v>51.04</v>
          </cell>
        </row>
        <row r="171">
          <cell r="J171">
            <v>257</v>
          </cell>
          <cell r="K171">
            <v>51.23</v>
          </cell>
        </row>
        <row r="172">
          <cell r="J172">
            <v>258</v>
          </cell>
          <cell r="K172">
            <v>51.42</v>
          </cell>
        </row>
        <row r="173">
          <cell r="J173">
            <v>259</v>
          </cell>
          <cell r="K173">
            <v>51.61</v>
          </cell>
        </row>
        <row r="174">
          <cell r="J174">
            <v>260</v>
          </cell>
          <cell r="K174">
            <v>51.8</v>
          </cell>
        </row>
        <row r="175">
          <cell r="J175">
            <v>261</v>
          </cell>
          <cell r="K175">
            <v>51.99</v>
          </cell>
        </row>
        <row r="176">
          <cell r="J176">
            <v>262</v>
          </cell>
          <cell r="K176">
            <v>52.18</v>
          </cell>
        </row>
        <row r="177">
          <cell r="J177">
            <v>263</v>
          </cell>
          <cell r="K177">
            <v>52.37</v>
          </cell>
        </row>
        <row r="178">
          <cell r="J178">
            <v>264</v>
          </cell>
          <cell r="K178">
            <v>52.56</v>
          </cell>
        </row>
        <row r="179">
          <cell r="J179">
            <v>265</v>
          </cell>
          <cell r="K179">
            <v>52.75</v>
          </cell>
        </row>
        <row r="180">
          <cell r="J180">
            <v>266</v>
          </cell>
          <cell r="K180">
            <v>52.94</v>
          </cell>
        </row>
        <row r="181">
          <cell r="J181">
            <v>267</v>
          </cell>
          <cell r="K181">
            <v>53.13</v>
          </cell>
        </row>
        <row r="182">
          <cell r="J182">
            <v>268</v>
          </cell>
          <cell r="K182">
            <v>53.32</v>
          </cell>
        </row>
        <row r="183">
          <cell r="J183">
            <v>269</v>
          </cell>
          <cell r="K183">
            <v>53.51</v>
          </cell>
        </row>
        <row r="184">
          <cell r="J184">
            <v>270</v>
          </cell>
          <cell r="K184">
            <v>53.7</v>
          </cell>
        </row>
        <row r="185">
          <cell r="J185">
            <v>271</v>
          </cell>
          <cell r="K185">
            <v>53.89</v>
          </cell>
        </row>
        <row r="186">
          <cell r="J186">
            <v>272</v>
          </cell>
          <cell r="K186">
            <v>54.08</v>
          </cell>
        </row>
        <row r="187">
          <cell r="J187">
            <v>273</v>
          </cell>
          <cell r="K187">
            <v>54.27</v>
          </cell>
        </row>
        <row r="188">
          <cell r="J188">
            <v>274</v>
          </cell>
          <cell r="K188">
            <v>54.46</v>
          </cell>
        </row>
        <row r="189">
          <cell r="J189">
            <v>275</v>
          </cell>
          <cell r="K189">
            <v>54.65</v>
          </cell>
        </row>
        <row r="190">
          <cell r="J190">
            <v>276</v>
          </cell>
          <cell r="K190">
            <v>54.84</v>
          </cell>
        </row>
        <row r="191">
          <cell r="J191">
            <v>277</v>
          </cell>
          <cell r="K191">
            <v>55.03</v>
          </cell>
        </row>
        <row r="192">
          <cell r="J192">
            <v>278</v>
          </cell>
          <cell r="K192">
            <v>55.22</v>
          </cell>
        </row>
        <row r="193">
          <cell r="J193">
            <v>279</v>
          </cell>
          <cell r="K193">
            <v>55.41</v>
          </cell>
        </row>
        <row r="194">
          <cell r="J194">
            <v>280</v>
          </cell>
          <cell r="K194">
            <v>55.6</v>
          </cell>
        </row>
        <row r="195">
          <cell r="J195">
            <v>281</v>
          </cell>
          <cell r="K195">
            <v>55.79</v>
          </cell>
        </row>
        <row r="196">
          <cell r="J196">
            <v>282</v>
          </cell>
          <cell r="K196">
            <v>55.980000000000004</v>
          </cell>
        </row>
        <row r="197">
          <cell r="J197">
            <v>283</v>
          </cell>
          <cell r="K197">
            <v>56.17</v>
          </cell>
        </row>
        <row r="198">
          <cell r="J198">
            <v>284</v>
          </cell>
          <cell r="K198">
            <v>56.36</v>
          </cell>
        </row>
        <row r="199">
          <cell r="J199">
            <v>285</v>
          </cell>
          <cell r="K199">
            <v>56.55</v>
          </cell>
        </row>
        <row r="200">
          <cell r="J200">
            <v>286</v>
          </cell>
          <cell r="K200">
            <v>56.74</v>
          </cell>
        </row>
        <row r="201">
          <cell r="J201">
            <v>287</v>
          </cell>
          <cell r="K201">
            <v>56.93</v>
          </cell>
        </row>
        <row r="202">
          <cell r="J202">
            <v>288</v>
          </cell>
          <cell r="K202">
            <v>57.120000000000005</v>
          </cell>
        </row>
        <row r="203">
          <cell r="J203">
            <v>289</v>
          </cell>
          <cell r="K203">
            <v>57.31</v>
          </cell>
        </row>
        <row r="204">
          <cell r="J204">
            <v>290</v>
          </cell>
          <cell r="K204">
            <v>57.5</v>
          </cell>
        </row>
        <row r="205">
          <cell r="J205">
            <v>291</v>
          </cell>
          <cell r="K205">
            <v>57.69</v>
          </cell>
        </row>
        <row r="206">
          <cell r="J206">
            <v>292</v>
          </cell>
          <cell r="K206">
            <v>57.88</v>
          </cell>
        </row>
        <row r="207">
          <cell r="J207">
            <v>293</v>
          </cell>
          <cell r="K207">
            <v>58.07</v>
          </cell>
        </row>
        <row r="208">
          <cell r="J208">
            <v>294</v>
          </cell>
          <cell r="K208">
            <v>58.26</v>
          </cell>
        </row>
        <row r="209">
          <cell r="J209">
            <v>295</v>
          </cell>
          <cell r="K209">
            <v>58.45</v>
          </cell>
        </row>
        <row r="210">
          <cell r="J210">
            <v>296</v>
          </cell>
          <cell r="K210">
            <v>58.64</v>
          </cell>
        </row>
        <row r="211">
          <cell r="J211">
            <v>297</v>
          </cell>
          <cell r="K211">
            <v>58.83</v>
          </cell>
        </row>
        <row r="212">
          <cell r="J212">
            <v>298</v>
          </cell>
          <cell r="K212">
            <v>59.019999999999996</v>
          </cell>
        </row>
        <row r="213">
          <cell r="J213">
            <v>299</v>
          </cell>
          <cell r="K213">
            <v>59.21</v>
          </cell>
        </row>
        <row r="214">
          <cell r="J214">
            <v>300</v>
          </cell>
          <cell r="K214">
            <v>59.4</v>
          </cell>
        </row>
        <row r="215">
          <cell r="J215">
            <v>301</v>
          </cell>
          <cell r="K215">
            <v>59.59</v>
          </cell>
        </row>
        <row r="216">
          <cell r="J216">
            <v>302</v>
          </cell>
          <cell r="K216">
            <v>59.78</v>
          </cell>
        </row>
        <row r="217">
          <cell r="J217">
            <v>303</v>
          </cell>
          <cell r="K217">
            <v>59.97</v>
          </cell>
        </row>
        <row r="218">
          <cell r="J218">
            <v>304</v>
          </cell>
          <cell r="K218">
            <v>60.16</v>
          </cell>
        </row>
        <row r="219">
          <cell r="J219">
            <v>305</v>
          </cell>
          <cell r="K219">
            <v>60.35</v>
          </cell>
        </row>
        <row r="220">
          <cell r="J220">
            <v>306</v>
          </cell>
          <cell r="K220">
            <v>60.54</v>
          </cell>
        </row>
        <row r="221">
          <cell r="J221">
            <v>307</v>
          </cell>
          <cell r="K221">
            <v>60.730000000000004</v>
          </cell>
        </row>
        <row r="222">
          <cell r="J222">
            <v>308</v>
          </cell>
          <cell r="K222">
            <v>60.92</v>
          </cell>
        </row>
        <row r="223">
          <cell r="J223">
            <v>309</v>
          </cell>
          <cell r="K223">
            <v>61.11</v>
          </cell>
        </row>
        <row r="224">
          <cell r="J224">
            <v>310</v>
          </cell>
          <cell r="K224">
            <v>61.3</v>
          </cell>
        </row>
        <row r="225">
          <cell r="J225">
            <v>311</v>
          </cell>
          <cell r="K225">
            <v>61.49</v>
          </cell>
        </row>
        <row r="226">
          <cell r="J226">
            <v>312</v>
          </cell>
          <cell r="K226">
            <v>61.68</v>
          </cell>
        </row>
        <row r="227">
          <cell r="J227">
            <v>313</v>
          </cell>
          <cell r="K227">
            <v>61.870000000000005</v>
          </cell>
        </row>
        <row r="228">
          <cell r="J228">
            <v>314</v>
          </cell>
          <cell r="K228">
            <v>62.06</v>
          </cell>
        </row>
        <row r="229">
          <cell r="J229">
            <v>315</v>
          </cell>
          <cell r="K229">
            <v>62.25</v>
          </cell>
        </row>
        <row r="230">
          <cell r="J230">
            <v>316</v>
          </cell>
          <cell r="K230">
            <v>62.44</v>
          </cell>
        </row>
        <row r="231">
          <cell r="J231">
            <v>317</v>
          </cell>
          <cell r="K231">
            <v>62.63</v>
          </cell>
        </row>
        <row r="232">
          <cell r="J232">
            <v>318</v>
          </cell>
          <cell r="K232">
            <v>62.82</v>
          </cell>
        </row>
        <row r="233">
          <cell r="J233">
            <v>319</v>
          </cell>
          <cell r="K233">
            <v>63.01</v>
          </cell>
        </row>
        <row r="234">
          <cell r="J234">
            <v>320</v>
          </cell>
          <cell r="K234">
            <v>63.2</v>
          </cell>
        </row>
        <row r="235">
          <cell r="J235">
            <v>321</v>
          </cell>
          <cell r="K235">
            <v>63.39</v>
          </cell>
        </row>
        <row r="236">
          <cell r="J236">
            <v>322</v>
          </cell>
          <cell r="K236">
            <v>63.58</v>
          </cell>
        </row>
        <row r="237">
          <cell r="J237">
            <v>323</v>
          </cell>
          <cell r="K237">
            <v>63.769999999999996</v>
          </cell>
        </row>
        <row r="238">
          <cell r="J238">
            <v>324</v>
          </cell>
          <cell r="K238">
            <v>63.96</v>
          </cell>
        </row>
        <row r="239">
          <cell r="J239">
            <v>325</v>
          </cell>
          <cell r="K239">
            <v>64.150000000000006</v>
          </cell>
        </row>
        <row r="240">
          <cell r="J240">
            <v>326</v>
          </cell>
          <cell r="K240">
            <v>64.34</v>
          </cell>
        </row>
        <row r="241">
          <cell r="J241">
            <v>327</v>
          </cell>
          <cell r="K241">
            <v>64.53</v>
          </cell>
        </row>
        <row r="242">
          <cell r="J242">
            <v>328</v>
          </cell>
          <cell r="K242">
            <v>64.72</v>
          </cell>
        </row>
        <row r="243">
          <cell r="J243">
            <v>329</v>
          </cell>
          <cell r="K243">
            <v>64.91</v>
          </cell>
        </row>
        <row r="244">
          <cell r="J244">
            <v>330</v>
          </cell>
          <cell r="K244">
            <v>65.099999999999994</v>
          </cell>
        </row>
        <row r="245">
          <cell r="J245">
            <v>331</v>
          </cell>
          <cell r="K245">
            <v>65.289999999999992</v>
          </cell>
        </row>
        <row r="246">
          <cell r="J246">
            <v>332</v>
          </cell>
          <cell r="K246">
            <v>65.48</v>
          </cell>
        </row>
        <row r="247">
          <cell r="J247">
            <v>333</v>
          </cell>
          <cell r="K247">
            <v>65.67</v>
          </cell>
        </row>
        <row r="248">
          <cell r="J248">
            <v>334</v>
          </cell>
          <cell r="K248">
            <v>65.86</v>
          </cell>
        </row>
        <row r="249">
          <cell r="J249">
            <v>335</v>
          </cell>
          <cell r="K249">
            <v>66.05</v>
          </cell>
        </row>
        <row r="250">
          <cell r="J250">
            <v>336</v>
          </cell>
          <cell r="K250">
            <v>66.240000000000009</v>
          </cell>
        </row>
        <row r="251">
          <cell r="J251">
            <v>337</v>
          </cell>
          <cell r="K251">
            <v>66.430000000000007</v>
          </cell>
        </row>
        <row r="252">
          <cell r="J252">
            <v>338</v>
          </cell>
          <cell r="K252">
            <v>66.62</v>
          </cell>
        </row>
        <row r="253">
          <cell r="J253">
            <v>339</v>
          </cell>
          <cell r="K253">
            <v>66.81</v>
          </cell>
        </row>
        <row r="254">
          <cell r="J254">
            <v>340</v>
          </cell>
          <cell r="K254">
            <v>67</v>
          </cell>
        </row>
        <row r="255">
          <cell r="J255">
            <v>341</v>
          </cell>
          <cell r="K255">
            <v>67.19</v>
          </cell>
        </row>
        <row r="256">
          <cell r="J256">
            <v>342</v>
          </cell>
          <cell r="K256">
            <v>67.38</v>
          </cell>
        </row>
        <row r="257">
          <cell r="J257">
            <v>343</v>
          </cell>
          <cell r="K257">
            <v>67.569999999999993</v>
          </cell>
        </row>
        <row r="258">
          <cell r="J258">
            <v>344</v>
          </cell>
          <cell r="K258">
            <v>67.760000000000005</v>
          </cell>
        </row>
        <row r="259">
          <cell r="J259">
            <v>345</v>
          </cell>
          <cell r="K259">
            <v>67.95</v>
          </cell>
        </row>
        <row r="260">
          <cell r="J260">
            <v>346</v>
          </cell>
          <cell r="K260">
            <v>68.14</v>
          </cell>
        </row>
        <row r="261">
          <cell r="J261">
            <v>347</v>
          </cell>
          <cell r="K261">
            <v>68.33</v>
          </cell>
        </row>
        <row r="262">
          <cell r="J262">
            <v>348</v>
          </cell>
          <cell r="K262">
            <v>68.52</v>
          </cell>
        </row>
        <row r="263">
          <cell r="J263">
            <v>349</v>
          </cell>
          <cell r="K263">
            <v>68.710000000000008</v>
          </cell>
        </row>
        <row r="264">
          <cell r="J264">
            <v>350</v>
          </cell>
          <cell r="K264">
            <v>68.900000000000006</v>
          </cell>
        </row>
        <row r="265">
          <cell r="J265">
            <v>351</v>
          </cell>
          <cell r="K265">
            <v>69.09</v>
          </cell>
        </row>
        <row r="266">
          <cell r="J266">
            <v>352</v>
          </cell>
          <cell r="K266">
            <v>69.28</v>
          </cell>
        </row>
        <row r="267">
          <cell r="J267">
            <v>353</v>
          </cell>
          <cell r="K267">
            <v>69.47</v>
          </cell>
        </row>
        <row r="268">
          <cell r="J268">
            <v>354</v>
          </cell>
          <cell r="K268">
            <v>69.66</v>
          </cell>
        </row>
        <row r="269">
          <cell r="J269">
            <v>355</v>
          </cell>
          <cell r="K269">
            <v>69.849999999999994</v>
          </cell>
        </row>
        <row r="270">
          <cell r="J270">
            <v>356</v>
          </cell>
          <cell r="K270">
            <v>70.039999999999992</v>
          </cell>
        </row>
        <row r="271">
          <cell r="J271">
            <v>357</v>
          </cell>
          <cell r="K271">
            <v>70.23</v>
          </cell>
        </row>
        <row r="272">
          <cell r="J272">
            <v>358</v>
          </cell>
          <cell r="K272">
            <v>70.42</v>
          </cell>
        </row>
        <row r="273">
          <cell r="J273">
            <v>359</v>
          </cell>
          <cell r="K273">
            <v>70.61</v>
          </cell>
        </row>
        <row r="274">
          <cell r="J274">
            <v>360</v>
          </cell>
          <cell r="K274">
            <v>70.8</v>
          </cell>
        </row>
        <row r="275">
          <cell r="J275">
            <v>361</v>
          </cell>
          <cell r="K275">
            <v>70.990000000000009</v>
          </cell>
        </row>
        <row r="276">
          <cell r="J276">
            <v>362</v>
          </cell>
          <cell r="K276">
            <v>71.180000000000007</v>
          </cell>
        </row>
        <row r="277">
          <cell r="J277">
            <v>363</v>
          </cell>
          <cell r="K277">
            <v>71.37</v>
          </cell>
        </row>
        <row r="278">
          <cell r="J278">
            <v>364</v>
          </cell>
          <cell r="K278">
            <v>71.56</v>
          </cell>
        </row>
        <row r="279">
          <cell r="J279">
            <v>365</v>
          </cell>
          <cell r="K279">
            <v>71.75</v>
          </cell>
        </row>
        <row r="280">
          <cell r="J280">
            <v>366</v>
          </cell>
          <cell r="K280">
            <v>71.94</v>
          </cell>
        </row>
        <row r="281">
          <cell r="J281">
            <v>367</v>
          </cell>
          <cell r="K281">
            <v>72.13</v>
          </cell>
        </row>
        <row r="282">
          <cell r="J282">
            <v>368</v>
          </cell>
          <cell r="K282">
            <v>72.319999999999993</v>
          </cell>
        </row>
        <row r="283">
          <cell r="J283">
            <v>369</v>
          </cell>
          <cell r="K283">
            <v>72.510000000000005</v>
          </cell>
        </row>
        <row r="284">
          <cell r="J284">
            <v>370</v>
          </cell>
          <cell r="K284">
            <v>72.7</v>
          </cell>
        </row>
        <row r="285">
          <cell r="J285">
            <v>371</v>
          </cell>
          <cell r="K285">
            <v>72.89</v>
          </cell>
        </row>
        <row r="286">
          <cell r="J286">
            <v>372</v>
          </cell>
          <cell r="K286">
            <v>73.08</v>
          </cell>
        </row>
        <row r="287">
          <cell r="J287">
            <v>373</v>
          </cell>
          <cell r="K287">
            <v>73.27</v>
          </cell>
        </row>
        <row r="288">
          <cell r="J288">
            <v>374</v>
          </cell>
          <cell r="K288">
            <v>73.460000000000008</v>
          </cell>
        </row>
        <row r="289">
          <cell r="J289">
            <v>375</v>
          </cell>
          <cell r="K289">
            <v>73.650000000000006</v>
          </cell>
        </row>
        <row r="290">
          <cell r="J290">
            <v>376</v>
          </cell>
          <cell r="K290">
            <v>73.84</v>
          </cell>
        </row>
        <row r="291">
          <cell r="J291">
            <v>377</v>
          </cell>
          <cell r="K291">
            <v>74.03</v>
          </cell>
        </row>
        <row r="292">
          <cell r="J292">
            <v>378</v>
          </cell>
          <cell r="K292">
            <v>74.22</v>
          </cell>
        </row>
        <row r="293">
          <cell r="J293">
            <v>379</v>
          </cell>
          <cell r="K293">
            <v>74.41</v>
          </cell>
        </row>
        <row r="294">
          <cell r="J294">
            <v>380</v>
          </cell>
          <cell r="K294">
            <v>74.599999999999994</v>
          </cell>
        </row>
        <row r="295">
          <cell r="J295">
            <v>381</v>
          </cell>
          <cell r="K295">
            <v>74.789999999999992</v>
          </cell>
        </row>
        <row r="296">
          <cell r="J296">
            <v>382</v>
          </cell>
          <cell r="K296">
            <v>74.98</v>
          </cell>
        </row>
        <row r="297">
          <cell r="J297">
            <v>383</v>
          </cell>
          <cell r="K297">
            <v>75.17</v>
          </cell>
        </row>
        <row r="298">
          <cell r="J298">
            <v>384</v>
          </cell>
          <cell r="K298">
            <v>75.36</v>
          </cell>
        </row>
        <row r="299">
          <cell r="J299">
            <v>385</v>
          </cell>
          <cell r="K299">
            <v>75.55</v>
          </cell>
        </row>
        <row r="300">
          <cell r="J300">
            <v>386</v>
          </cell>
          <cell r="K300">
            <v>75.740000000000009</v>
          </cell>
        </row>
        <row r="301">
          <cell r="J301">
            <v>387</v>
          </cell>
          <cell r="K301">
            <v>75.930000000000007</v>
          </cell>
        </row>
        <row r="302">
          <cell r="J302">
            <v>388</v>
          </cell>
          <cell r="K302">
            <v>76.12</v>
          </cell>
        </row>
        <row r="303">
          <cell r="J303">
            <v>389</v>
          </cell>
          <cell r="K303">
            <v>76.31</v>
          </cell>
        </row>
        <row r="304">
          <cell r="J304">
            <v>390</v>
          </cell>
          <cell r="K304">
            <v>76.5</v>
          </cell>
        </row>
        <row r="305">
          <cell r="J305">
            <v>391</v>
          </cell>
          <cell r="K305">
            <v>76.69</v>
          </cell>
        </row>
        <row r="306">
          <cell r="J306">
            <v>392</v>
          </cell>
          <cell r="K306">
            <v>76.88</v>
          </cell>
        </row>
        <row r="307">
          <cell r="J307">
            <v>393</v>
          </cell>
          <cell r="K307">
            <v>77.069999999999993</v>
          </cell>
        </row>
        <row r="308">
          <cell r="J308">
            <v>394</v>
          </cell>
          <cell r="K308">
            <v>77.260000000000005</v>
          </cell>
        </row>
        <row r="309">
          <cell r="J309">
            <v>395</v>
          </cell>
          <cell r="K309">
            <v>77.45</v>
          </cell>
        </row>
        <row r="310">
          <cell r="J310">
            <v>396</v>
          </cell>
          <cell r="K310">
            <v>77.64</v>
          </cell>
        </row>
        <row r="311">
          <cell r="J311">
            <v>397</v>
          </cell>
          <cell r="K311">
            <v>77.83</v>
          </cell>
        </row>
        <row r="312">
          <cell r="J312">
            <v>398</v>
          </cell>
          <cell r="K312">
            <v>78.02</v>
          </cell>
        </row>
        <row r="313">
          <cell r="J313">
            <v>399</v>
          </cell>
          <cell r="K313">
            <v>78.210000000000008</v>
          </cell>
        </row>
        <row r="314">
          <cell r="J314">
            <v>400</v>
          </cell>
          <cell r="K314">
            <v>78.400000000000006</v>
          </cell>
        </row>
        <row r="315">
          <cell r="J315">
            <v>401</v>
          </cell>
          <cell r="K315">
            <v>78.59</v>
          </cell>
        </row>
        <row r="316">
          <cell r="J316">
            <v>402</v>
          </cell>
          <cell r="K316">
            <v>78.78</v>
          </cell>
        </row>
        <row r="317">
          <cell r="J317">
            <v>403</v>
          </cell>
          <cell r="K317">
            <v>78.97</v>
          </cell>
        </row>
        <row r="318">
          <cell r="J318">
            <v>404</v>
          </cell>
          <cell r="K318">
            <v>79.16</v>
          </cell>
        </row>
        <row r="319">
          <cell r="J319">
            <v>405</v>
          </cell>
          <cell r="K319">
            <v>79.349999999999994</v>
          </cell>
        </row>
        <row r="320">
          <cell r="J320">
            <v>406</v>
          </cell>
          <cell r="K320">
            <v>79.539999999999992</v>
          </cell>
        </row>
        <row r="321">
          <cell r="J321">
            <v>407</v>
          </cell>
          <cell r="K321">
            <v>79.73</v>
          </cell>
        </row>
        <row r="322">
          <cell r="J322">
            <v>408</v>
          </cell>
          <cell r="K322">
            <v>79.92</v>
          </cell>
        </row>
        <row r="323">
          <cell r="J323">
            <v>409</v>
          </cell>
          <cell r="K323">
            <v>80.11</v>
          </cell>
        </row>
        <row r="324">
          <cell r="J324">
            <v>410</v>
          </cell>
          <cell r="K324">
            <v>80.3</v>
          </cell>
        </row>
        <row r="325">
          <cell r="J325">
            <v>411</v>
          </cell>
          <cell r="K325">
            <v>80.490000000000009</v>
          </cell>
        </row>
        <row r="326">
          <cell r="J326">
            <v>412</v>
          </cell>
          <cell r="K326">
            <v>80.680000000000007</v>
          </cell>
        </row>
        <row r="327">
          <cell r="J327">
            <v>413</v>
          </cell>
          <cell r="K327">
            <v>80.87</v>
          </cell>
        </row>
        <row r="328">
          <cell r="J328">
            <v>414</v>
          </cell>
          <cell r="K328">
            <v>81.06</v>
          </cell>
        </row>
        <row r="329">
          <cell r="J329">
            <v>415</v>
          </cell>
          <cell r="K329">
            <v>81.25</v>
          </cell>
        </row>
        <row r="330">
          <cell r="J330">
            <v>416</v>
          </cell>
          <cell r="K330">
            <v>81.44</v>
          </cell>
        </row>
        <row r="331">
          <cell r="J331">
            <v>417</v>
          </cell>
          <cell r="K331">
            <v>81.63</v>
          </cell>
        </row>
        <row r="332">
          <cell r="J332">
            <v>418</v>
          </cell>
          <cell r="K332">
            <v>81.819999999999993</v>
          </cell>
        </row>
        <row r="333">
          <cell r="J333">
            <v>419</v>
          </cell>
          <cell r="K333">
            <v>82.009999999999991</v>
          </cell>
        </row>
        <row r="334">
          <cell r="J334">
            <v>420</v>
          </cell>
          <cell r="K334">
            <v>82.2</v>
          </cell>
        </row>
        <row r="335">
          <cell r="J335">
            <v>421</v>
          </cell>
          <cell r="K335">
            <v>82.39</v>
          </cell>
        </row>
        <row r="336">
          <cell r="J336">
            <v>422</v>
          </cell>
          <cell r="K336">
            <v>82.58</v>
          </cell>
        </row>
        <row r="337">
          <cell r="J337">
            <v>423</v>
          </cell>
          <cell r="K337">
            <v>82.77000000000001</v>
          </cell>
        </row>
        <row r="338">
          <cell r="J338">
            <v>424</v>
          </cell>
          <cell r="K338">
            <v>82.960000000000008</v>
          </cell>
        </row>
        <row r="339">
          <cell r="J339">
            <v>425</v>
          </cell>
          <cell r="K339">
            <v>83.15</v>
          </cell>
        </row>
        <row r="340">
          <cell r="J340">
            <v>426</v>
          </cell>
          <cell r="K340">
            <v>83.34</v>
          </cell>
        </row>
        <row r="341">
          <cell r="J341">
            <v>427</v>
          </cell>
          <cell r="K341">
            <v>83.53</v>
          </cell>
        </row>
        <row r="342">
          <cell r="J342">
            <v>428</v>
          </cell>
          <cell r="K342">
            <v>83.72</v>
          </cell>
        </row>
        <row r="343">
          <cell r="J343">
            <v>429</v>
          </cell>
          <cell r="K343">
            <v>83.91</v>
          </cell>
        </row>
        <row r="344">
          <cell r="J344">
            <v>430</v>
          </cell>
          <cell r="K344">
            <v>84.1</v>
          </cell>
        </row>
        <row r="345">
          <cell r="J345">
            <v>431</v>
          </cell>
          <cell r="K345">
            <v>84.289999999999992</v>
          </cell>
        </row>
        <row r="346">
          <cell r="J346">
            <v>432</v>
          </cell>
          <cell r="K346">
            <v>84.48</v>
          </cell>
        </row>
        <row r="347">
          <cell r="J347">
            <v>433</v>
          </cell>
          <cell r="K347">
            <v>84.67</v>
          </cell>
        </row>
        <row r="348">
          <cell r="J348">
            <v>434</v>
          </cell>
          <cell r="K348">
            <v>84.86</v>
          </cell>
        </row>
        <row r="349">
          <cell r="J349">
            <v>435</v>
          </cell>
          <cell r="K349">
            <v>85.05</v>
          </cell>
        </row>
        <row r="350">
          <cell r="J350">
            <v>436</v>
          </cell>
          <cell r="K350">
            <v>85.240000000000009</v>
          </cell>
        </row>
        <row r="351">
          <cell r="J351">
            <v>437</v>
          </cell>
          <cell r="K351">
            <v>85.43</v>
          </cell>
        </row>
        <row r="352">
          <cell r="J352">
            <v>438</v>
          </cell>
          <cell r="K352">
            <v>85.62</v>
          </cell>
        </row>
        <row r="353">
          <cell r="J353">
            <v>439</v>
          </cell>
          <cell r="K353">
            <v>85.81</v>
          </cell>
        </row>
        <row r="354">
          <cell r="J354">
            <v>440</v>
          </cell>
          <cell r="K354">
            <v>86</v>
          </cell>
        </row>
        <row r="355">
          <cell r="J355">
            <v>441</v>
          </cell>
          <cell r="K355">
            <v>86.19</v>
          </cell>
        </row>
        <row r="356">
          <cell r="J356">
            <v>442</v>
          </cell>
          <cell r="K356">
            <v>86.38</v>
          </cell>
        </row>
        <row r="357">
          <cell r="J357">
            <v>443</v>
          </cell>
          <cell r="K357">
            <v>86.57</v>
          </cell>
        </row>
        <row r="358">
          <cell r="J358">
            <v>444</v>
          </cell>
          <cell r="K358">
            <v>86.759999999999991</v>
          </cell>
        </row>
        <row r="359">
          <cell r="J359">
            <v>445</v>
          </cell>
          <cell r="K359">
            <v>86.95</v>
          </cell>
        </row>
        <row r="360">
          <cell r="J360">
            <v>446</v>
          </cell>
          <cell r="K360">
            <v>87.14</v>
          </cell>
        </row>
        <row r="361">
          <cell r="J361">
            <v>447</v>
          </cell>
          <cell r="K361">
            <v>87.33</v>
          </cell>
        </row>
        <row r="362">
          <cell r="J362">
            <v>448</v>
          </cell>
          <cell r="K362">
            <v>87.52000000000001</v>
          </cell>
        </row>
        <row r="363">
          <cell r="J363">
            <v>449</v>
          </cell>
          <cell r="K363">
            <v>87.710000000000008</v>
          </cell>
        </row>
        <row r="364">
          <cell r="J364">
            <v>450</v>
          </cell>
          <cell r="K364">
            <v>87.9</v>
          </cell>
        </row>
        <row r="365">
          <cell r="J365">
            <v>451</v>
          </cell>
          <cell r="K365">
            <v>88.09</v>
          </cell>
        </row>
        <row r="366">
          <cell r="J366">
            <v>452</v>
          </cell>
          <cell r="K366">
            <v>88.28</v>
          </cell>
        </row>
        <row r="367">
          <cell r="J367">
            <v>453</v>
          </cell>
          <cell r="K367">
            <v>88.47</v>
          </cell>
        </row>
        <row r="368">
          <cell r="J368">
            <v>454</v>
          </cell>
          <cell r="K368">
            <v>88.66</v>
          </cell>
        </row>
        <row r="369">
          <cell r="J369">
            <v>455</v>
          </cell>
          <cell r="K369">
            <v>88.85</v>
          </cell>
        </row>
        <row r="370">
          <cell r="J370">
            <v>456</v>
          </cell>
          <cell r="K370">
            <v>89.039999999999992</v>
          </cell>
        </row>
        <row r="371">
          <cell r="J371">
            <v>457</v>
          </cell>
          <cell r="K371">
            <v>89.23</v>
          </cell>
        </row>
        <row r="372">
          <cell r="J372">
            <v>458</v>
          </cell>
          <cell r="K372">
            <v>89.42</v>
          </cell>
        </row>
        <row r="373">
          <cell r="J373">
            <v>459</v>
          </cell>
          <cell r="K373">
            <v>89.61</v>
          </cell>
        </row>
        <row r="374">
          <cell r="J374">
            <v>460</v>
          </cell>
          <cell r="K374">
            <v>89.8</v>
          </cell>
        </row>
        <row r="375">
          <cell r="J375">
            <v>461</v>
          </cell>
          <cell r="K375">
            <v>89.990000000000009</v>
          </cell>
        </row>
        <row r="376">
          <cell r="J376">
            <v>462</v>
          </cell>
          <cell r="K376">
            <v>90.18</v>
          </cell>
        </row>
        <row r="377">
          <cell r="J377">
            <v>463</v>
          </cell>
          <cell r="K377">
            <v>90.37</v>
          </cell>
        </row>
        <row r="378">
          <cell r="J378">
            <v>464</v>
          </cell>
          <cell r="K378">
            <v>90.56</v>
          </cell>
        </row>
        <row r="379">
          <cell r="J379">
            <v>465</v>
          </cell>
          <cell r="K379">
            <v>90.75</v>
          </cell>
        </row>
        <row r="380">
          <cell r="J380">
            <v>466</v>
          </cell>
          <cell r="K380">
            <v>90.94</v>
          </cell>
        </row>
        <row r="381">
          <cell r="J381">
            <v>467</v>
          </cell>
          <cell r="K381">
            <v>91.13</v>
          </cell>
        </row>
        <row r="382">
          <cell r="J382">
            <v>468</v>
          </cell>
          <cell r="K382">
            <v>91.32</v>
          </cell>
        </row>
        <row r="383">
          <cell r="J383">
            <v>469</v>
          </cell>
          <cell r="K383">
            <v>91.509999999999991</v>
          </cell>
        </row>
        <row r="384">
          <cell r="J384">
            <v>470</v>
          </cell>
          <cell r="K384">
            <v>91.7</v>
          </cell>
        </row>
        <row r="385">
          <cell r="J385">
            <v>471</v>
          </cell>
          <cell r="K385">
            <v>91.89</v>
          </cell>
        </row>
        <row r="386">
          <cell r="J386">
            <v>472</v>
          </cell>
          <cell r="K386">
            <v>92.08</v>
          </cell>
        </row>
        <row r="387">
          <cell r="J387">
            <v>473</v>
          </cell>
          <cell r="K387">
            <v>92.27000000000001</v>
          </cell>
        </row>
        <row r="388">
          <cell r="J388">
            <v>474</v>
          </cell>
          <cell r="K388">
            <v>92.460000000000008</v>
          </cell>
        </row>
        <row r="389">
          <cell r="J389">
            <v>475</v>
          </cell>
          <cell r="K389">
            <v>92.65</v>
          </cell>
        </row>
        <row r="390">
          <cell r="J390">
            <v>476</v>
          </cell>
          <cell r="K390">
            <v>92.84</v>
          </cell>
        </row>
        <row r="391">
          <cell r="J391">
            <v>477</v>
          </cell>
          <cell r="K391">
            <v>93.03</v>
          </cell>
        </row>
        <row r="392">
          <cell r="J392">
            <v>478</v>
          </cell>
          <cell r="K392">
            <v>93.22</v>
          </cell>
        </row>
        <row r="393">
          <cell r="J393">
            <v>479</v>
          </cell>
          <cell r="K393">
            <v>93.41</v>
          </cell>
        </row>
        <row r="394">
          <cell r="J394">
            <v>480</v>
          </cell>
          <cell r="K394">
            <v>93.6</v>
          </cell>
        </row>
        <row r="395">
          <cell r="J395">
            <v>481</v>
          </cell>
          <cell r="K395">
            <v>93.789999999999992</v>
          </cell>
        </row>
        <row r="396">
          <cell r="J396">
            <v>482</v>
          </cell>
          <cell r="K396">
            <v>93.98</v>
          </cell>
        </row>
        <row r="397">
          <cell r="J397">
            <v>483</v>
          </cell>
          <cell r="K397">
            <v>94.17</v>
          </cell>
        </row>
        <row r="398">
          <cell r="J398">
            <v>484</v>
          </cell>
          <cell r="K398">
            <v>94.36</v>
          </cell>
        </row>
        <row r="399">
          <cell r="J399">
            <v>485</v>
          </cell>
          <cell r="K399">
            <v>94.55</v>
          </cell>
        </row>
        <row r="400">
          <cell r="J400">
            <v>486</v>
          </cell>
          <cell r="K400">
            <v>94.740000000000009</v>
          </cell>
        </row>
        <row r="401">
          <cell r="J401">
            <v>487</v>
          </cell>
          <cell r="K401">
            <v>94.93</v>
          </cell>
        </row>
        <row r="402">
          <cell r="J402">
            <v>488</v>
          </cell>
          <cell r="K402">
            <v>95.12</v>
          </cell>
        </row>
        <row r="403">
          <cell r="J403">
            <v>489</v>
          </cell>
          <cell r="K403">
            <v>95.31</v>
          </cell>
        </row>
        <row r="404">
          <cell r="J404">
            <v>490</v>
          </cell>
          <cell r="K404">
            <v>95.5</v>
          </cell>
        </row>
        <row r="405">
          <cell r="J405">
            <v>491</v>
          </cell>
          <cell r="K405">
            <v>95.69</v>
          </cell>
        </row>
        <row r="406">
          <cell r="J406">
            <v>492</v>
          </cell>
          <cell r="K406">
            <v>95.88</v>
          </cell>
        </row>
        <row r="407">
          <cell r="J407">
            <v>493</v>
          </cell>
          <cell r="K407">
            <v>96.07</v>
          </cell>
        </row>
        <row r="408">
          <cell r="J408">
            <v>494</v>
          </cell>
          <cell r="K408">
            <v>96.259999999999991</v>
          </cell>
        </row>
        <row r="409">
          <cell r="J409">
            <v>495</v>
          </cell>
          <cell r="K409">
            <v>96.45</v>
          </cell>
        </row>
        <row r="410">
          <cell r="J410">
            <v>496</v>
          </cell>
          <cell r="K410">
            <v>96.64</v>
          </cell>
        </row>
        <row r="411">
          <cell r="J411">
            <v>497</v>
          </cell>
          <cell r="K411">
            <v>96.83</v>
          </cell>
        </row>
        <row r="412">
          <cell r="J412">
            <v>498</v>
          </cell>
          <cell r="K412">
            <v>97.02000000000001</v>
          </cell>
        </row>
        <row r="413">
          <cell r="J413">
            <v>499</v>
          </cell>
          <cell r="K413">
            <v>97.210000000000008</v>
          </cell>
        </row>
        <row r="414">
          <cell r="J414">
            <v>500</v>
          </cell>
          <cell r="K414">
            <v>97.4</v>
          </cell>
        </row>
        <row r="415">
          <cell r="J415">
            <v>501</v>
          </cell>
          <cell r="K415">
            <v>97.59</v>
          </cell>
        </row>
        <row r="416">
          <cell r="J416">
            <v>502</v>
          </cell>
          <cell r="K416">
            <v>97.78</v>
          </cell>
        </row>
        <row r="417">
          <cell r="J417">
            <v>503</v>
          </cell>
          <cell r="K417">
            <v>97.97</v>
          </cell>
        </row>
        <row r="418">
          <cell r="J418">
            <v>504</v>
          </cell>
          <cell r="K418">
            <v>98.16</v>
          </cell>
        </row>
        <row r="419">
          <cell r="J419">
            <v>505</v>
          </cell>
          <cell r="K419">
            <v>98.35</v>
          </cell>
        </row>
        <row r="420">
          <cell r="J420">
            <v>506</v>
          </cell>
          <cell r="K420">
            <v>98.539999999999992</v>
          </cell>
        </row>
        <row r="421">
          <cell r="J421">
            <v>507</v>
          </cell>
          <cell r="K421">
            <v>98.73</v>
          </cell>
        </row>
        <row r="422">
          <cell r="J422">
            <v>508</v>
          </cell>
          <cell r="K422">
            <v>98.92</v>
          </cell>
        </row>
        <row r="423">
          <cell r="J423">
            <v>509</v>
          </cell>
          <cell r="K423">
            <v>99.11</v>
          </cell>
        </row>
        <row r="424">
          <cell r="J424">
            <v>510</v>
          </cell>
          <cell r="K424">
            <v>99.3</v>
          </cell>
        </row>
        <row r="425">
          <cell r="J425">
            <v>511</v>
          </cell>
          <cell r="K425">
            <v>99.490000000000009</v>
          </cell>
        </row>
        <row r="426">
          <cell r="J426">
            <v>512</v>
          </cell>
          <cell r="K426">
            <v>99.68</v>
          </cell>
        </row>
        <row r="427">
          <cell r="J427">
            <v>513</v>
          </cell>
          <cell r="K427">
            <v>99.87</v>
          </cell>
        </row>
        <row r="428">
          <cell r="J428">
            <v>514</v>
          </cell>
          <cell r="K428">
            <v>100.06</v>
          </cell>
        </row>
        <row r="429">
          <cell r="J429">
            <v>515</v>
          </cell>
          <cell r="K429">
            <v>100.25</v>
          </cell>
        </row>
        <row r="430">
          <cell r="J430">
            <v>516</v>
          </cell>
          <cell r="K430">
            <v>100.44</v>
          </cell>
        </row>
        <row r="431">
          <cell r="J431">
            <v>517</v>
          </cell>
          <cell r="K431">
            <v>100.63</v>
          </cell>
        </row>
        <row r="432">
          <cell r="J432">
            <v>518</v>
          </cell>
          <cell r="K432">
            <v>100.82</v>
          </cell>
        </row>
        <row r="433">
          <cell r="J433">
            <v>519</v>
          </cell>
          <cell r="K433">
            <v>101.00999999999999</v>
          </cell>
        </row>
        <row r="434">
          <cell r="J434">
            <v>520</v>
          </cell>
          <cell r="K434">
            <v>101.2</v>
          </cell>
        </row>
        <row r="435">
          <cell r="J435">
            <v>521</v>
          </cell>
          <cell r="K435">
            <v>101.39</v>
          </cell>
        </row>
        <row r="436">
          <cell r="J436">
            <v>522</v>
          </cell>
          <cell r="K436">
            <v>101.58</v>
          </cell>
        </row>
        <row r="437">
          <cell r="J437">
            <v>523</v>
          </cell>
          <cell r="K437">
            <v>101.77000000000001</v>
          </cell>
        </row>
        <row r="438">
          <cell r="J438">
            <v>524</v>
          </cell>
          <cell r="K438">
            <v>101.96000000000001</v>
          </cell>
        </row>
        <row r="439">
          <cell r="J439">
            <v>525</v>
          </cell>
          <cell r="K439">
            <v>102.15</v>
          </cell>
        </row>
        <row r="440">
          <cell r="J440">
            <v>526</v>
          </cell>
          <cell r="K440">
            <v>102.34</v>
          </cell>
        </row>
        <row r="441">
          <cell r="J441">
            <v>527</v>
          </cell>
          <cell r="K441">
            <v>102.53</v>
          </cell>
        </row>
        <row r="442">
          <cell r="J442">
            <v>528</v>
          </cell>
          <cell r="K442">
            <v>102.72</v>
          </cell>
        </row>
        <row r="443">
          <cell r="J443">
            <v>529</v>
          </cell>
          <cell r="K443">
            <v>102.91</v>
          </cell>
        </row>
        <row r="444">
          <cell r="J444">
            <v>530</v>
          </cell>
          <cell r="K444">
            <v>103.1</v>
          </cell>
        </row>
        <row r="445">
          <cell r="J445">
            <v>531</v>
          </cell>
          <cell r="K445">
            <v>103.28999999999999</v>
          </cell>
        </row>
        <row r="446">
          <cell r="J446">
            <v>532</v>
          </cell>
          <cell r="K446">
            <v>103.48</v>
          </cell>
        </row>
        <row r="447">
          <cell r="J447">
            <v>533</v>
          </cell>
          <cell r="K447">
            <v>103.67</v>
          </cell>
        </row>
        <row r="448">
          <cell r="J448">
            <v>534</v>
          </cell>
          <cell r="K448">
            <v>103.86</v>
          </cell>
        </row>
        <row r="449">
          <cell r="J449">
            <v>535</v>
          </cell>
          <cell r="K449">
            <v>104.05</v>
          </cell>
        </row>
        <row r="450">
          <cell r="J450">
            <v>536</v>
          </cell>
          <cell r="K450">
            <v>104.24000000000001</v>
          </cell>
        </row>
        <row r="451">
          <cell r="J451">
            <v>537</v>
          </cell>
          <cell r="K451">
            <v>104.43</v>
          </cell>
        </row>
        <row r="452">
          <cell r="J452">
            <v>538</v>
          </cell>
          <cell r="K452">
            <v>104.62</v>
          </cell>
        </row>
        <row r="453">
          <cell r="J453">
            <v>539</v>
          </cell>
          <cell r="K453">
            <v>104.81</v>
          </cell>
        </row>
        <row r="454">
          <cell r="J454">
            <v>540</v>
          </cell>
          <cell r="K454">
            <v>105</v>
          </cell>
        </row>
        <row r="455">
          <cell r="J455">
            <v>541</v>
          </cell>
          <cell r="K455">
            <v>105.19</v>
          </cell>
        </row>
        <row r="456">
          <cell r="J456">
            <v>542</v>
          </cell>
          <cell r="K456">
            <v>105.38</v>
          </cell>
        </row>
        <row r="457">
          <cell r="J457">
            <v>543</v>
          </cell>
          <cell r="K457">
            <v>105.57</v>
          </cell>
        </row>
        <row r="458">
          <cell r="J458">
            <v>544</v>
          </cell>
          <cell r="K458">
            <v>105.75999999999999</v>
          </cell>
        </row>
        <row r="459">
          <cell r="J459">
            <v>545</v>
          </cell>
          <cell r="K459">
            <v>105.95</v>
          </cell>
        </row>
        <row r="460">
          <cell r="J460">
            <v>546</v>
          </cell>
          <cell r="K460">
            <v>106.14</v>
          </cell>
        </row>
        <row r="461">
          <cell r="J461">
            <v>547</v>
          </cell>
          <cell r="K461">
            <v>106.33</v>
          </cell>
        </row>
        <row r="462">
          <cell r="J462">
            <v>548</v>
          </cell>
          <cell r="K462">
            <v>106.52000000000001</v>
          </cell>
        </row>
        <row r="463">
          <cell r="J463">
            <v>549</v>
          </cell>
          <cell r="K463">
            <v>106.71000000000001</v>
          </cell>
        </row>
        <row r="464">
          <cell r="J464">
            <v>550</v>
          </cell>
          <cell r="K464">
            <v>106.9</v>
          </cell>
        </row>
      </sheetData>
      <sheetData sheetId="1"/>
      <sheetData sheetId="2"/>
      <sheetData sheetId="3">
        <row r="3">
          <cell r="C3">
            <v>19</v>
          </cell>
        </row>
        <row r="4">
          <cell r="C4">
            <v>16</v>
          </cell>
        </row>
        <row r="5">
          <cell r="C5">
            <v>14</v>
          </cell>
          <cell r="G5">
            <v>0.3</v>
          </cell>
          <cell r="H5">
            <v>0.1</v>
          </cell>
        </row>
        <row r="6">
          <cell r="G6">
            <v>0.35</v>
          </cell>
          <cell r="H6">
            <v>0.12</v>
          </cell>
        </row>
        <row r="7">
          <cell r="G7">
            <v>0.4</v>
          </cell>
          <cell r="H7">
            <v>0.15</v>
          </cell>
        </row>
      </sheetData>
      <sheetData sheetId="4">
        <row r="3">
          <cell r="B3">
            <v>20</v>
          </cell>
        </row>
        <row r="4">
          <cell r="B4">
            <v>24</v>
          </cell>
        </row>
        <row r="5">
          <cell r="B5">
            <v>20</v>
          </cell>
        </row>
        <row r="6">
          <cell r="B6">
            <v>2</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le1"/>
      <sheetName val="FUNKSUB"/>
    </sheetNames>
    <sheetDataSet>
      <sheetData sheetId="0"/>
      <sheetData sheetId="1">
        <row r="3">
          <cell r="H3">
            <v>17527</v>
          </cell>
        </row>
        <row r="4">
          <cell r="D4">
            <v>106.6007</v>
          </cell>
          <cell r="H4">
            <v>20028</v>
          </cell>
        </row>
        <row r="5">
          <cell r="H5">
            <v>22852</v>
          </cell>
        </row>
        <row r="6">
          <cell r="H6">
            <v>24294</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243"/>
  <sheetViews>
    <sheetView tabSelected="1" topLeftCell="A207" zoomScaleNormal="100" workbookViewId="0">
      <selection activeCell="A224" sqref="A224"/>
    </sheetView>
  </sheetViews>
  <sheetFormatPr baseColWidth="10" defaultRowHeight="13.5" x14ac:dyDescent="0.25"/>
  <cols>
    <col min="1" max="1" width="15" style="106" customWidth="1"/>
    <col min="2" max="2" width="5.5703125" style="106" bestFit="1" customWidth="1"/>
    <col min="3" max="3" width="5.5703125" style="106" customWidth="1"/>
    <col min="4" max="4" width="5.28515625" style="106" customWidth="1"/>
    <col min="5" max="5" width="5.85546875" style="106" customWidth="1"/>
    <col min="6" max="6" width="6" style="106" bestFit="1" customWidth="1"/>
    <col min="7" max="7" width="7.7109375" style="106" bestFit="1" customWidth="1"/>
    <col min="8" max="8" width="10.140625" style="106" customWidth="1"/>
    <col min="9" max="10" width="7.42578125" style="106" customWidth="1"/>
    <col min="11" max="12" width="7.7109375" style="106" bestFit="1" customWidth="1"/>
    <col min="13" max="13" width="8.7109375" style="106" customWidth="1"/>
    <col min="14" max="14" width="7.7109375" style="106" bestFit="1" customWidth="1"/>
    <col min="15" max="15" width="7.140625" style="106" customWidth="1"/>
    <col min="16" max="16" width="4.42578125" style="106" bestFit="1" customWidth="1"/>
  </cols>
  <sheetData>
    <row r="1" spans="1:16" s="1" customFormat="1" x14ac:dyDescent="0.25">
      <c r="A1" s="1126" t="s">
        <v>0</v>
      </c>
      <c r="B1" s="1127"/>
      <c r="C1" s="1127"/>
      <c r="D1" s="1127"/>
      <c r="E1" s="1127"/>
      <c r="F1" s="1127"/>
      <c r="G1" s="1127"/>
      <c r="H1" s="1128"/>
      <c r="I1" s="146"/>
      <c r="J1" s="147"/>
      <c r="K1" s="147"/>
      <c r="L1" s="148"/>
      <c r="M1" s="149"/>
      <c r="N1" s="149"/>
      <c r="O1" s="149"/>
      <c r="P1" s="149"/>
    </row>
    <row r="2" spans="1:16" s="60" customFormat="1" x14ac:dyDescent="0.25">
      <c r="A2" s="1149" t="s">
        <v>561</v>
      </c>
      <c r="B2" s="1150"/>
      <c r="C2" s="1150"/>
      <c r="D2" s="1150"/>
      <c r="E2" s="1150"/>
      <c r="F2" s="1150"/>
      <c r="G2" s="1150"/>
      <c r="H2" s="1151"/>
      <c r="I2" s="146"/>
      <c r="J2" s="147"/>
      <c r="K2" s="147"/>
      <c r="L2" s="148"/>
      <c r="M2" s="150"/>
      <c r="N2" s="150"/>
      <c r="O2" s="150"/>
      <c r="P2" s="150"/>
    </row>
    <row r="3" spans="1:16" x14ac:dyDescent="0.25">
      <c r="A3" s="151"/>
      <c r="B3" s="151"/>
      <c r="C3" s="151"/>
      <c r="D3" s="151"/>
      <c r="E3" s="151"/>
      <c r="F3" s="151"/>
      <c r="G3" s="151"/>
      <c r="H3" s="151"/>
      <c r="I3" s="151"/>
      <c r="J3" s="151"/>
      <c r="K3" s="151"/>
      <c r="L3" s="151"/>
    </row>
    <row r="4" spans="1:16" x14ac:dyDescent="0.25">
      <c r="A4" s="135" t="s">
        <v>1</v>
      </c>
      <c r="B4" s="135" t="s">
        <v>2</v>
      </c>
      <c r="C4" s="135" t="s">
        <v>3</v>
      </c>
      <c r="D4" s="135" t="s">
        <v>4</v>
      </c>
      <c r="E4" s="135" t="s">
        <v>5</v>
      </c>
      <c r="F4" s="151"/>
      <c r="G4" s="151"/>
      <c r="H4" s="135" t="s">
        <v>6</v>
      </c>
      <c r="I4" s="135" t="s">
        <v>2</v>
      </c>
      <c r="J4" s="135" t="s">
        <v>3</v>
      </c>
      <c r="K4" s="135" t="s">
        <v>4</v>
      </c>
      <c r="L4" s="135" t="s">
        <v>5</v>
      </c>
    </row>
    <row r="5" spans="1:16" x14ac:dyDescent="0.25">
      <c r="A5" s="136" t="s">
        <v>7</v>
      </c>
      <c r="B5" s="136">
        <v>677</v>
      </c>
      <c r="C5" s="136">
        <v>1701</v>
      </c>
      <c r="D5" s="136">
        <v>249</v>
      </c>
      <c r="E5" s="136">
        <v>2627</v>
      </c>
      <c r="F5" s="151"/>
      <c r="G5" s="151"/>
      <c r="H5" s="136" t="s">
        <v>7</v>
      </c>
      <c r="I5" s="136">
        <v>724</v>
      </c>
      <c r="J5" s="136">
        <v>2315</v>
      </c>
      <c r="K5" s="136">
        <v>192</v>
      </c>
      <c r="L5" s="136">
        <f>SUM(I5:K5)</f>
        <v>3231</v>
      </c>
    </row>
    <row r="6" spans="1:16" x14ac:dyDescent="0.25">
      <c r="A6" s="136" t="s">
        <v>8</v>
      </c>
      <c r="B6" s="136">
        <v>1270</v>
      </c>
      <c r="C6" s="136">
        <v>2730</v>
      </c>
      <c r="D6" s="136">
        <v>582</v>
      </c>
      <c r="E6" s="136">
        <v>4582</v>
      </c>
      <c r="F6" s="151"/>
      <c r="G6" s="151"/>
      <c r="H6" s="136" t="s">
        <v>8</v>
      </c>
      <c r="I6" s="136">
        <v>1314</v>
      </c>
      <c r="J6" s="136">
        <v>3192</v>
      </c>
      <c r="K6" s="136">
        <v>572</v>
      </c>
      <c r="L6" s="136">
        <f>SUM(I6:K6)</f>
        <v>5078</v>
      </c>
    </row>
    <row r="7" spans="1:16" x14ac:dyDescent="0.25">
      <c r="A7" s="136" t="s">
        <v>9</v>
      </c>
      <c r="B7" s="136">
        <v>1698</v>
      </c>
      <c r="C7" s="136">
        <v>256</v>
      </c>
      <c r="D7" s="136">
        <v>2125</v>
      </c>
      <c r="E7" s="136">
        <v>4079</v>
      </c>
      <c r="F7" s="151"/>
      <c r="G7" s="151"/>
      <c r="H7" s="136" t="s">
        <v>9</v>
      </c>
      <c r="I7" s="136">
        <v>1988</v>
      </c>
      <c r="J7" s="136">
        <v>0</v>
      </c>
      <c r="K7" s="136">
        <v>2079</v>
      </c>
      <c r="L7" s="136">
        <v>4067</v>
      </c>
    </row>
    <row r="8" spans="1:16" x14ac:dyDescent="0.25">
      <c r="A8" s="136" t="s">
        <v>10</v>
      </c>
      <c r="B8" s="136">
        <v>50</v>
      </c>
      <c r="C8" s="136">
        <v>0</v>
      </c>
      <c r="D8" s="136">
        <v>18</v>
      </c>
      <c r="E8" s="136">
        <v>68</v>
      </c>
      <c r="F8" s="151"/>
      <c r="G8" s="151"/>
      <c r="H8" s="136" t="s">
        <v>10</v>
      </c>
      <c r="I8" s="136">
        <v>116</v>
      </c>
      <c r="J8" s="136">
        <v>0</v>
      </c>
      <c r="K8" s="136">
        <v>58</v>
      </c>
      <c r="L8" s="136">
        <v>174</v>
      </c>
    </row>
    <row r="9" spans="1:16" x14ac:dyDescent="0.25">
      <c r="A9" s="136" t="s">
        <v>11</v>
      </c>
      <c r="B9" s="136">
        <v>206</v>
      </c>
      <c r="C9" s="136">
        <v>24</v>
      </c>
      <c r="D9" s="136">
        <v>21</v>
      </c>
      <c r="E9" s="136">
        <v>251</v>
      </c>
      <c r="F9" s="151"/>
      <c r="G9" s="151"/>
      <c r="H9" s="136" t="s">
        <v>11</v>
      </c>
      <c r="I9" s="136">
        <v>218</v>
      </c>
      <c r="J9" s="136">
        <v>38</v>
      </c>
      <c r="K9" s="136">
        <v>36</v>
      </c>
      <c r="L9" s="136">
        <v>292</v>
      </c>
    </row>
    <row r="10" spans="1:16" x14ac:dyDescent="0.25">
      <c r="A10" s="152" t="s">
        <v>12</v>
      </c>
      <c r="B10" s="152">
        <v>3901</v>
      </c>
      <c r="C10" s="152">
        <v>4711</v>
      </c>
      <c r="D10" s="152">
        <v>2995</v>
      </c>
      <c r="E10" s="152">
        <v>11607</v>
      </c>
      <c r="F10" s="153"/>
      <c r="G10" s="153"/>
      <c r="H10" s="152" t="s">
        <v>12</v>
      </c>
      <c r="I10" s="152">
        <v>4360</v>
      </c>
      <c r="J10" s="152">
        <v>5545</v>
      </c>
      <c r="K10" s="152">
        <v>2937</v>
      </c>
      <c r="L10" s="152">
        <v>12842</v>
      </c>
    </row>
    <row r="11" spans="1:16" x14ac:dyDescent="0.25">
      <c r="A11" s="136" t="s">
        <v>13</v>
      </c>
      <c r="B11" s="136">
        <v>1007</v>
      </c>
      <c r="C11" s="136">
        <v>761</v>
      </c>
      <c r="D11" s="136">
        <v>192</v>
      </c>
      <c r="E11" s="136">
        <v>1960</v>
      </c>
      <c r="F11" s="151"/>
      <c r="G11" s="151"/>
      <c r="H11" s="136" t="s">
        <v>13</v>
      </c>
      <c r="I11" s="136">
        <v>1041</v>
      </c>
      <c r="J11" s="136">
        <v>533</v>
      </c>
      <c r="K11" s="136">
        <v>214</v>
      </c>
      <c r="L11" s="136">
        <v>1788</v>
      </c>
    </row>
    <row r="12" spans="1:16" x14ac:dyDescent="0.25">
      <c r="A12" s="152" t="s">
        <v>12</v>
      </c>
      <c r="B12" s="152">
        <v>4908</v>
      </c>
      <c r="C12" s="152">
        <v>5472</v>
      </c>
      <c r="D12" s="152">
        <v>3187</v>
      </c>
      <c r="E12" s="152">
        <v>13567</v>
      </c>
      <c r="F12" s="153"/>
      <c r="G12" s="153"/>
      <c r="H12" s="152" t="s">
        <v>12</v>
      </c>
      <c r="I12" s="152">
        <v>5401</v>
      </c>
      <c r="J12" s="152">
        <v>6078</v>
      </c>
      <c r="K12" s="152">
        <v>3151</v>
      </c>
      <c r="L12" s="152">
        <v>14630</v>
      </c>
    </row>
    <row r="13" spans="1:16" x14ac:dyDescent="0.25">
      <c r="A13" s="151"/>
      <c r="B13" s="151"/>
      <c r="C13" s="151"/>
      <c r="D13" s="151"/>
      <c r="E13" s="151"/>
      <c r="F13" s="151"/>
      <c r="G13" s="151"/>
    </row>
    <row r="14" spans="1:16" x14ac:dyDescent="0.25">
      <c r="A14" s="135" t="s">
        <v>14</v>
      </c>
      <c r="B14" s="135" t="s">
        <v>2</v>
      </c>
      <c r="C14" s="135" t="s">
        <v>3</v>
      </c>
      <c r="D14" s="135" t="s">
        <v>4</v>
      </c>
      <c r="E14" s="135" t="s">
        <v>5</v>
      </c>
      <c r="F14" s="151"/>
      <c r="G14" s="151"/>
      <c r="H14" s="135" t="s">
        <v>15</v>
      </c>
      <c r="I14" s="135" t="s">
        <v>2</v>
      </c>
      <c r="J14" s="135" t="s">
        <v>3</v>
      </c>
      <c r="K14" s="135" t="s">
        <v>4</v>
      </c>
      <c r="L14" s="135" t="s">
        <v>5</v>
      </c>
    </row>
    <row r="15" spans="1:16" x14ac:dyDescent="0.25">
      <c r="A15" s="136" t="s">
        <v>7</v>
      </c>
      <c r="B15" s="136">
        <v>657</v>
      </c>
      <c r="C15" s="136">
        <v>1735</v>
      </c>
      <c r="D15" s="136">
        <v>246</v>
      </c>
      <c r="E15" s="136">
        <v>2638</v>
      </c>
      <c r="F15" s="151"/>
      <c r="G15" s="151"/>
      <c r="H15" s="136" t="s">
        <v>7</v>
      </c>
      <c r="I15" s="136">
        <v>700</v>
      </c>
      <c r="J15" s="136">
        <v>2375</v>
      </c>
      <c r="K15" s="136">
        <v>204</v>
      </c>
      <c r="L15" s="136">
        <v>3279</v>
      </c>
    </row>
    <row r="16" spans="1:16" x14ac:dyDescent="0.25">
      <c r="A16" s="136" t="s">
        <v>8</v>
      </c>
      <c r="B16" s="136">
        <v>1325</v>
      </c>
      <c r="C16" s="136">
        <v>2756</v>
      </c>
      <c r="D16" s="136">
        <v>619</v>
      </c>
      <c r="E16" s="136">
        <v>4700</v>
      </c>
      <c r="F16" s="151"/>
      <c r="G16" s="151"/>
      <c r="H16" s="136" t="s">
        <v>8</v>
      </c>
      <c r="I16" s="136">
        <v>1293</v>
      </c>
      <c r="J16" s="136">
        <v>3386</v>
      </c>
      <c r="K16" s="136">
        <v>547</v>
      </c>
      <c r="L16" s="136">
        <v>5226</v>
      </c>
    </row>
    <row r="17" spans="1:12" x14ac:dyDescent="0.25">
      <c r="A17" s="136" t="s">
        <v>9</v>
      </c>
      <c r="B17" s="136">
        <v>1559</v>
      </c>
      <c r="C17" s="136">
        <v>234</v>
      </c>
      <c r="D17" s="136">
        <v>2031</v>
      </c>
      <c r="E17" s="136">
        <v>3824</v>
      </c>
      <c r="F17" s="151"/>
      <c r="G17" s="151"/>
      <c r="H17" s="136" t="s">
        <v>9</v>
      </c>
      <c r="I17" s="136">
        <v>2084</v>
      </c>
      <c r="J17" s="136">
        <v>0</v>
      </c>
      <c r="K17" s="136">
        <v>2155</v>
      </c>
      <c r="L17" s="136">
        <v>4239</v>
      </c>
    </row>
    <row r="18" spans="1:12" x14ac:dyDescent="0.25">
      <c r="A18" s="136" t="s">
        <v>10</v>
      </c>
      <c r="B18" s="136">
        <v>58</v>
      </c>
      <c r="C18" s="136">
        <v>0</v>
      </c>
      <c r="D18" s="136">
        <v>24</v>
      </c>
      <c r="E18" s="136">
        <v>82</v>
      </c>
      <c r="F18" s="151"/>
      <c r="G18" s="151"/>
      <c r="H18" s="136" t="s">
        <v>10</v>
      </c>
      <c r="I18" s="136">
        <v>103</v>
      </c>
      <c r="J18" s="136">
        <v>0</v>
      </c>
      <c r="K18" s="136">
        <v>77</v>
      </c>
      <c r="L18" s="136">
        <v>180</v>
      </c>
    </row>
    <row r="19" spans="1:12" x14ac:dyDescent="0.25">
      <c r="A19" s="136" t="s">
        <v>11</v>
      </c>
      <c r="B19" s="136">
        <v>204</v>
      </c>
      <c r="C19" s="136">
        <v>30</v>
      </c>
      <c r="D19" s="136">
        <v>25</v>
      </c>
      <c r="E19" s="136">
        <v>259</v>
      </c>
      <c r="F19" s="151"/>
      <c r="G19" s="151"/>
      <c r="H19" s="136" t="s">
        <v>11</v>
      </c>
      <c r="I19" s="136">
        <v>260</v>
      </c>
      <c r="J19" s="136">
        <v>0</v>
      </c>
      <c r="K19" s="136">
        <v>38</v>
      </c>
      <c r="L19" s="136">
        <v>298</v>
      </c>
    </row>
    <row r="20" spans="1:12" x14ac:dyDescent="0.25">
      <c r="A20" s="152" t="s">
        <v>12</v>
      </c>
      <c r="B20" s="152">
        <v>3803</v>
      </c>
      <c r="C20" s="152">
        <v>4755</v>
      </c>
      <c r="D20" s="152">
        <v>2945</v>
      </c>
      <c r="E20" s="152">
        <v>11503</v>
      </c>
      <c r="F20" s="153"/>
      <c r="G20" s="153"/>
      <c r="H20" s="152" t="s">
        <v>12</v>
      </c>
      <c r="I20" s="152">
        <v>4440</v>
      </c>
      <c r="J20" s="152">
        <v>5761</v>
      </c>
      <c r="K20" s="152">
        <v>3021</v>
      </c>
      <c r="L20" s="152">
        <v>13222</v>
      </c>
    </row>
    <row r="21" spans="1:12" x14ac:dyDescent="0.25">
      <c r="A21" s="136" t="s">
        <v>13</v>
      </c>
      <c r="B21" s="136">
        <v>912</v>
      </c>
      <c r="C21" s="136">
        <v>901</v>
      </c>
      <c r="D21" s="136">
        <v>208</v>
      </c>
      <c r="E21" s="136">
        <v>2021</v>
      </c>
      <c r="F21" s="151"/>
      <c r="G21" s="151"/>
      <c r="H21" s="136" t="s">
        <v>13</v>
      </c>
      <c r="I21" s="136">
        <v>1004</v>
      </c>
      <c r="J21" s="136">
        <v>476</v>
      </c>
      <c r="K21" s="136">
        <v>184</v>
      </c>
      <c r="L21" s="136">
        <v>1664</v>
      </c>
    </row>
    <row r="22" spans="1:12" x14ac:dyDescent="0.25">
      <c r="A22" s="152" t="s">
        <v>12</v>
      </c>
      <c r="B22" s="152">
        <v>4715</v>
      </c>
      <c r="C22" s="152">
        <v>5656</v>
      </c>
      <c r="D22" s="152">
        <v>3153</v>
      </c>
      <c r="E22" s="152">
        <v>13524</v>
      </c>
      <c r="F22" s="153"/>
      <c r="G22" s="153"/>
      <c r="H22" s="152" t="s">
        <v>12</v>
      </c>
      <c r="I22" s="152">
        <v>5444</v>
      </c>
      <c r="J22" s="152">
        <v>6237</v>
      </c>
      <c r="K22" s="152">
        <v>3205</v>
      </c>
      <c r="L22" s="152">
        <v>14886</v>
      </c>
    </row>
    <row r="23" spans="1:12" x14ac:dyDescent="0.25">
      <c r="A23" s="151"/>
      <c r="B23" s="151"/>
      <c r="C23" s="151"/>
      <c r="D23" s="151"/>
      <c r="E23" s="151"/>
      <c r="F23" s="151"/>
      <c r="G23" s="151"/>
      <c r="H23" s="151"/>
      <c r="I23" s="151"/>
      <c r="J23" s="151"/>
      <c r="K23" s="151"/>
      <c r="L23" s="151"/>
    </row>
    <row r="24" spans="1:12" x14ac:dyDescent="0.25">
      <c r="A24" s="135" t="s">
        <v>16</v>
      </c>
      <c r="B24" s="135" t="s">
        <v>2</v>
      </c>
      <c r="C24" s="135" t="s">
        <v>3</v>
      </c>
      <c r="D24" s="135" t="s">
        <v>4</v>
      </c>
      <c r="E24" s="135" t="s">
        <v>5</v>
      </c>
      <c r="F24" s="151"/>
      <c r="G24" s="151"/>
      <c r="H24" s="135" t="s">
        <v>17</v>
      </c>
      <c r="I24" s="135" t="s">
        <v>2</v>
      </c>
      <c r="J24" s="135" t="s">
        <v>3</v>
      </c>
      <c r="K24" s="135" t="s">
        <v>4</v>
      </c>
      <c r="L24" s="135" t="s">
        <v>5</v>
      </c>
    </row>
    <row r="25" spans="1:12" x14ac:dyDescent="0.25">
      <c r="A25" s="136" t="s">
        <v>7</v>
      </c>
      <c r="B25" s="136">
        <v>652</v>
      </c>
      <c r="C25" s="136">
        <v>1879</v>
      </c>
      <c r="D25" s="136">
        <v>214</v>
      </c>
      <c r="E25" s="136">
        <v>2745</v>
      </c>
      <c r="F25" s="151"/>
      <c r="G25" s="151"/>
      <c r="H25" s="136" t="s">
        <v>7</v>
      </c>
      <c r="I25" s="136">
        <v>687</v>
      </c>
      <c r="J25" s="136">
        <v>2455</v>
      </c>
      <c r="K25" s="136">
        <v>223</v>
      </c>
      <c r="L25" s="136">
        <v>3365</v>
      </c>
    </row>
    <row r="26" spans="1:12" x14ac:dyDescent="0.25">
      <c r="A26" s="136" t="s">
        <v>8</v>
      </c>
      <c r="B26" s="136">
        <v>1358</v>
      </c>
      <c r="C26" s="136">
        <v>2851</v>
      </c>
      <c r="D26" s="136">
        <v>613</v>
      </c>
      <c r="E26" s="136">
        <v>4822</v>
      </c>
      <c r="F26" s="151"/>
      <c r="G26" s="151"/>
      <c r="H26" s="136" t="s">
        <v>8</v>
      </c>
      <c r="I26" s="136">
        <v>1331</v>
      </c>
      <c r="J26" s="136">
        <v>3598</v>
      </c>
      <c r="K26" s="136">
        <v>533</v>
      </c>
      <c r="L26" s="136">
        <v>5462</v>
      </c>
    </row>
    <row r="27" spans="1:12" x14ac:dyDescent="0.25">
      <c r="A27" s="136" t="s">
        <v>9</v>
      </c>
      <c r="B27" s="136">
        <v>1518</v>
      </c>
      <c r="C27" s="136">
        <v>217</v>
      </c>
      <c r="D27" s="136">
        <v>1990</v>
      </c>
      <c r="E27" s="136">
        <v>3725</v>
      </c>
      <c r="F27" s="151"/>
      <c r="G27" s="151"/>
      <c r="H27" s="136" t="s">
        <v>9</v>
      </c>
      <c r="I27" s="136">
        <v>2176</v>
      </c>
      <c r="J27" s="136">
        <v>0</v>
      </c>
      <c r="K27" s="136">
        <v>2182</v>
      </c>
      <c r="L27" s="136">
        <v>4358</v>
      </c>
    </row>
    <row r="28" spans="1:12" x14ac:dyDescent="0.25">
      <c r="A28" s="136" t="s">
        <v>10</v>
      </c>
      <c r="B28" s="136">
        <v>59</v>
      </c>
      <c r="C28" s="136">
        <v>0</v>
      </c>
      <c r="D28" s="136">
        <v>38</v>
      </c>
      <c r="E28" s="136">
        <v>97</v>
      </c>
      <c r="F28" s="151"/>
      <c r="G28" s="151"/>
      <c r="H28" s="136" t="s">
        <v>10</v>
      </c>
      <c r="I28" s="136">
        <v>91</v>
      </c>
      <c r="J28" s="136"/>
      <c r="K28" s="136">
        <v>75</v>
      </c>
      <c r="L28" s="136">
        <v>166</v>
      </c>
    </row>
    <row r="29" spans="1:12" x14ac:dyDescent="0.25">
      <c r="A29" s="136" t="s">
        <v>11</v>
      </c>
      <c r="B29" s="136">
        <v>202</v>
      </c>
      <c r="C29" s="136">
        <v>29</v>
      </c>
      <c r="D29" s="136">
        <v>21</v>
      </c>
      <c r="E29" s="136">
        <v>252</v>
      </c>
      <c r="F29" s="151"/>
      <c r="G29" s="151"/>
      <c r="H29" s="136" t="s">
        <v>11</v>
      </c>
      <c r="I29" s="136">
        <v>262</v>
      </c>
      <c r="J29" s="136">
        <v>0</v>
      </c>
      <c r="K29" s="136">
        <v>35</v>
      </c>
      <c r="L29" s="136">
        <v>297</v>
      </c>
    </row>
    <row r="30" spans="1:12" x14ac:dyDescent="0.25">
      <c r="A30" s="152" t="s">
        <v>12</v>
      </c>
      <c r="B30" s="152">
        <v>3789</v>
      </c>
      <c r="C30" s="152">
        <v>4976</v>
      </c>
      <c r="D30" s="152">
        <v>2876</v>
      </c>
      <c r="E30" s="152">
        <v>11641</v>
      </c>
      <c r="F30" s="153"/>
      <c r="G30" s="153"/>
      <c r="H30" s="152" t="s">
        <v>12</v>
      </c>
      <c r="I30" s="152">
        <v>4547</v>
      </c>
      <c r="J30" s="152">
        <v>6053</v>
      </c>
      <c r="K30" s="152">
        <v>3048</v>
      </c>
      <c r="L30" s="152">
        <v>13648</v>
      </c>
    </row>
    <row r="31" spans="1:12" x14ac:dyDescent="0.25">
      <c r="A31" s="136" t="s">
        <v>13</v>
      </c>
      <c r="B31" s="136">
        <v>914</v>
      </c>
      <c r="C31" s="136">
        <v>863</v>
      </c>
      <c r="D31" s="136">
        <v>205</v>
      </c>
      <c r="E31" s="136">
        <v>1982</v>
      </c>
      <c r="F31" s="151"/>
      <c r="G31" s="151"/>
      <c r="H31" s="136" t="s">
        <v>13</v>
      </c>
      <c r="I31" s="136">
        <f>368+299+378</f>
        <v>1045</v>
      </c>
      <c r="J31" s="136">
        <v>397</v>
      </c>
      <c r="K31" s="136">
        <v>174</v>
      </c>
      <c r="L31" s="136">
        <f>SUM(I31:K31)</f>
        <v>1616</v>
      </c>
    </row>
    <row r="32" spans="1:12" x14ac:dyDescent="0.25">
      <c r="A32" s="152" t="s">
        <v>12</v>
      </c>
      <c r="B32" s="152">
        <v>4703</v>
      </c>
      <c r="C32" s="152">
        <v>5839</v>
      </c>
      <c r="D32" s="152">
        <v>3081</v>
      </c>
      <c r="E32" s="152">
        <v>13623</v>
      </c>
      <c r="F32" s="153"/>
      <c r="G32" s="153"/>
      <c r="H32" s="152" t="s">
        <v>12</v>
      </c>
      <c r="I32" s="152">
        <f>SUM(I30:I31)</f>
        <v>5592</v>
      </c>
      <c r="J32" s="152">
        <f>SUM(J30:J31)</f>
        <v>6450</v>
      </c>
      <c r="K32" s="152">
        <f>SUM(K30:K31)</f>
        <v>3222</v>
      </c>
      <c r="L32" s="152">
        <f>SUM(L30:L31)</f>
        <v>15264</v>
      </c>
    </row>
    <row r="33" spans="1:12" x14ac:dyDescent="0.25">
      <c r="A33" s="151"/>
      <c r="B33" s="151"/>
      <c r="C33" s="151"/>
      <c r="D33" s="151"/>
      <c r="E33" s="151"/>
      <c r="F33" s="151"/>
      <c r="G33" s="151"/>
      <c r="H33" s="153"/>
      <c r="I33" s="153"/>
      <c r="J33" s="153"/>
      <c r="K33" s="153"/>
      <c r="L33" s="153"/>
    </row>
    <row r="34" spans="1:12" x14ac:dyDescent="0.25">
      <c r="A34" s="135" t="s">
        <v>18</v>
      </c>
      <c r="B34" s="135" t="s">
        <v>2</v>
      </c>
      <c r="C34" s="135" t="s">
        <v>3</v>
      </c>
      <c r="D34" s="135" t="s">
        <v>4</v>
      </c>
      <c r="E34" s="135" t="s">
        <v>5</v>
      </c>
      <c r="F34" s="151"/>
      <c r="G34" s="151"/>
      <c r="H34" s="135" t="s">
        <v>20</v>
      </c>
      <c r="I34" s="135" t="s">
        <v>2</v>
      </c>
      <c r="J34" s="135" t="s">
        <v>3</v>
      </c>
      <c r="K34" s="135" t="s">
        <v>4</v>
      </c>
      <c r="L34" s="135" t="s">
        <v>5</v>
      </c>
    </row>
    <row r="35" spans="1:12" x14ac:dyDescent="0.25">
      <c r="A35" s="136" t="s">
        <v>7</v>
      </c>
      <c r="B35" s="136">
        <v>696</v>
      </c>
      <c r="C35" s="136">
        <v>2011</v>
      </c>
      <c r="D35" s="136">
        <v>217</v>
      </c>
      <c r="E35" s="136">
        <v>2924</v>
      </c>
      <c r="F35" s="151"/>
      <c r="G35" s="151"/>
      <c r="H35" s="136" t="s">
        <v>7</v>
      </c>
      <c r="I35" s="136">
        <v>631</v>
      </c>
      <c r="J35" s="136">
        <v>2243</v>
      </c>
      <c r="K35" s="136">
        <v>227</v>
      </c>
      <c r="L35" s="136">
        <f>SUM(I35:K35)</f>
        <v>3101</v>
      </c>
    </row>
    <row r="36" spans="1:12" x14ac:dyDescent="0.25">
      <c r="A36" s="136" t="s">
        <v>8</v>
      </c>
      <c r="B36" s="136">
        <v>1300</v>
      </c>
      <c r="C36" s="136">
        <v>2990</v>
      </c>
      <c r="D36" s="136">
        <v>661</v>
      </c>
      <c r="E36" s="136">
        <v>4951</v>
      </c>
      <c r="F36" s="151"/>
      <c r="G36" s="151"/>
      <c r="H36" s="136" t="s">
        <v>8</v>
      </c>
      <c r="I36" s="136">
        <v>1372</v>
      </c>
      <c r="J36" s="136">
        <v>3788</v>
      </c>
      <c r="K36" s="136">
        <v>488</v>
      </c>
      <c r="L36" s="136">
        <f>SUM(I36:K36)</f>
        <v>5648</v>
      </c>
    </row>
    <row r="37" spans="1:12" x14ac:dyDescent="0.25">
      <c r="A37" s="136" t="s">
        <v>9</v>
      </c>
      <c r="B37" s="136">
        <v>1507</v>
      </c>
      <c r="C37" s="136">
        <v>227</v>
      </c>
      <c r="D37" s="136">
        <v>2007</v>
      </c>
      <c r="E37" s="136">
        <v>3741</v>
      </c>
      <c r="F37" s="151"/>
      <c r="G37" s="151"/>
      <c r="H37" s="136" t="s">
        <v>9</v>
      </c>
      <c r="I37" s="136">
        <v>2231</v>
      </c>
      <c r="J37" s="136">
        <v>0</v>
      </c>
      <c r="K37" s="136">
        <v>2229</v>
      </c>
      <c r="L37" s="136">
        <f>SUM(I37:K37)</f>
        <v>4460</v>
      </c>
    </row>
    <row r="38" spans="1:12" x14ac:dyDescent="0.25">
      <c r="A38" s="136" t="s">
        <v>10</v>
      </c>
      <c r="B38" s="136">
        <v>86</v>
      </c>
      <c r="C38" s="136">
        <v>0</v>
      </c>
      <c r="D38" s="136">
        <v>43</v>
      </c>
      <c r="E38" s="136">
        <v>129</v>
      </c>
      <c r="F38" s="151"/>
      <c r="G38" s="151"/>
      <c r="H38" s="136" t="s">
        <v>10</v>
      </c>
      <c r="I38" s="136">
        <v>66</v>
      </c>
      <c r="J38" s="136">
        <v>0</v>
      </c>
      <c r="K38" s="136">
        <v>84</v>
      </c>
      <c r="L38" s="136">
        <f>SUM(I38:K38)</f>
        <v>150</v>
      </c>
    </row>
    <row r="39" spans="1:12" x14ac:dyDescent="0.25">
      <c r="A39" s="136" t="s">
        <v>11</v>
      </c>
      <c r="B39" s="136">
        <v>204</v>
      </c>
      <c r="C39" s="136">
        <v>31</v>
      </c>
      <c r="D39" s="136">
        <v>23</v>
      </c>
      <c r="E39" s="136">
        <v>258</v>
      </c>
      <c r="F39" s="151"/>
      <c r="G39" s="151"/>
      <c r="H39" s="136" t="s">
        <v>11</v>
      </c>
      <c r="I39" s="136">
        <v>247</v>
      </c>
      <c r="J39" s="136">
        <v>0</v>
      </c>
      <c r="K39" s="136">
        <v>44</v>
      </c>
      <c r="L39" s="136">
        <f>SUM(I39:K39)</f>
        <v>291</v>
      </c>
    </row>
    <row r="40" spans="1:12" x14ac:dyDescent="0.25">
      <c r="A40" s="152" t="s">
        <v>12</v>
      </c>
      <c r="B40" s="152">
        <v>3793</v>
      </c>
      <c r="C40" s="152">
        <v>5259</v>
      </c>
      <c r="D40" s="152">
        <v>2951</v>
      </c>
      <c r="E40" s="152">
        <v>12003</v>
      </c>
      <c r="F40" s="153"/>
      <c r="G40" s="153"/>
      <c r="H40" s="152" t="s">
        <v>12</v>
      </c>
      <c r="I40" s="152">
        <f>SUM(I35:I39)</f>
        <v>4547</v>
      </c>
      <c r="J40" s="152">
        <f>SUM(J35:J39)</f>
        <v>6031</v>
      </c>
      <c r="K40" s="152">
        <f>SUM(K35:K39)</f>
        <v>3072</v>
      </c>
      <c r="L40" s="152">
        <f>SUM(L35:L39)</f>
        <v>13650</v>
      </c>
    </row>
    <row r="41" spans="1:12" x14ac:dyDescent="0.25">
      <c r="A41" s="136" t="s">
        <v>13</v>
      </c>
      <c r="B41" s="136">
        <v>1231</v>
      </c>
      <c r="C41" s="136">
        <v>502</v>
      </c>
      <c r="D41" s="136">
        <v>201</v>
      </c>
      <c r="E41" s="136">
        <v>1934</v>
      </c>
      <c r="F41" s="151"/>
      <c r="G41" s="151"/>
      <c r="H41" s="136" t="s">
        <v>13</v>
      </c>
      <c r="I41" s="136">
        <v>1018</v>
      </c>
      <c r="J41" s="136">
        <v>352</v>
      </c>
      <c r="K41" s="136">
        <v>223</v>
      </c>
      <c r="L41" s="136">
        <f>SUM(I41:K41)</f>
        <v>1593</v>
      </c>
    </row>
    <row r="42" spans="1:12" x14ac:dyDescent="0.25">
      <c r="A42" s="152" t="s">
        <v>12</v>
      </c>
      <c r="B42" s="152">
        <v>5024</v>
      </c>
      <c r="C42" s="152">
        <v>5761</v>
      </c>
      <c r="D42" s="152">
        <v>3152</v>
      </c>
      <c r="E42" s="152">
        <v>13937</v>
      </c>
      <c r="F42" s="153"/>
      <c r="G42" s="153"/>
      <c r="H42" s="152" t="s">
        <v>12</v>
      </c>
      <c r="I42" s="152">
        <f>SUM(I40:I41)</f>
        <v>5565</v>
      </c>
      <c r="J42" s="152">
        <f>SUM(J40:J41)</f>
        <v>6383</v>
      </c>
      <c r="K42" s="152">
        <f>SUM(K40:K41)</f>
        <v>3295</v>
      </c>
      <c r="L42" s="152">
        <f>SUM(L40:L41)</f>
        <v>15243</v>
      </c>
    </row>
    <row r="43" spans="1:12" x14ac:dyDescent="0.25">
      <c r="A43" s="153"/>
      <c r="B43" s="153"/>
      <c r="C43" s="153"/>
      <c r="D43" s="153"/>
      <c r="E43" s="153"/>
      <c r="F43" s="153"/>
      <c r="G43" s="153"/>
      <c r="H43" s="153"/>
      <c r="I43" s="153"/>
      <c r="J43" s="153"/>
      <c r="K43" s="153"/>
      <c r="L43" s="153"/>
    </row>
    <row r="44" spans="1:12" x14ac:dyDescent="0.25">
      <c r="A44" s="135" t="s">
        <v>19</v>
      </c>
      <c r="B44" s="135" t="s">
        <v>2</v>
      </c>
      <c r="C44" s="135" t="s">
        <v>3</v>
      </c>
      <c r="D44" s="135" t="s">
        <v>4</v>
      </c>
      <c r="E44" s="135" t="s">
        <v>5</v>
      </c>
      <c r="F44" s="153"/>
      <c r="G44" s="153"/>
      <c r="H44" s="135" t="s">
        <v>21</v>
      </c>
      <c r="I44" s="135" t="s">
        <v>2</v>
      </c>
      <c r="J44" s="135" t="s">
        <v>3</v>
      </c>
      <c r="K44" s="135" t="s">
        <v>4</v>
      </c>
      <c r="L44" s="135" t="s">
        <v>5</v>
      </c>
    </row>
    <row r="45" spans="1:12" x14ac:dyDescent="0.25">
      <c r="A45" s="136" t="s">
        <v>7</v>
      </c>
      <c r="B45" s="136">
        <v>714</v>
      </c>
      <c r="C45" s="136">
        <v>2171</v>
      </c>
      <c r="D45" s="136">
        <v>228</v>
      </c>
      <c r="E45" s="136">
        <f t="shared" ref="E45:E52" si="0">SUM(B45:D45)</f>
        <v>3113</v>
      </c>
      <c r="F45" s="153"/>
      <c r="G45" s="153"/>
      <c r="H45" s="136" t="s">
        <v>7</v>
      </c>
      <c r="I45" s="136">
        <v>594</v>
      </c>
      <c r="J45" s="136">
        <v>2175</v>
      </c>
      <c r="K45" s="136">
        <v>204</v>
      </c>
      <c r="L45" s="136">
        <f>SUM(I45:K45)</f>
        <v>2973</v>
      </c>
    </row>
    <row r="46" spans="1:12" x14ac:dyDescent="0.25">
      <c r="A46" s="136" t="s">
        <v>8</v>
      </c>
      <c r="B46" s="136">
        <v>1334</v>
      </c>
      <c r="C46" s="136">
        <v>3042</v>
      </c>
      <c r="D46" s="136">
        <v>628</v>
      </c>
      <c r="E46" s="136">
        <f t="shared" si="0"/>
        <v>5004</v>
      </c>
      <c r="F46" s="153"/>
      <c r="G46" s="153"/>
      <c r="H46" s="136" t="s">
        <v>8</v>
      </c>
      <c r="I46" s="136">
        <v>1426</v>
      </c>
      <c r="J46" s="136">
        <v>3877</v>
      </c>
      <c r="K46" s="136">
        <v>517</v>
      </c>
      <c r="L46" s="136">
        <f>SUM(I46:K46)</f>
        <v>5820</v>
      </c>
    </row>
    <row r="47" spans="1:12" x14ac:dyDescent="0.25">
      <c r="A47" s="136" t="s">
        <v>9</v>
      </c>
      <c r="B47" s="136">
        <v>1613</v>
      </c>
      <c r="C47" s="136">
        <v>214</v>
      </c>
      <c r="D47" s="136">
        <v>2068</v>
      </c>
      <c r="E47" s="136">
        <f t="shared" si="0"/>
        <v>3895</v>
      </c>
      <c r="F47" s="153"/>
      <c r="G47" s="153"/>
      <c r="H47" s="136" t="s">
        <v>9</v>
      </c>
      <c r="I47" s="136">
        <v>2145</v>
      </c>
      <c r="J47" s="136">
        <v>0</v>
      </c>
      <c r="K47" s="136">
        <v>2323</v>
      </c>
      <c r="L47" s="136">
        <v>4466</v>
      </c>
    </row>
    <row r="48" spans="1:12" x14ac:dyDescent="0.25">
      <c r="A48" s="136" t="s">
        <v>10</v>
      </c>
      <c r="B48" s="136">
        <v>106</v>
      </c>
      <c r="C48" s="136">
        <v>0</v>
      </c>
      <c r="D48" s="136">
        <v>49</v>
      </c>
      <c r="E48" s="136">
        <f t="shared" si="0"/>
        <v>155</v>
      </c>
      <c r="F48" s="153"/>
      <c r="G48" s="153"/>
      <c r="H48" s="136" t="s">
        <v>10</v>
      </c>
      <c r="I48" s="136">
        <v>83</v>
      </c>
      <c r="J48" s="136">
        <v>0</v>
      </c>
      <c r="K48" s="136">
        <v>77</v>
      </c>
      <c r="L48" s="136">
        <f>SUM(I48:K48)</f>
        <v>160</v>
      </c>
    </row>
    <row r="49" spans="1:16" x14ac:dyDescent="0.25">
      <c r="A49" s="136" t="s">
        <v>11</v>
      </c>
      <c r="B49" s="136">
        <v>222</v>
      </c>
      <c r="C49" s="136">
        <v>33</v>
      </c>
      <c r="D49" s="136">
        <v>31</v>
      </c>
      <c r="E49" s="136">
        <f t="shared" si="0"/>
        <v>286</v>
      </c>
      <c r="F49" s="153"/>
      <c r="G49" s="153"/>
      <c r="H49" s="136" t="s">
        <v>11</v>
      </c>
      <c r="I49" s="136">
        <v>253</v>
      </c>
      <c r="J49" s="136">
        <v>0</v>
      </c>
      <c r="K49" s="136">
        <v>49</v>
      </c>
      <c r="L49" s="136">
        <f>SUM(I49:K49)</f>
        <v>302</v>
      </c>
    </row>
    <row r="50" spans="1:16" x14ac:dyDescent="0.25">
      <c r="A50" s="152" t="s">
        <v>12</v>
      </c>
      <c r="B50" s="152">
        <v>3989</v>
      </c>
      <c r="C50" s="152">
        <v>5460</v>
      </c>
      <c r="D50" s="152">
        <v>3004</v>
      </c>
      <c r="E50" s="152">
        <f t="shared" si="0"/>
        <v>12453</v>
      </c>
      <c r="F50" s="153"/>
      <c r="G50" s="153"/>
      <c r="H50" s="152" t="s">
        <v>12</v>
      </c>
      <c r="I50" s="152">
        <f>SUM(I45:I49)</f>
        <v>4501</v>
      </c>
      <c r="J50" s="152">
        <f>SUM(J45:J49)</f>
        <v>6052</v>
      </c>
      <c r="K50" s="152">
        <f>SUM(K45:K49)</f>
        <v>3170</v>
      </c>
      <c r="L50" s="152">
        <f>SUM(L45:L49)</f>
        <v>13721</v>
      </c>
    </row>
    <row r="51" spans="1:16" x14ac:dyDescent="0.25">
      <c r="A51" s="136" t="s">
        <v>13</v>
      </c>
      <c r="B51" s="136">
        <v>953</v>
      </c>
      <c r="C51" s="136">
        <v>523</v>
      </c>
      <c r="D51" s="136">
        <v>189</v>
      </c>
      <c r="E51" s="136">
        <f t="shared" si="0"/>
        <v>1665</v>
      </c>
      <c r="F51" s="153"/>
      <c r="G51" s="153"/>
      <c r="H51" s="136" t="s">
        <v>13</v>
      </c>
      <c r="I51" s="136">
        <v>1004</v>
      </c>
      <c r="J51" s="136">
        <v>357</v>
      </c>
      <c r="K51" s="136">
        <v>224</v>
      </c>
      <c r="L51" s="136">
        <v>1586</v>
      </c>
    </row>
    <row r="52" spans="1:16" x14ac:dyDescent="0.25">
      <c r="A52" s="152" t="s">
        <v>12</v>
      </c>
      <c r="B52" s="152">
        <v>4942</v>
      </c>
      <c r="C52" s="152">
        <v>5983</v>
      </c>
      <c r="D52" s="152">
        <v>3193</v>
      </c>
      <c r="E52" s="152">
        <f t="shared" si="0"/>
        <v>14118</v>
      </c>
      <c r="F52" s="153"/>
      <c r="G52" s="153"/>
      <c r="H52" s="152" t="s">
        <v>12</v>
      </c>
      <c r="I52" s="152">
        <f>SUM(I50:I51)</f>
        <v>5505</v>
      </c>
      <c r="J52" s="152">
        <f>SUM(J50:J51)</f>
        <v>6409</v>
      </c>
      <c r="K52" s="152">
        <f>SUM(K50:K51)</f>
        <v>3394</v>
      </c>
      <c r="L52" s="152">
        <f>SUM(L50:L51)</f>
        <v>15307</v>
      </c>
    </row>
    <row r="54" spans="1:16" s="74" customFormat="1" ht="14.25" customHeight="1" x14ac:dyDescent="0.25">
      <c r="A54" s="154"/>
      <c r="B54" s="154"/>
      <c r="C54" s="154"/>
      <c r="D54" s="154"/>
      <c r="E54" s="154"/>
      <c r="F54" s="154"/>
      <c r="G54" s="154"/>
      <c r="H54" s="154"/>
      <c r="I54" s="155"/>
      <c r="J54" s="155"/>
      <c r="K54" s="155"/>
      <c r="L54" s="155"/>
      <c r="M54" s="156"/>
      <c r="N54" s="156"/>
      <c r="O54" s="156"/>
      <c r="P54" s="156"/>
    </row>
    <row r="55" spans="1:16" x14ac:dyDescent="0.25">
      <c r="A55" s="135" t="s">
        <v>22</v>
      </c>
      <c r="B55" s="135" t="s">
        <v>2</v>
      </c>
      <c r="C55" s="135" t="s">
        <v>3</v>
      </c>
      <c r="D55" s="135" t="s">
        <v>4</v>
      </c>
      <c r="E55" s="135" t="s">
        <v>5</v>
      </c>
      <c r="H55" s="135" t="s">
        <v>273</v>
      </c>
      <c r="I55" s="135" t="s">
        <v>2</v>
      </c>
      <c r="J55" s="135" t="s">
        <v>3</v>
      </c>
      <c r="K55" s="135" t="s">
        <v>4</v>
      </c>
      <c r="L55" s="135" t="s">
        <v>5</v>
      </c>
    </row>
    <row r="56" spans="1:16" x14ac:dyDescent="0.25">
      <c r="A56" s="136" t="s">
        <v>7</v>
      </c>
      <c r="B56" s="136">
        <v>585</v>
      </c>
      <c r="C56" s="136">
        <v>2162</v>
      </c>
      <c r="D56" s="136">
        <v>187</v>
      </c>
      <c r="E56" s="136">
        <f>SUM(B56:D56)</f>
        <v>2934</v>
      </c>
      <c r="H56" s="136" t="s">
        <v>7</v>
      </c>
      <c r="I56" s="136">
        <v>382</v>
      </c>
      <c r="J56" s="136">
        <v>2137</v>
      </c>
      <c r="K56" s="136">
        <v>184</v>
      </c>
      <c r="L56" s="136">
        <f>SUM(I56:K56)</f>
        <v>2703</v>
      </c>
    </row>
    <row r="57" spans="1:16" x14ac:dyDescent="0.25">
      <c r="A57" s="136" t="s">
        <v>8</v>
      </c>
      <c r="B57" s="136">
        <v>1420</v>
      </c>
      <c r="C57" s="136">
        <v>3995</v>
      </c>
      <c r="D57" s="136">
        <v>498</v>
      </c>
      <c r="E57" s="136">
        <f>SUM(B57:D57)</f>
        <v>5913</v>
      </c>
      <c r="H57" s="136" t="s">
        <v>8</v>
      </c>
      <c r="I57" s="136">
        <v>1032</v>
      </c>
      <c r="J57" s="136">
        <v>4456</v>
      </c>
      <c r="K57" s="136">
        <v>531</v>
      </c>
      <c r="L57" s="136">
        <f>SUM(I57:K57)</f>
        <v>6019</v>
      </c>
    </row>
    <row r="58" spans="1:16" x14ac:dyDescent="0.25">
      <c r="A58" s="136" t="s">
        <v>9</v>
      </c>
      <c r="B58" s="136">
        <v>2107</v>
      </c>
      <c r="C58" s="136">
        <v>0</v>
      </c>
      <c r="D58" s="136">
        <v>2338</v>
      </c>
      <c r="E58" s="136">
        <f>SUM(B58:D58)</f>
        <v>4445</v>
      </c>
      <c r="H58" s="136" t="s">
        <v>9</v>
      </c>
      <c r="I58" s="136">
        <v>2237</v>
      </c>
      <c r="J58" s="136"/>
      <c r="K58" s="136">
        <v>2818</v>
      </c>
      <c r="L58" s="136">
        <f>SUM(I58:K58)</f>
        <v>5055</v>
      </c>
    </row>
    <row r="59" spans="1:16" x14ac:dyDescent="0.25">
      <c r="A59" s="136" t="s">
        <v>10</v>
      </c>
      <c r="B59" s="136">
        <v>85</v>
      </c>
      <c r="C59" s="136">
        <v>0</v>
      </c>
      <c r="D59" s="136">
        <f>47+28</f>
        <v>75</v>
      </c>
      <c r="E59" s="136">
        <f>SUM(B59:D59)</f>
        <v>160</v>
      </c>
      <c r="H59" s="136" t="s">
        <v>10</v>
      </c>
      <c r="I59" s="136">
        <v>87</v>
      </c>
      <c r="J59" s="136"/>
      <c r="K59" s="136">
        <v>75</v>
      </c>
      <c r="L59" s="136">
        <f>SUM(I59:K59)</f>
        <v>162</v>
      </c>
    </row>
    <row r="60" spans="1:16" x14ac:dyDescent="0.25">
      <c r="A60" s="136" t="s">
        <v>11</v>
      </c>
      <c r="B60" s="136">
        <f>68+55+124</f>
        <v>247</v>
      </c>
      <c r="C60" s="136">
        <v>0</v>
      </c>
      <c r="D60" s="136">
        <v>55</v>
      </c>
      <c r="E60" s="136">
        <f>SUM(B60:D60)</f>
        <v>302</v>
      </c>
      <c r="H60" s="136" t="s">
        <v>11</v>
      </c>
      <c r="I60" s="136">
        <v>323</v>
      </c>
      <c r="J60" s="136"/>
      <c r="K60" s="136">
        <v>78</v>
      </c>
      <c r="L60" s="136">
        <f>SUM(I60:K60)</f>
        <v>401</v>
      </c>
    </row>
    <row r="61" spans="1:16" x14ac:dyDescent="0.25">
      <c r="A61" s="152" t="s">
        <v>12</v>
      </c>
      <c r="B61" s="152">
        <f>SUM(B56:B60)</f>
        <v>4444</v>
      </c>
      <c r="C61" s="152">
        <f>SUM(C56:C60)</f>
        <v>6157</v>
      </c>
      <c r="D61" s="152">
        <f>SUM(D56:D60)</f>
        <v>3153</v>
      </c>
      <c r="E61" s="152">
        <f>SUM(E56:E60)</f>
        <v>13754</v>
      </c>
      <c r="H61" s="152" t="s">
        <v>12</v>
      </c>
      <c r="I61" s="152">
        <f>SUM(I56:I60)</f>
        <v>4061</v>
      </c>
      <c r="J61" s="152">
        <f>SUM(J56:J60)</f>
        <v>6593</v>
      </c>
      <c r="K61" s="152">
        <f>SUM(K56:K60)</f>
        <v>3686</v>
      </c>
      <c r="L61" s="152">
        <f>SUM(L56:L60)</f>
        <v>14340</v>
      </c>
    </row>
    <row r="62" spans="1:16" x14ac:dyDescent="0.25">
      <c r="A62" s="136" t="s">
        <v>13</v>
      </c>
      <c r="B62" s="136">
        <f>394+268+372</f>
        <v>1034</v>
      </c>
      <c r="C62" s="136">
        <v>292</v>
      </c>
      <c r="D62" s="136">
        <v>216</v>
      </c>
      <c r="E62" s="136">
        <f>SUM(B62:D62)</f>
        <v>1542</v>
      </c>
      <c r="H62" s="157" t="s">
        <v>13</v>
      </c>
      <c r="I62" s="157">
        <v>993</v>
      </c>
      <c r="J62" s="157">
        <v>315</v>
      </c>
      <c r="K62" s="157">
        <v>170</v>
      </c>
      <c r="L62" s="157">
        <f>SUM(I62:K62)</f>
        <v>1478</v>
      </c>
    </row>
    <row r="63" spans="1:16" x14ac:dyDescent="0.25">
      <c r="A63" s="152" t="s">
        <v>12</v>
      </c>
      <c r="B63" s="152">
        <f>SUM(B61:B62)</f>
        <v>5478</v>
      </c>
      <c r="C63" s="152">
        <f>SUM(C61:C62)</f>
        <v>6449</v>
      </c>
      <c r="D63" s="152">
        <f>SUM(D61:D62)</f>
        <v>3369</v>
      </c>
      <c r="E63" s="152">
        <f>SUM(E61:E62)</f>
        <v>15296</v>
      </c>
      <c r="H63" s="152" t="s">
        <v>12</v>
      </c>
      <c r="I63" s="152">
        <f>SUM(I61:I62)</f>
        <v>5054</v>
      </c>
      <c r="J63" s="152">
        <f>SUM(J61:J62)</f>
        <v>6908</v>
      </c>
      <c r="K63" s="152">
        <f>SUM(K61:K62)</f>
        <v>3856</v>
      </c>
      <c r="L63" s="152">
        <f>SUM(L61:L62)</f>
        <v>15818</v>
      </c>
    </row>
    <row r="65" spans="1:12" x14ac:dyDescent="0.25">
      <c r="A65" s="135" t="s">
        <v>23</v>
      </c>
      <c r="B65" s="135" t="s">
        <v>2</v>
      </c>
      <c r="C65" s="135" t="s">
        <v>3</v>
      </c>
      <c r="D65" s="135" t="s">
        <v>4</v>
      </c>
      <c r="E65" s="135" t="s">
        <v>5</v>
      </c>
      <c r="H65" s="135" t="s">
        <v>286</v>
      </c>
      <c r="I65" s="135" t="s">
        <v>2</v>
      </c>
      <c r="J65" s="135" t="s">
        <v>3</v>
      </c>
      <c r="K65" s="135" t="s">
        <v>4</v>
      </c>
      <c r="L65" s="135" t="s">
        <v>5</v>
      </c>
    </row>
    <row r="66" spans="1:12" x14ac:dyDescent="0.25">
      <c r="A66" s="136" t="s">
        <v>7</v>
      </c>
      <c r="B66" s="136">
        <v>587</v>
      </c>
      <c r="C66" s="136">
        <v>2141</v>
      </c>
      <c r="D66" s="136">
        <v>194</v>
      </c>
      <c r="E66" s="136">
        <f>SUM(B66:D66)</f>
        <v>2922</v>
      </c>
      <c r="H66" s="136" t="s">
        <v>7</v>
      </c>
      <c r="I66" s="136">
        <v>354</v>
      </c>
      <c r="J66" s="136">
        <v>2060</v>
      </c>
      <c r="K66" s="136">
        <v>187</v>
      </c>
      <c r="L66" s="136">
        <f>SUM(I66:K66)</f>
        <v>2601</v>
      </c>
    </row>
    <row r="67" spans="1:12" x14ac:dyDescent="0.25">
      <c r="A67" s="136" t="s">
        <v>8</v>
      </c>
      <c r="B67" s="136">
        <v>1401</v>
      </c>
      <c r="C67" s="136">
        <v>4106</v>
      </c>
      <c r="D67" s="136">
        <v>492</v>
      </c>
      <c r="E67" s="136">
        <f>SUM(B67:D67)</f>
        <v>5999</v>
      </c>
      <c r="H67" s="136" t="s">
        <v>8</v>
      </c>
      <c r="I67" s="136">
        <v>1017</v>
      </c>
      <c r="J67" s="136">
        <v>4425</v>
      </c>
      <c r="K67" s="136">
        <v>541</v>
      </c>
      <c r="L67" s="136">
        <f>SUM(I67:K67)</f>
        <v>5983</v>
      </c>
    </row>
    <row r="68" spans="1:12" x14ac:dyDescent="0.25">
      <c r="A68" s="136" t="s">
        <v>9</v>
      </c>
      <c r="B68" s="136">
        <v>2092</v>
      </c>
      <c r="C68" s="136">
        <v>0</v>
      </c>
      <c r="D68" s="136">
        <v>2423</v>
      </c>
      <c r="E68" s="136">
        <f>SUM(B68:D68)</f>
        <v>4515</v>
      </c>
      <c r="H68" s="136" t="s">
        <v>9</v>
      </c>
      <c r="I68" s="136">
        <v>2242</v>
      </c>
      <c r="J68" s="136"/>
      <c r="K68" s="136">
        <v>2866</v>
      </c>
      <c r="L68" s="136">
        <f>SUM(I68:K68)</f>
        <v>5108</v>
      </c>
    </row>
    <row r="69" spans="1:12" x14ac:dyDescent="0.25">
      <c r="A69" s="136" t="s">
        <v>10</v>
      </c>
      <c r="B69" s="136">
        <v>86</v>
      </c>
      <c r="C69" s="136">
        <v>0</v>
      </c>
      <c r="D69" s="136">
        <v>73</v>
      </c>
      <c r="E69" s="136">
        <f>SUM(B69:D69)</f>
        <v>159</v>
      </c>
      <c r="H69" s="136" t="s">
        <v>10</v>
      </c>
      <c r="I69" s="136">
        <v>73</v>
      </c>
      <c r="J69" s="136"/>
      <c r="K69" s="136">
        <v>95</v>
      </c>
      <c r="L69" s="136">
        <f>SUM(I69:K69)</f>
        <v>168</v>
      </c>
    </row>
    <row r="70" spans="1:12" x14ac:dyDescent="0.25">
      <c r="A70" s="136" t="s">
        <v>11</v>
      </c>
      <c r="B70" s="136">
        <f>129+123</f>
        <v>252</v>
      </c>
      <c r="C70" s="136">
        <v>0</v>
      </c>
      <c r="D70" s="136">
        <v>54</v>
      </c>
      <c r="E70" s="136">
        <f>SUM(B70:D70)</f>
        <v>306</v>
      </c>
      <c r="H70" s="136" t="s">
        <v>11</v>
      </c>
      <c r="I70" s="136">
        <v>244</v>
      </c>
      <c r="J70" s="136"/>
      <c r="K70" s="136">
        <v>45</v>
      </c>
      <c r="L70" s="136">
        <f>SUM(I70:K70)</f>
        <v>289</v>
      </c>
    </row>
    <row r="71" spans="1:12" x14ac:dyDescent="0.25">
      <c r="A71" s="152" t="s">
        <v>12</v>
      </c>
      <c r="B71" s="152">
        <f>SUM(B66:B70)</f>
        <v>4418</v>
      </c>
      <c r="C71" s="152">
        <f>SUM(C66:C70)</f>
        <v>6247</v>
      </c>
      <c r="D71" s="152">
        <f>SUM(D66:D70)</f>
        <v>3236</v>
      </c>
      <c r="E71" s="152">
        <f>SUM(E66:E70)</f>
        <v>13901</v>
      </c>
      <c r="H71" s="152" t="s">
        <v>12</v>
      </c>
      <c r="I71" s="152">
        <f>SUM(I66:I70)</f>
        <v>3930</v>
      </c>
      <c r="J71" s="152">
        <f>SUM(J66:J70)</f>
        <v>6485</v>
      </c>
      <c r="K71" s="152">
        <f>SUM(K66:K70)</f>
        <v>3734</v>
      </c>
      <c r="L71" s="152">
        <f>SUM(L66:L70)</f>
        <v>14149</v>
      </c>
    </row>
    <row r="72" spans="1:12" x14ac:dyDescent="0.25">
      <c r="A72" s="136" t="s">
        <v>13</v>
      </c>
      <c r="B72" s="136">
        <f>432+280+359</f>
        <v>1071</v>
      </c>
      <c r="C72" s="136">
        <v>298</v>
      </c>
      <c r="D72" s="136">
        <v>208</v>
      </c>
      <c r="E72" s="136">
        <f>SUM(B72:D72)</f>
        <v>1577</v>
      </c>
      <c r="H72" s="157" t="s">
        <v>13</v>
      </c>
      <c r="I72" s="157">
        <v>995</v>
      </c>
      <c r="J72" s="157">
        <v>303</v>
      </c>
      <c r="K72" s="157">
        <v>186</v>
      </c>
      <c r="L72" s="157">
        <f>SUM(I72:K72)</f>
        <v>1484</v>
      </c>
    </row>
    <row r="73" spans="1:12" x14ac:dyDescent="0.25">
      <c r="A73" s="152" t="s">
        <v>12</v>
      </c>
      <c r="B73" s="152">
        <f>SUM(B71:B72)</f>
        <v>5489</v>
      </c>
      <c r="C73" s="152">
        <f>SUM(C71:C72)</f>
        <v>6545</v>
      </c>
      <c r="D73" s="152">
        <f>SUM(D71:D72)</f>
        <v>3444</v>
      </c>
      <c r="E73" s="152">
        <f>SUM(E71:E72)</f>
        <v>15478</v>
      </c>
      <c r="H73" s="152" t="s">
        <v>12</v>
      </c>
      <c r="I73" s="152">
        <f>SUM(I71:I72)</f>
        <v>4925</v>
      </c>
      <c r="J73" s="152">
        <f>SUM(J71:J72)</f>
        <v>6788</v>
      </c>
      <c r="K73" s="152">
        <f>SUM(K71:K72)</f>
        <v>3920</v>
      </c>
      <c r="L73" s="152">
        <f>SUM(L71:L72)</f>
        <v>15633</v>
      </c>
    </row>
    <row r="75" spans="1:12" x14ac:dyDescent="0.25">
      <c r="A75" s="135" t="s">
        <v>24</v>
      </c>
      <c r="B75" s="135" t="s">
        <v>2</v>
      </c>
      <c r="C75" s="135" t="s">
        <v>3</v>
      </c>
      <c r="D75" s="135" t="s">
        <v>4</v>
      </c>
      <c r="E75" s="135" t="s">
        <v>5</v>
      </c>
      <c r="H75" s="135" t="s">
        <v>289</v>
      </c>
      <c r="I75" s="135" t="s">
        <v>2</v>
      </c>
      <c r="J75" s="135" t="s">
        <v>3</v>
      </c>
      <c r="K75" s="135" t="s">
        <v>4</v>
      </c>
      <c r="L75" s="135" t="s">
        <v>5</v>
      </c>
    </row>
    <row r="76" spans="1:12" x14ac:dyDescent="0.25">
      <c r="A76" s="136" t="s">
        <v>7</v>
      </c>
      <c r="B76" s="136">
        <v>542</v>
      </c>
      <c r="C76" s="136">
        <v>2177</v>
      </c>
      <c r="D76" s="136">
        <v>188</v>
      </c>
      <c r="E76" s="136">
        <f>SUM(B76:D76)</f>
        <v>2907</v>
      </c>
      <c r="H76" s="136" t="s">
        <v>7</v>
      </c>
      <c r="I76" s="136">
        <v>343</v>
      </c>
      <c r="J76" s="136">
        <v>1995</v>
      </c>
      <c r="K76" s="136">
        <v>176</v>
      </c>
      <c r="L76" s="136">
        <f>SUM(I76:K76)</f>
        <v>2514</v>
      </c>
    </row>
    <row r="77" spans="1:12" x14ac:dyDescent="0.25">
      <c r="A77" s="136" t="s">
        <v>8</v>
      </c>
      <c r="B77" s="136">
        <v>1349</v>
      </c>
      <c r="C77" s="136">
        <v>4226</v>
      </c>
      <c r="D77" s="136">
        <v>482</v>
      </c>
      <c r="E77" s="136">
        <f>SUM(B77:D77)</f>
        <v>6057</v>
      </c>
      <c r="H77" s="136" t="s">
        <v>8</v>
      </c>
      <c r="I77" s="136">
        <v>939</v>
      </c>
      <c r="J77" s="136">
        <v>4415</v>
      </c>
      <c r="K77" s="136">
        <v>538</v>
      </c>
      <c r="L77" s="136">
        <f>SUM(I77:K77)</f>
        <v>5892</v>
      </c>
    </row>
    <row r="78" spans="1:12" x14ac:dyDescent="0.25">
      <c r="A78" s="136" t="s">
        <v>9</v>
      </c>
      <c r="B78" s="136">
        <v>2064</v>
      </c>
      <c r="C78" s="136">
        <v>0</v>
      </c>
      <c r="D78" s="136">
        <v>2536</v>
      </c>
      <c r="E78" s="136">
        <f>SUM(B78:D78)</f>
        <v>4600</v>
      </c>
      <c r="H78" s="136" t="s">
        <v>9</v>
      </c>
      <c r="I78" s="136">
        <v>2260</v>
      </c>
      <c r="J78" s="136">
        <v>51</v>
      </c>
      <c r="K78" s="136">
        <v>2895</v>
      </c>
      <c r="L78" s="136">
        <f>SUM(I78:K78)</f>
        <v>5206</v>
      </c>
    </row>
    <row r="79" spans="1:12" x14ac:dyDescent="0.25">
      <c r="A79" s="136" t="s">
        <v>10</v>
      </c>
      <c r="B79" s="136">
        <v>78</v>
      </c>
      <c r="C79" s="136">
        <v>0</v>
      </c>
      <c r="D79" s="136">
        <v>82</v>
      </c>
      <c r="E79" s="136">
        <f>SUM(B79:D79)</f>
        <v>160</v>
      </c>
      <c r="H79" s="136" t="s">
        <v>297</v>
      </c>
      <c r="I79" s="136">
        <v>24</v>
      </c>
      <c r="J79" s="136"/>
      <c r="K79" s="136">
        <v>20</v>
      </c>
      <c r="L79" s="136">
        <v>44</v>
      </c>
    </row>
    <row r="80" spans="1:12" x14ac:dyDescent="0.25">
      <c r="A80" s="136" t="s">
        <v>11</v>
      </c>
      <c r="B80" s="136">
        <v>264</v>
      </c>
      <c r="C80" s="136">
        <v>0</v>
      </c>
      <c r="D80" s="136">
        <v>60</v>
      </c>
      <c r="E80" s="136">
        <f>SUM(B80:D80)</f>
        <v>324</v>
      </c>
      <c r="H80" s="136" t="s">
        <v>10</v>
      </c>
      <c r="I80" s="136">
        <v>0</v>
      </c>
      <c r="J80" s="136">
        <v>160</v>
      </c>
      <c r="K80" s="136">
        <v>0</v>
      </c>
      <c r="L80" s="136">
        <v>160</v>
      </c>
    </row>
    <row r="81" spans="1:12" x14ac:dyDescent="0.25">
      <c r="A81" s="152" t="s">
        <v>12</v>
      </c>
      <c r="B81" s="152">
        <f>SUM(B76:B80)</f>
        <v>4297</v>
      </c>
      <c r="C81" s="152">
        <f>SUM(C76:C80)</f>
        <v>6403</v>
      </c>
      <c r="D81" s="152">
        <f>SUM(D76:D80)</f>
        <v>3348</v>
      </c>
      <c r="E81" s="152">
        <f>SUM(E76:E80)</f>
        <v>14048</v>
      </c>
      <c r="H81" s="136" t="s">
        <v>11</v>
      </c>
      <c r="I81" s="136">
        <v>230</v>
      </c>
      <c r="J81" s="136">
        <v>0</v>
      </c>
      <c r="K81" s="136">
        <v>45</v>
      </c>
      <c r="L81" s="136">
        <f>SUM(I81:K81)</f>
        <v>275</v>
      </c>
    </row>
    <row r="82" spans="1:12" x14ac:dyDescent="0.25">
      <c r="A82" s="136" t="s">
        <v>13</v>
      </c>
      <c r="B82" s="136">
        <v>1085</v>
      </c>
      <c r="C82" s="136">
        <v>294</v>
      </c>
      <c r="D82" s="136">
        <v>187</v>
      </c>
      <c r="E82" s="136">
        <f>SUM(B82:D82)</f>
        <v>1566</v>
      </c>
      <c r="H82" s="152" t="s">
        <v>12</v>
      </c>
      <c r="I82" s="152">
        <f>SUM(I76:I81)</f>
        <v>3796</v>
      </c>
      <c r="J82" s="152">
        <f>SUM(J76:J81)</f>
        <v>6621</v>
      </c>
      <c r="K82" s="152">
        <f>SUM(K76:K81)</f>
        <v>3674</v>
      </c>
      <c r="L82" s="152">
        <f>SUM(L76:L81)</f>
        <v>14091</v>
      </c>
    </row>
    <row r="83" spans="1:12" x14ac:dyDescent="0.25">
      <c r="A83" s="152" t="s">
        <v>12</v>
      </c>
      <c r="B83" s="152">
        <f>SUM(B81:B82)</f>
        <v>5382</v>
      </c>
      <c r="C83" s="152">
        <f>SUM(C81:C82)</f>
        <v>6697</v>
      </c>
      <c r="D83" s="152">
        <f>SUM(D81:D82)</f>
        <v>3535</v>
      </c>
      <c r="E83" s="152">
        <f>SUM(E81:E82)</f>
        <v>15614</v>
      </c>
      <c r="H83" s="157" t="s">
        <v>13</v>
      </c>
      <c r="I83" s="157">
        <v>953</v>
      </c>
      <c r="J83" s="157">
        <v>321</v>
      </c>
      <c r="K83" s="157">
        <v>142</v>
      </c>
      <c r="L83" s="157">
        <f>I83+J83+K83</f>
        <v>1416</v>
      </c>
    </row>
    <row r="84" spans="1:12" x14ac:dyDescent="0.25">
      <c r="H84" s="152" t="s">
        <v>12</v>
      </c>
      <c r="I84" s="152">
        <f>SUM(I82:I83)</f>
        <v>4749</v>
      </c>
      <c r="J84" s="152">
        <f>SUM(J82:J83)</f>
        <v>6942</v>
      </c>
      <c r="K84" s="152">
        <f>SUM(K82:K83)</f>
        <v>3816</v>
      </c>
      <c r="L84" s="152">
        <f>SUM(L82:L83)</f>
        <v>15507</v>
      </c>
    </row>
    <row r="85" spans="1:12" x14ac:dyDescent="0.25">
      <c r="H85" s="153"/>
      <c r="I85" s="153"/>
      <c r="J85" s="153"/>
      <c r="K85" s="153"/>
      <c r="L85" s="153"/>
    </row>
    <row r="86" spans="1:12" x14ac:dyDescent="0.25">
      <c r="A86" s="135" t="s">
        <v>25</v>
      </c>
      <c r="B86" s="135" t="s">
        <v>2</v>
      </c>
      <c r="C86" s="135" t="s">
        <v>3</v>
      </c>
      <c r="D86" s="135" t="s">
        <v>4</v>
      </c>
      <c r="E86" s="135" t="s">
        <v>5</v>
      </c>
      <c r="H86" s="135" t="s">
        <v>305</v>
      </c>
      <c r="I86" s="135" t="s">
        <v>2</v>
      </c>
      <c r="J86" s="135" t="s">
        <v>3</v>
      </c>
      <c r="K86" s="135" t="s">
        <v>4</v>
      </c>
      <c r="L86" s="135" t="s">
        <v>5</v>
      </c>
    </row>
    <row r="87" spans="1:12" x14ac:dyDescent="0.25">
      <c r="A87" s="136" t="s">
        <v>7</v>
      </c>
      <c r="B87" s="136">
        <v>513</v>
      </c>
      <c r="C87" s="136">
        <v>2126</v>
      </c>
      <c r="D87" s="136">
        <v>189</v>
      </c>
      <c r="E87" s="136">
        <f>SUM(B87:D87)</f>
        <v>2828</v>
      </c>
      <c r="H87" s="136" t="s">
        <v>7</v>
      </c>
      <c r="I87" s="136">
        <v>331</v>
      </c>
      <c r="J87" s="136">
        <v>1953</v>
      </c>
      <c r="K87" s="136">
        <v>171</v>
      </c>
      <c r="L87" s="136">
        <f t="shared" ref="L87:L92" si="1">SUM(I87:K87)</f>
        <v>2455</v>
      </c>
    </row>
    <row r="88" spans="1:12" x14ac:dyDescent="0.25">
      <c r="A88" s="136" t="s">
        <v>8</v>
      </c>
      <c r="B88" s="136">
        <v>1379</v>
      </c>
      <c r="C88" s="136">
        <v>4221</v>
      </c>
      <c r="D88" s="136">
        <v>483</v>
      </c>
      <c r="E88" s="136">
        <f>SUM(B88:D88)</f>
        <v>6083</v>
      </c>
      <c r="H88" s="136" t="s">
        <v>8</v>
      </c>
      <c r="I88" s="136">
        <v>896</v>
      </c>
      <c r="J88" s="136">
        <v>4396</v>
      </c>
      <c r="K88" s="136">
        <v>523</v>
      </c>
      <c r="L88" s="136">
        <f t="shared" si="1"/>
        <v>5815</v>
      </c>
    </row>
    <row r="89" spans="1:12" x14ac:dyDescent="0.25">
      <c r="A89" s="136" t="s">
        <v>9</v>
      </c>
      <c r="B89" s="136">
        <v>2164</v>
      </c>
      <c r="C89" s="136">
        <v>0</v>
      </c>
      <c r="D89" s="136">
        <v>2623</v>
      </c>
      <c r="E89" s="136">
        <f>SUM(B89:D89)</f>
        <v>4787</v>
      </c>
      <c r="H89" s="136" t="s">
        <v>9</v>
      </c>
      <c r="I89" s="136">
        <v>2266</v>
      </c>
      <c r="J89" s="136">
        <v>46</v>
      </c>
      <c r="K89" s="136">
        <v>2993</v>
      </c>
      <c r="L89" s="136">
        <f t="shared" si="1"/>
        <v>5305</v>
      </c>
    </row>
    <row r="90" spans="1:12" x14ac:dyDescent="0.25">
      <c r="A90" s="136" t="s">
        <v>10</v>
      </c>
      <c r="B90" s="136">
        <v>80</v>
      </c>
      <c r="C90" s="136">
        <v>0</v>
      </c>
      <c r="D90" s="136">
        <v>67</v>
      </c>
      <c r="E90" s="136">
        <f>SUM(B90:D90)</f>
        <v>147</v>
      </c>
      <c r="H90" s="136" t="s">
        <v>297</v>
      </c>
      <c r="I90" s="136">
        <v>21</v>
      </c>
      <c r="J90" s="136">
        <v>0</v>
      </c>
      <c r="K90" s="136">
        <v>22</v>
      </c>
      <c r="L90" s="136">
        <f t="shared" si="1"/>
        <v>43</v>
      </c>
    </row>
    <row r="91" spans="1:12" x14ac:dyDescent="0.25">
      <c r="A91" s="136" t="s">
        <v>11</v>
      </c>
      <c r="B91" s="136">
        <v>289</v>
      </c>
      <c r="C91" s="136">
        <v>0</v>
      </c>
      <c r="D91" s="136">
        <v>65</v>
      </c>
      <c r="E91" s="136">
        <f>SUM(B91:D91)</f>
        <v>354</v>
      </c>
      <c r="H91" s="136" t="s">
        <v>10</v>
      </c>
      <c r="I91" s="136">
        <v>0</v>
      </c>
      <c r="J91" s="136">
        <v>172</v>
      </c>
      <c r="K91" s="136">
        <v>0</v>
      </c>
      <c r="L91" s="136">
        <f t="shared" si="1"/>
        <v>172</v>
      </c>
    </row>
    <row r="92" spans="1:12" x14ac:dyDescent="0.25">
      <c r="A92" s="152" t="s">
        <v>12</v>
      </c>
      <c r="B92" s="152">
        <f>SUM(B87:B91)</f>
        <v>4425</v>
      </c>
      <c r="C92" s="152">
        <f>SUM(C87:C91)</f>
        <v>6347</v>
      </c>
      <c r="D92" s="152">
        <f>SUM(D87:D91)</f>
        <v>3427</v>
      </c>
      <c r="E92" s="152">
        <f>SUM(E87:E91)</f>
        <v>14199</v>
      </c>
      <c r="H92" s="136" t="s">
        <v>11</v>
      </c>
      <c r="I92" s="136">
        <v>227</v>
      </c>
      <c r="J92" s="136">
        <v>0</v>
      </c>
      <c r="K92" s="136">
        <v>37</v>
      </c>
      <c r="L92" s="136">
        <f t="shared" si="1"/>
        <v>264</v>
      </c>
    </row>
    <row r="93" spans="1:12" x14ac:dyDescent="0.25">
      <c r="A93" s="136" t="s">
        <v>13</v>
      </c>
      <c r="B93" s="157">
        <f>1563-C93-D93</f>
        <v>1055</v>
      </c>
      <c r="C93" s="157">
        <v>318</v>
      </c>
      <c r="D93" s="157">
        <v>190</v>
      </c>
      <c r="E93" s="157">
        <f>SUM(B93:D93)</f>
        <v>1563</v>
      </c>
      <c r="H93" s="152" t="s">
        <v>12</v>
      </c>
      <c r="I93" s="152">
        <f>SUM(I87:I92)</f>
        <v>3741</v>
      </c>
      <c r="J93" s="152">
        <f>SUM(J87:J92)</f>
        <v>6567</v>
      </c>
      <c r="K93" s="152">
        <f>SUM(K87:K92)</f>
        <v>3746</v>
      </c>
      <c r="L93" s="152">
        <f>SUM(L87:L92)</f>
        <v>14054</v>
      </c>
    </row>
    <row r="94" spans="1:12" x14ac:dyDescent="0.25">
      <c r="A94" s="152" t="s">
        <v>12</v>
      </c>
      <c r="B94" s="158">
        <f>SUM(B92:B93)</f>
        <v>5480</v>
      </c>
      <c r="C94" s="158">
        <f>SUM(C92:C93)</f>
        <v>6665</v>
      </c>
      <c r="D94" s="158">
        <f>SUM(D92:D93)</f>
        <v>3617</v>
      </c>
      <c r="E94" s="158">
        <f>SUM(E92:E93)</f>
        <v>15762</v>
      </c>
      <c r="H94" s="157" t="s">
        <v>13</v>
      </c>
      <c r="I94" s="157">
        <v>1039</v>
      </c>
      <c r="J94" s="157">
        <v>312</v>
      </c>
      <c r="K94" s="157">
        <v>129</v>
      </c>
      <c r="L94" s="157">
        <f>I94+J94+K94</f>
        <v>1480</v>
      </c>
    </row>
    <row r="95" spans="1:12" x14ac:dyDescent="0.25">
      <c r="H95" s="152" t="s">
        <v>12</v>
      </c>
      <c r="I95" s="152">
        <f>SUM(I93:I94)</f>
        <v>4780</v>
      </c>
      <c r="J95" s="152">
        <f>SUM(J93:J94)</f>
        <v>6879</v>
      </c>
      <c r="K95" s="152">
        <f>SUM(K93:K94)</f>
        <v>3875</v>
      </c>
      <c r="L95" s="152">
        <f>SUM(L93:L94)</f>
        <v>15534</v>
      </c>
    </row>
    <row r="96" spans="1:12" x14ac:dyDescent="0.25">
      <c r="H96" s="153"/>
      <c r="I96" s="153"/>
      <c r="J96" s="153"/>
      <c r="K96" s="153"/>
      <c r="L96" s="153"/>
    </row>
    <row r="97" spans="1:16" x14ac:dyDescent="0.25">
      <c r="A97" s="135" t="s">
        <v>265</v>
      </c>
      <c r="B97" s="135" t="s">
        <v>2</v>
      </c>
      <c r="C97" s="135" t="s">
        <v>3</v>
      </c>
      <c r="D97" s="135" t="s">
        <v>4</v>
      </c>
      <c r="E97" s="135" t="s">
        <v>5</v>
      </c>
      <c r="H97" s="135" t="s">
        <v>309</v>
      </c>
      <c r="I97" s="135" t="s">
        <v>2</v>
      </c>
      <c r="J97" s="135" t="s">
        <v>3</v>
      </c>
      <c r="K97" s="135" t="s">
        <v>4</v>
      </c>
      <c r="L97" s="135" t="s">
        <v>5</v>
      </c>
    </row>
    <row r="98" spans="1:16" x14ac:dyDescent="0.25">
      <c r="A98" s="136" t="s">
        <v>7</v>
      </c>
      <c r="B98" s="136">
        <v>388</v>
      </c>
      <c r="C98" s="136">
        <v>2220</v>
      </c>
      <c r="D98" s="136">
        <v>194</v>
      </c>
      <c r="E98" s="136">
        <f>SUM(B98:D98)</f>
        <v>2802</v>
      </c>
      <c r="H98" s="136" t="s">
        <v>7</v>
      </c>
      <c r="I98" s="136">
        <v>337</v>
      </c>
      <c r="J98" s="136">
        <v>1878</v>
      </c>
      <c r="K98" s="136">
        <v>176</v>
      </c>
      <c r="L98" s="136">
        <f t="shared" ref="L98:L106" si="2">K98+J98+I98</f>
        <v>2391</v>
      </c>
    </row>
    <row r="99" spans="1:16" x14ac:dyDescent="0.25">
      <c r="A99" s="136" t="s">
        <v>8</v>
      </c>
      <c r="B99" s="136">
        <v>1128</v>
      </c>
      <c r="C99" s="136">
        <v>4396</v>
      </c>
      <c r="D99" s="136">
        <v>513</v>
      </c>
      <c r="E99" s="136">
        <f>SUM(B99:D99)</f>
        <v>6037</v>
      </c>
      <c r="H99" s="136" t="s">
        <v>8</v>
      </c>
      <c r="I99" s="136">
        <v>860</v>
      </c>
      <c r="J99" s="136">
        <v>4282</v>
      </c>
      <c r="K99" s="136">
        <v>526</v>
      </c>
      <c r="L99" s="136">
        <f t="shared" si="2"/>
        <v>5668</v>
      </c>
    </row>
    <row r="100" spans="1:16" x14ac:dyDescent="0.25">
      <c r="A100" s="136" t="s">
        <v>9</v>
      </c>
      <c r="B100" s="136">
        <v>2230</v>
      </c>
      <c r="C100" s="136">
        <v>0</v>
      </c>
      <c r="D100" s="136">
        <v>2684</v>
      </c>
      <c r="E100" s="136">
        <f>SUM(B100:D100)</f>
        <v>4914</v>
      </c>
      <c r="H100" s="136" t="s">
        <v>9</v>
      </c>
      <c r="I100" s="136">
        <v>2231</v>
      </c>
      <c r="J100" s="136">
        <v>51</v>
      </c>
      <c r="K100" s="136">
        <v>3083</v>
      </c>
      <c r="L100" s="136">
        <v>5365</v>
      </c>
    </row>
    <row r="101" spans="1:16" x14ac:dyDescent="0.25">
      <c r="A101" s="136" t="s">
        <v>10</v>
      </c>
      <c r="B101" s="136">
        <v>88</v>
      </c>
      <c r="C101" s="136">
        <v>0</v>
      </c>
      <c r="D101" s="136">
        <v>68</v>
      </c>
      <c r="E101" s="136">
        <f>SUM(B101:D101)</f>
        <v>156</v>
      </c>
      <c r="H101" s="136" t="s">
        <v>297</v>
      </c>
      <c r="I101" s="136">
        <v>20</v>
      </c>
      <c r="J101" s="136">
        <v>0</v>
      </c>
      <c r="K101" s="136">
        <v>12</v>
      </c>
      <c r="L101" s="136">
        <f t="shared" si="2"/>
        <v>32</v>
      </c>
    </row>
    <row r="102" spans="1:16" x14ac:dyDescent="0.25">
      <c r="A102" s="136" t="s">
        <v>11</v>
      </c>
      <c r="B102" s="136">
        <v>304</v>
      </c>
      <c r="C102" s="136">
        <v>0</v>
      </c>
      <c r="D102" s="136">
        <v>71</v>
      </c>
      <c r="E102" s="136">
        <f>SUM(B102:D102)</f>
        <v>375</v>
      </c>
      <c r="H102" s="136" t="s">
        <v>10</v>
      </c>
      <c r="I102" s="136">
        <v>0</v>
      </c>
      <c r="J102" s="136">
        <v>151</v>
      </c>
      <c r="K102" s="136">
        <v>0</v>
      </c>
      <c r="L102" s="136">
        <f t="shared" si="2"/>
        <v>151</v>
      </c>
    </row>
    <row r="103" spans="1:16" x14ac:dyDescent="0.25">
      <c r="A103" s="152" t="s">
        <v>12</v>
      </c>
      <c r="B103" s="152">
        <f>SUM(B98:B102)</f>
        <v>4138</v>
      </c>
      <c r="C103" s="152">
        <f>SUM(C98:C102)</f>
        <v>6616</v>
      </c>
      <c r="D103" s="152">
        <f>SUM(D98:D102)</f>
        <v>3530</v>
      </c>
      <c r="E103" s="152">
        <f>SUM(E98:E102)</f>
        <v>14284</v>
      </c>
      <c r="H103" s="136" t="s">
        <v>11</v>
      </c>
      <c r="I103" s="136">
        <v>222</v>
      </c>
      <c r="J103" s="136">
        <v>0</v>
      </c>
      <c r="K103" s="136">
        <v>44</v>
      </c>
      <c r="L103" s="136">
        <f t="shared" si="2"/>
        <v>266</v>
      </c>
    </row>
    <row r="104" spans="1:16" x14ac:dyDescent="0.25">
      <c r="A104" s="157" t="s">
        <v>13</v>
      </c>
      <c r="B104" s="157">
        <f>1592-518</f>
        <v>1074</v>
      </c>
      <c r="C104" s="157">
        <v>323</v>
      </c>
      <c r="D104" s="157">
        <v>195</v>
      </c>
      <c r="E104" s="157">
        <f>SUM(B104:D104)</f>
        <v>1592</v>
      </c>
      <c r="H104" s="152" t="s">
        <v>12</v>
      </c>
      <c r="I104" s="152">
        <f>I103+I102+I101+I100+I99+I98</f>
        <v>3670</v>
      </c>
      <c r="J104" s="152">
        <f>J103+J102+J101+J100+J99+J98</f>
        <v>6362</v>
      </c>
      <c r="K104" s="152">
        <f>K103+K102+K101+K100+K99+K98</f>
        <v>3841</v>
      </c>
      <c r="L104" s="136">
        <f t="shared" si="2"/>
        <v>13873</v>
      </c>
    </row>
    <row r="105" spans="1:16" x14ac:dyDescent="0.25">
      <c r="A105" s="152" t="s">
        <v>12</v>
      </c>
      <c r="B105" s="152">
        <f>SUM(B103:B104)</f>
        <v>5212</v>
      </c>
      <c r="C105" s="152">
        <f>SUM(C103:C104)</f>
        <v>6939</v>
      </c>
      <c r="D105" s="152">
        <f>SUM(D103:D104)</f>
        <v>3725</v>
      </c>
      <c r="E105" s="152">
        <f>SUM(E103:E104)</f>
        <v>15876</v>
      </c>
      <c r="H105" s="136" t="s">
        <v>13</v>
      </c>
      <c r="I105" s="136">
        <v>626</v>
      </c>
      <c r="J105" s="136">
        <v>361</v>
      </c>
      <c r="K105" s="136">
        <v>145</v>
      </c>
      <c r="L105" s="136">
        <f t="shared" si="2"/>
        <v>1132</v>
      </c>
    </row>
    <row r="106" spans="1:16" x14ac:dyDescent="0.25">
      <c r="H106" s="152" t="s">
        <v>12</v>
      </c>
      <c r="I106" s="152">
        <f>I104+I105</f>
        <v>4296</v>
      </c>
      <c r="J106" s="152">
        <f>J104+J105</f>
        <v>6723</v>
      </c>
      <c r="K106" s="152">
        <f>K104+K105</f>
        <v>3986</v>
      </c>
      <c r="L106" s="136">
        <f t="shared" si="2"/>
        <v>15005</v>
      </c>
    </row>
    <row r="110" spans="1:16" ht="23.25" x14ac:dyDescent="0.25">
      <c r="A110" s="135" t="s">
        <v>312</v>
      </c>
      <c r="B110" s="135" t="s">
        <v>2</v>
      </c>
      <c r="C110" s="135" t="s">
        <v>3</v>
      </c>
      <c r="D110" s="135" t="s">
        <v>4</v>
      </c>
      <c r="E110" s="135" t="s">
        <v>5</v>
      </c>
      <c r="H110" s="135" t="s">
        <v>357</v>
      </c>
      <c r="I110" s="135" t="s">
        <v>2</v>
      </c>
      <c r="J110" s="159" t="s">
        <v>356</v>
      </c>
      <c r="K110" s="135" t="s">
        <v>3</v>
      </c>
      <c r="L110" s="135" t="s">
        <v>4</v>
      </c>
      <c r="M110" s="135" t="s">
        <v>5</v>
      </c>
      <c r="N110" s="160"/>
      <c r="O110" s="151"/>
    </row>
    <row r="111" spans="1:16" x14ac:dyDescent="0.25">
      <c r="A111" s="136" t="s">
        <v>7</v>
      </c>
      <c r="B111" s="136">
        <v>246</v>
      </c>
      <c r="C111" s="136">
        <v>1954</v>
      </c>
      <c r="D111" s="136">
        <v>186</v>
      </c>
      <c r="E111" s="136">
        <f>D111+C111+B111</f>
        <v>2386</v>
      </c>
      <c r="H111" s="136" t="s">
        <v>7</v>
      </c>
      <c r="I111" s="136">
        <v>305</v>
      </c>
      <c r="J111" s="136">
        <v>0</v>
      </c>
      <c r="K111" s="136">
        <v>1893</v>
      </c>
      <c r="L111" s="136">
        <v>142</v>
      </c>
      <c r="M111" s="136">
        <f>SUM(I111:L111)</f>
        <v>2340</v>
      </c>
      <c r="N111" s="1159">
        <f>M111+M112</f>
        <v>7233</v>
      </c>
      <c r="O111" s="1159"/>
      <c r="P111" s="1159"/>
    </row>
    <row r="112" spans="1:16" x14ac:dyDescent="0.25">
      <c r="A112" s="136" t="s">
        <v>8</v>
      </c>
      <c r="B112" s="136">
        <v>704</v>
      </c>
      <c r="C112" s="136">
        <v>4277</v>
      </c>
      <c r="D112" s="136">
        <v>506</v>
      </c>
      <c r="E112" s="136">
        <f t="shared" ref="E112:E118" si="3">D112+C112+B112</f>
        <v>5487</v>
      </c>
      <c r="H112" s="136" t="s">
        <v>8</v>
      </c>
      <c r="I112" s="136">
        <v>665</v>
      </c>
      <c r="J112" s="136">
        <v>0</v>
      </c>
      <c r="K112" s="136">
        <v>3780</v>
      </c>
      <c r="L112" s="136">
        <v>448</v>
      </c>
      <c r="M112" s="136">
        <f>L112+K112+I112</f>
        <v>4893</v>
      </c>
      <c r="N112" s="1159"/>
      <c r="O112" s="1159"/>
      <c r="P112" s="1159"/>
    </row>
    <row r="113" spans="1:16" x14ac:dyDescent="0.25">
      <c r="A113" s="136" t="s">
        <v>9</v>
      </c>
      <c r="B113" s="136">
        <v>2168</v>
      </c>
      <c r="C113" s="136">
        <v>46</v>
      </c>
      <c r="D113" s="136">
        <v>3133</v>
      </c>
      <c r="E113" s="136">
        <f t="shared" si="3"/>
        <v>5347</v>
      </c>
      <c r="H113" s="136" t="s">
        <v>9</v>
      </c>
      <c r="I113" s="136">
        <v>2259</v>
      </c>
      <c r="J113" s="136">
        <v>11</v>
      </c>
      <c r="K113" s="136">
        <v>32</v>
      </c>
      <c r="L113" s="136">
        <v>3038</v>
      </c>
      <c r="M113" s="136">
        <f>I113+J113+K113+L113</f>
        <v>5340</v>
      </c>
      <c r="N113" s="161"/>
      <c r="O113" s="151"/>
    </row>
    <row r="114" spans="1:16" x14ac:dyDescent="0.25">
      <c r="A114" s="136" t="s">
        <v>297</v>
      </c>
      <c r="B114" s="136">
        <v>10</v>
      </c>
      <c r="C114" s="136">
        <v>0</v>
      </c>
      <c r="D114" s="136">
        <v>21</v>
      </c>
      <c r="E114" s="136">
        <f t="shared" si="3"/>
        <v>31</v>
      </c>
      <c r="H114" s="136" t="s">
        <v>297</v>
      </c>
      <c r="I114" s="136">
        <v>22</v>
      </c>
      <c r="J114" s="136">
        <v>0</v>
      </c>
      <c r="K114" s="136">
        <v>0</v>
      </c>
      <c r="L114" s="136">
        <v>21</v>
      </c>
      <c r="M114" s="136">
        <f>L114+K114+I114</f>
        <v>43</v>
      </c>
      <c r="N114" s="161"/>
      <c r="O114" s="151"/>
    </row>
    <row r="115" spans="1:16" x14ac:dyDescent="0.25">
      <c r="A115" s="136" t="s">
        <v>10</v>
      </c>
      <c r="B115" s="136">
        <v>0</v>
      </c>
      <c r="C115" s="136">
        <v>146</v>
      </c>
      <c r="D115" s="136">
        <v>0</v>
      </c>
      <c r="E115" s="136">
        <f t="shared" si="3"/>
        <v>146</v>
      </c>
      <c r="H115" s="136" t="s">
        <v>10</v>
      </c>
      <c r="I115" s="136">
        <v>0</v>
      </c>
      <c r="J115" s="136">
        <v>0</v>
      </c>
      <c r="K115" s="136">
        <v>183</v>
      </c>
      <c r="L115" s="136">
        <v>0</v>
      </c>
      <c r="M115" s="136">
        <f>L115+K115+I115</f>
        <v>183</v>
      </c>
      <c r="N115" s="161"/>
      <c r="O115" s="151"/>
    </row>
    <row r="116" spans="1:16" x14ac:dyDescent="0.25">
      <c r="A116" s="136" t="s">
        <v>11</v>
      </c>
      <c r="B116" s="136">
        <v>238</v>
      </c>
      <c r="C116" s="136">
        <v>0</v>
      </c>
      <c r="D116" s="136">
        <v>48</v>
      </c>
      <c r="E116" s="136">
        <f t="shared" si="3"/>
        <v>286</v>
      </c>
      <c r="H116" s="136" t="s">
        <v>382</v>
      </c>
      <c r="I116" s="136">
        <v>250</v>
      </c>
      <c r="J116" s="136">
        <v>0</v>
      </c>
      <c r="K116" s="136">
        <v>0</v>
      </c>
      <c r="L116" s="136">
        <v>32</v>
      </c>
      <c r="M116" s="136">
        <f>L116+K116+I116</f>
        <v>282</v>
      </c>
      <c r="N116" s="161"/>
      <c r="O116" s="151"/>
    </row>
    <row r="117" spans="1:16" x14ac:dyDescent="0.25">
      <c r="A117" s="152" t="s">
        <v>12</v>
      </c>
      <c r="B117" s="152">
        <f>SUM(B111:B116)</f>
        <v>3366</v>
      </c>
      <c r="C117" s="152">
        <f>SUM(C111:C116)</f>
        <v>6423</v>
      </c>
      <c r="D117" s="152">
        <f>SUM(D111:D116)</f>
        <v>3894</v>
      </c>
      <c r="E117" s="152">
        <f>SUM(E111:E116)</f>
        <v>13683</v>
      </c>
      <c r="H117" s="152"/>
      <c r="I117" s="152">
        <f>I116++I115+I114+I113+I112+I111</f>
        <v>3501</v>
      </c>
      <c r="J117" s="152">
        <f>J116++J115+J114+J113+J112+J111</f>
        <v>11</v>
      </c>
      <c r="K117" s="152"/>
      <c r="L117" s="152"/>
      <c r="M117" s="152"/>
      <c r="N117" s="162"/>
      <c r="O117" s="153"/>
    </row>
    <row r="118" spans="1:16" x14ac:dyDescent="0.25">
      <c r="A118" s="136" t="s">
        <v>13</v>
      </c>
      <c r="B118" s="136">
        <v>660</v>
      </c>
      <c r="C118" s="136">
        <v>356</v>
      </c>
      <c r="D118" s="136">
        <v>141</v>
      </c>
      <c r="E118" s="136">
        <f t="shared" si="3"/>
        <v>1157</v>
      </c>
      <c r="H118" s="163" t="s">
        <v>12</v>
      </c>
      <c r="I118" s="1135">
        <f>I117+J117</f>
        <v>3512</v>
      </c>
      <c r="J118" s="1135"/>
      <c r="K118" s="163">
        <f>K111+K112+K113+K114+K115+K116</f>
        <v>5888</v>
      </c>
      <c r="L118" s="163">
        <f>L111+L112+L113+L114+L115+L116</f>
        <v>3681</v>
      </c>
      <c r="M118" s="163">
        <f>M111+M112+M113+M114+M115+M116</f>
        <v>13081</v>
      </c>
      <c r="N118" s="164"/>
      <c r="O118" s="165"/>
    </row>
    <row r="119" spans="1:16" x14ac:dyDescent="0.25">
      <c r="A119" s="152" t="s">
        <v>12</v>
      </c>
      <c r="B119" s="152">
        <f>B117+B118</f>
        <v>4026</v>
      </c>
      <c r="C119" s="152">
        <f>C117+C118</f>
        <v>6779</v>
      </c>
      <c r="D119" s="152">
        <f>D117+D118</f>
        <v>4035</v>
      </c>
      <c r="E119" s="152">
        <f>E117+E118</f>
        <v>14840</v>
      </c>
      <c r="H119" s="136" t="s">
        <v>13</v>
      </c>
      <c r="I119" s="136">
        <v>558</v>
      </c>
      <c r="J119" s="166"/>
      <c r="K119" s="136">
        <v>372</v>
      </c>
      <c r="L119" s="136">
        <v>100</v>
      </c>
      <c r="M119" s="136">
        <f>L119+K119+I119</f>
        <v>1030</v>
      </c>
      <c r="N119" s="161"/>
      <c r="O119" s="151"/>
    </row>
    <row r="120" spans="1:16" ht="10.5" customHeight="1" x14ac:dyDescent="0.25">
      <c r="H120" s="1143"/>
      <c r="I120" s="1144"/>
      <c r="J120" s="1144"/>
      <c r="K120" s="1144"/>
      <c r="L120" s="1144"/>
      <c r="M120" s="1145"/>
      <c r="N120" s="167"/>
      <c r="O120" s="153"/>
    </row>
    <row r="121" spans="1:16" x14ac:dyDescent="0.25">
      <c r="H121" s="163" t="s">
        <v>12</v>
      </c>
      <c r="I121" s="1136">
        <f>I119+I118</f>
        <v>4070</v>
      </c>
      <c r="J121" s="1136"/>
      <c r="K121" s="163">
        <f>K119+K118</f>
        <v>6260</v>
      </c>
      <c r="L121" s="135">
        <f>L119+L118</f>
        <v>3781</v>
      </c>
      <c r="M121" s="135">
        <f>M119+M118</f>
        <v>14111</v>
      </c>
      <c r="N121" s="160"/>
      <c r="O121" s="168"/>
    </row>
    <row r="122" spans="1:16" x14ac:dyDescent="0.25">
      <c r="A122" s="135" t="s">
        <v>323</v>
      </c>
      <c r="B122" s="135" t="s">
        <v>2</v>
      </c>
      <c r="C122" s="135" t="s">
        <v>3</v>
      </c>
      <c r="D122" s="135" t="s">
        <v>4</v>
      </c>
      <c r="E122" s="135" t="s">
        <v>5</v>
      </c>
      <c r="H122" s="1148" t="s">
        <v>336</v>
      </c>
      <c r="I122" s="1148"/>
      <c r="J122" s="1148"/>
      <c r="K122" s="1148"/>
      <c r="L122" s="1148"/>
      <c r="M122" s="138"/>
      <c r="N122" s="169"/>
    </row>
    <row r="123" spans="1:16" x14ac:dyDescent="0.25">
      <c r="A123" s="136" t="s">
        <v>7</v>
      </c>
      <c r="B123" s="136">
        <v>267</v>
      </c>
      <c r="C123" s="136">
        <v>1914</v>
      </c>
      <c r="D123" s="136">
        <v>188</v>
      </c>
      <c r="E123" s="136">
        <f t="shared" ref="E123:E128" si="4">D123+C123+B123</f>
        <v>2369</v>
      </c>
    </row>
    <row r="124" spans="1:16" ht="37.5" x14ac:dyDescent="0.25">
      <c r="A124" s="136" t="s">
        <v>8</v>
      </c>
      <c r="B124" s="136">
        <v>692</v>
      </c>
      <c r="C124" s="136">
        <v>4134</v>
      </c>
      <c r="D124" s="136">
        <v>486</v>
      </c>
      <c r="E124" s="136">
        <f t="shared" si="4"/>
        <v>5312</v>
      </c>
      <c r="H124" s="135" t="s">
        <v>384</v>
      </c>
      <c r="I124" s="135" t="s">
        <v>2</v>
      </c>
      <c r="J124" s="159" t="s">
        <v>356</v>
      </c>
      <c r="K124" s="170" t="s">
        <v>394</v>
      </c>
      <c r="L124" s="135" t="s">
        <v>395</v>
      </c>
      <c r="M124" s="135" t="s">
        <v>5</v>
      </c>
      <c r="N124" s="170" t="s">
        <v>401</v>
      </c>
    </row>
    <row r="125" spans="1:16" x14ac:dyDescent="0.25">
      <c r="A125" s="136" t="s">
        <v>9</v>
      </c>
      <c r="B125" s="136">
        <v>2162</v>
      </c>
      <c r="C125" s="136">
        <v>29</v>
      </c>
      <c r="D125" s="136">
        <v>3161</v>
      </c>
      <c r="E125" s="136">
        <f t="shared" si="4"/>
        <v>5352</v>
      </c>
      <c r="H125" s="136" t="s">
        <v>7</v>
      </c>
      <c r="I125" s="136">
        <v>347</v>
      </c>
      <c r="J125" s="136">
        <v>0</v>
      </c>
      <c r="K125" s="136">
        <v>1907</v>
      </c>
      <c r="L125" s="136">
        <v>151</v>
      </c>
      <c r="M125" s="135">
        <f>L125+K125+J125+I125</f>
        <v>2405</v>
      </c>
      <c r="N125" s="136"/>
      <c r="O125" s="1159">
        <f>M125+M126</f>
        <v>7204</v>
      </c>
      <c r="P125" s="1159"/>
    </row>
    <row r="126" spans="1:16" x14ac:dyDescent="0.25">
      <c r="A126" s="136" t="s">
        <v>297</v>
      </c>
      <c r="B126" s="136">
        <v>12</v>
      </c>
      <c r="C126" s="136">
        <v>0</v>
      </c>
      <c r="D126" s="136">
        <v>19</v>
      </c>
      <c r="E126" s="136">
        <f t="shared" si="4"/>
        <v>31</v>
      </c>
      <c r="H126" s="136" t="s">
        <v>8</v>
      </c>
      <c r="I126" s="136">
        <v>668</v>
      </c>
      <c r="J126" s="136">
        <v>0</v>
      </c>
      <c r="K126" s="136">
        <v>3679</v>
      </c>
      <c r="L126" s="136">
        <v>452</v>
      </c>
      <c r="M126" s="135">
        <f>L126+K126+J126+I126</f>
        <v>4799</v>
      </c>
      <c r="N126" s="136"/>
      <c r="O126" s="1159"/>
      <c r="P126" s="1159"/>
    </row>
    <row r="127" spans="1:16" x14ac:dyDescent="0.25">
      <c r="A127" s="136" t="s">
        <v>10</v>
      </c>
      <c r="B127" s="136">
        <v>0</v>
      </c>
      <c r="C127" s="136">
        <v>182</v>
      </c>
      <c r="D127" s="136">
        <v>0</v>
      </c>
      <c r="E127" s="136">
        <v>182</v>
      </c>
      <c r="H127" s="136" t="s">
        <v>9</v>
      </c>
      <c r="I127" s="136">
        <v>2223</v>
      </c>
      <c r="J127" s="136">
        <v>1</v>
      </c>
      <c r="K127" s="171"/>
      <c r="L127" s="136">
        <v>2947</v>
      </c>
      <c r="M127" s="135">
        <f>L127+K127+J127+I127</f>
        <v>5171</v>
      </c>
      <c r="N127" s="136">
        <v>32</v>
      </c>
    </row>
    <row r="128" spans="1:16" x14ac:dyDescent="0.25">
      <c r="A128" s="136" t="s">
        <v>11</v>
      </c>
      <c r="B128" s="136">
        <v>246</v>
      </c>
      <c r="C128" s="136">
        <v>0</v>
      </c>
      <c r="D128" s="136">
        <v>46</v>
      </c>
      <c r="E128" s="136">
        <f t="shared" si="4"/>
        <v>292</v>
      </c>
      <c r="H128" s="136" t="s">
        <v>297</v>
      </c>
      <c r="I128" s="136">
        <v>22</v>
      </c>
      <c r="J128" s="171"/>
      <c r="K128" s="171"/>
      <c r="L128" s="157">
        <v>17</v>
      </c>
      <c r="M128" s="135">
        <f>L128+I128</f>
        <v>39</v>
      </c>
      <c r="N128" s="136"/>
    </row>
    <row r="129" spans="1:16" x14ac:dyDescent="0.25">
      <c r="A129" s="152" t="s">
        <v>12</v>
      </c>
      <c r="B129" s="152">
        <f>SUM(B123:B128)</f>
        <v>3379</v>
      </c>
      <c r="C129" s="152">
        <f>SUM(C123:C128)</f>
        <v>6259</v>
      </c>
      <c r="D129" s="152">
        <f>SUM(D123:D128)</f>
        <v>3900</v>
      </c>
      <c r="E129" s="152">
        <f>SUM(E123:E128)</f>
        <v>13538</v>
      </c>
      <c r="H129" s="136" t="s">
        <v>10</v>
      </c>
      <c r="I129" s="171"/>
      <c r="J129" s="171"/>
      <c r="K129" s="157">
        <v>185</v>
      </c>
      <c r="L129" s="171"/>
      <c r="M129" s="172">
        <f>K129</f>
        <v>185</v>
      </c>
      <c r="N129" s="136"/>
    </row>
    <row r="130" spans="1:16" x14ac:dyDescent="0.25">
      <c r="A130" s="136" t="s">
        <v>13</v>
      </c>
      <c r="B130" s="136">
        <v>794</v>
      </c>
      <c r="C130" s="136">
        <v>371</v>
      </c>
      <c r="D130" s="136">
        <v>138</v>
      </c>
      <c r="E130" s="136">
        <f>D130+C130+B130</f>
        <v>1303</v>
      </c>
      <c r="H130" s="136" t="s">
        <v>382</v>
      </c>
      <c r="I130" s="136">
        <v>227</v>
      </c>
      <c r="J130" s="171"/>
      <c r="K130" s="171"/>
      <c r="L130" s="157">
        <v>36</v>
      </c>
      <c r="M130" s="135">
        <f>L130+I130</f>
        <v>263</v>
      </c>
      <c r="N130" s="136"/>
    </row>
    <row r="131" spans="1:16" x14ac:dyDescent="0.25">
      <c r="A131" s="152" t="s">
        <v>12</v>
      </c>
      <c r="B131" s="152">
        <f>B129+B130</f>
        <v>4173</v>
      </c>
      <c r="C131" s="152">
        <f>C129+C130</f>
        <v>6630</v>
      </c>
      <c r="D131" s="152">
        <f>D129+D130</f>
        <v>4038</v>
      </c>
      <c r="E131" s="152">
        <f>E129+E130</f>
        <v>14841</v>
      </c>
      <c r="H131" s="152"/>
      <c r="I131" s="152">
        <f>I130+I129+I128+I127+I126+I125</f>
        <v>3487</v>
      </c>
      <c r="J131" s="152">
        <f>J130+J129+J128+J127+J126+J125</f>
        <v>1</v>
      </c>
      <c r="K131" s="173"/>
      <c r="L131" s="173"/>
      <c r="M131" s="173"/>
      <c r="N131" s="173"/>
    </row>
    <row r="132" spans="1:16" x14ac:dyDescent="0.25">
      <c r="H132" s="163" t="s">
        <v>12</v>
      </c>
      <c r="I132" s="1129">
        <f>I131+J131+K131</f>
        <v>3488</v>
      </c>
      <c r="J132" s="1131"/>
      <c r="K132" s="174">
        <f>K129+K127+K126+K125</f>
        <v>5771</v>
      </c>
      <c r="L132" s="163">
        <f>L125+L126+L127+L128+L130</f>
        <v>3603</v>
      </c>
      <c r="M132" s="163">
        <f>M130+M129+M128+M127+M126+M125</f>
        <v>12862</v>
      </c>
      <c r="N132" s="163">
        <f>N127</f>
        <v>32</v>
      </c>
    </row>
    <row r="133" spans="1:16" ht="3.75" customHeight="1" x14ac:dyDescent="0.25">
      <c r="H133" s="1132"/>
      <c r="I133" s="1133"/>
      <c r="J133" s="1133"/>
      <c r="K133" s="1133"/>
      <c r="L133" s="1133"/>
      <c r="M133" s="1133"/>
      <c r="N133" s="1134"/>
    </row>
    <row r="134" spans="1:16" x14ac:dyDescent="0.25">
      <c r="H134" s="136" t="s">
        <v>13</v>
      </c>
      <c r="I134" s="175">
        <v>623</v>
      </c>
      <c r="J134" s="176"/>
      <c r="K134" s="177">
        <v>383</v>
      </c>
      <c r="L134" s="136">
        <v>112</v>
      </c>
      <c r="M134" s="135">
        <f>L134+K134+I134</f>
        <v>1118</v>
      </c>
      <c r="N134" s="136"/>
      <c r="O134" s="1161"/>
      <c r="P134" s="1159"/>
    </row>
    <row r="135" spans="1:16" x14ac:dyDescent="0.25">
      <c r="A135" s="135" t="s">
        <v>331</v>
      </c>
      <c r="B135" s="135" t="s">
        <v>2</v>
      </c>
      <c r="C135" s="135" t="s">
        <v>3</v>
      </c>
      <c r="D135" s="135" t="s">
        <v>4</v>
      </c>
      <c r="E135" s="135" t="s">
        <v>5</v>
      </c>
      <c r="H135" s="178" t="s">
        <v>396</v>
      </c>
      <c r="I135" s="179">
        <v>16</v>
      </c>
      <c r="J135" s="176"/>
      <c r="K135" s="177">
        <v>0</v>
      </c>
      <c r="L135" s="136">
        <v>0</v>
      </c>
      <c r="M135" s="135">
        <f>I135</f>
        <v>16</v>
      </c>
      <c r="N135" s="136"/>
      <c r="O135" s="1161"/>
      <c r="P135" s="1159"/>
    </row>
    <row r="136" spans="1:16" ht="12.75" customHeight="1" x14ac:dyDescent="0.25">
      <c r="A136" s="136" t="s">
        <v>7</v>
      </c>
      <c r="B136" s="136">
        <v>253</v>
      </c>
      <c r="C136" s="136">
        <v>1899</v>
      </c>
      <c r="D136" s="136">
        <v>170</v>
      </c>
      <c r="E136" s="136">
        <f t="shared" ref="E136:E141" si="5">D136+C136+B136</f>
        <v>2322</v>
      </c>
      <c r="H136" s="180" t="s">
        <v>12</v>
      </c>
      <c r="I136" s="1142">
        <f>I135+I134</f>
        <v>639</v>
      </c>
      <c r="J136" s="1142"/>
      <c r="K136" s="181">
        <f>K134</f>
        <v>383</v>
      </c>
      <c r="L136" s="182">
        <f>L134</f>
        <v>112</v>
      </c>
      <c r="M136" s="183">
        <f>L136+K136+I136</f>
        <v>1134</v>
      </c>
      <c r="N136" s="136"/>
      <c r="O136" s="184"/>
      <c r="P136" s="185"/>
    </row>
    <row r="137" spans="1:16" ht="12.75" customHeight="1" x14ac:dyDescent="0.25">
      <c r="A137" s="136" t="s">
        <v>8</v>
      </c>
      <c r="B137" s="136">
        <v>693</v>
      </c>
      <c r="C137" s="136">
        <v>3971</v>
      </c>
      <c r="D137" s="136">
        <v>459</v>
      </c>
      <c r="E137" s="136">
        <f t="shared" si="5"/>
        <v>5123</v>
      </c>
      <c r="H137" s="1143"/>
      <c r="I137" s="1144"/>
      <c r="J137" s="1144"/>
      <c r="K137" s="1144"/>
      <c r="L137" s="1144"/>
      <c r="M137" s="1145"/>
      <c r="N137" s="186"/>
      <c r="O137" s="184"/>
      <c r="P137" s="185"/>
    </row>
    <row r="138" spans="1:16" ht="12.75" customHeight="1" x14ac:dyDescent="0.25">
      <c r="A138" s="136" t="s">
        <v>9</v>
      </c>
      <c r="B138" s="136">
        <v>2222</v>
      </c>
      <c r="C138" s="136">
        <v>41</v>
      </c>
      <c r="D138" s="136">
        <v>3118</v>
      </c>
      <c r="E138" s="136">
        <v>5381</v>
      </c>
      <c r="H138" s="163" t="s">
        <v>12</v>
      </c>
      <c r="I138" s="1136">
        <f>I132+I134+I135</f>
        <v>4127</v>
      </c>
      <c r="J138" s="1136"/>
      <c r="K138" s="187">
        <f>K134+K132</f>
        <v>6154</v>
      </c>
      <c r="L138" s="135">
        <f>L134+L132</f>
        <v>3715</v>
      </c>
      <c r="M138" s="135">
        <f>M135+M134+M132</f>
        <v>13996</v>
      </c>
      <c r="N138" s="135">
        <f>N132+N134+N135</f>
        <v>32</v>
      </c>
      <c r="O138" s="184"/>
      <c r="P138" s="185"/>
    </row>
    <row r="139" spans="1:16" ht="12.75" customHeight="1" x14ac:dyDescent="0.25">
      <c r="A139" s="136" t="s">
        <v>297</v>
      </c>
      <c r="B139" s="136">
        <v>19</v>
      </c>
      <c r="C139" s="136">
        <v>0</v>
      </c>
      <c r="D139" s="136">
        <v>19</v>
      </c>
      <c r="E139" s="136">
        <f t="shared" si="5"/>
        <v>38</v>
      </c>
      <c r="H139" s="1140" t="s">
        <v>402</v>
      </c>
      <c r="I139" s="1140"/>
      <c r="J139" s="1140"/>
      <c r="K139" s="1140"/>
      <c r="L139" s="1141"/>
      <c r="M139" s="1158">
        <f>M138+N138</f>
        <v>14028</v>
      </c>
      <c r="N139" s="1141"/>
      <c r="O139" s="184"/>
      <c r="P139" s="185"/>
    </row>
    <row r="140" spans="1:16" ht="12.75" customHeight="1" x14ac:dyDescent="0.25">
      <c r="A140" s="136" t="s">
        <v>10</v>
      </c>
      <c r="B140" s="136">
        <v>0</v>
      </c>
      <c r="C140" s="136">
        <v>183</v>
      </c>
      <c r="D140" s="136">
        <v>0</v>
      </c>
      <c r="E140" s="136">
        <f t="shared" si="5"/>
        <v>183</v>
      </c>
      <c r="H140" s="1137" t="s">
        <v>398</v>
      </c>
      <c r="I140" s="1138"/>
      <c r="J140" s="1138"/>
      <c r="K140" s="1138"/>
      <c r="L140" s="1138"/>
      <c r="M140" s="1138"/>
      <c r="N140" s="1139"/>
      <c r="O140" s="184"/>
      <c r="P140" s="185"/>
    </row>
    <row r="141" spans="1:16" ht="12.75" customHeight="1" x14ac:dyDescent="0.25">
      <c r="A141" s="136" t="s">
        <v>11</v>
      </c>
      <c r="B141" s="136">
        <v>256</v>
      </c>
      <c r="C141" s="136">
        <v>0</v>
      </c>
      <c r="D141" s="136">
        <v>46</v>
      </c>
      <c r="E141" s="136">
        <f t="shared" si="5"/>
        <v>302</v>
      </c>
      <c r="H141" s="1137" t="s">
        <v>399</v>
      </c>
      <c r="I141" s="1138"/>
      <c r="J141" s="1138"/>
      <c r="K141" s="1138"/>
      <c r="L141" s="1138"/>
      <c r="M141" s="1138"/>
      <c r="N141" s="1139"/>
      <c r="O141" s="184"/>
      <c r="P141" s="185"/>
    </row>
    <row r="142" spans="1:16" ht="12.75" customHeight="1" x14ac:dyDescent="0.25">
      <c r="A142" s="152" t="s">
        <v>12</v>
      </c>
      <c r="B142" s="152">
        <f>SUM(B136:B141)</f>
        <v>3443</v>
      </c>
      <c r="C142" s="152">
        <f>SUM(C136:C141)</f>
        <v>6094</v>
      </c>
      <c r="D142" s="152">
        <f>SUM(D136:D141)</f>
        <v>3812</v>
      </c>
      <c r="E142" s="152">
        <f>SUM(E136:E141)</f>
        <v>13349</v>
      </c>
      <c r="H142" s="1137" t="s">
        <v>400</v>
      </c>
      <c r="I142" s="1138"/>
      <c r="J142" s="1138"/>
      <c r="K142" s="1138"/>
      <c r="L142" s="1138"/>
      <c r="M142" s="1138"/>
      <c r="N142" s="1139"/>
      <c r="O142" s="184"/>
      <c r="P142" s="185"/>
    </row>
    <row r="143" spans="1:16" ht="12.75" customHeight="1" x14ac:dyDescent="0.25">
      <c r="A143" s="136" t="s">
        <v>13</v>
      </c>
      <c r="B143" s="136">
        <v>726</v>
      </c>
      <c r="C143" s="136">
        <v>363</v>
      </c>
      <c r="D143" s="136">
        <v>138</v>
      </c>
      <c r="E143" s="136">
        <f>D143+C143+B143</f>
        <v>1227</v>
      </c>
      <c r="H143" s="188"/>
      <c r="I143" s="189"/>
      <c r="J143" s="189"/>
      <c r="K143" s="190"/>
      <c r="L143" s="188"/>
      <c r="M143" s="188"/>
      <c r="N143" s="188"/>
      <c r="O143" s="184"/>
      <c r="P143" s="185"/>
    </row>
    <row r="144" spans="1:16" ht="12.75" customHeight="1" x14ac:dyDescent="0.25">
      <c r="A144" s="152" t="s">
        <v>12</v>
      </c>
      <c r="B144" s="152">
        <f>B142+B143</f>
        <v>4169</v>
      </c>
      <c r="C144" s="152">
        <f>C142+C143</f>
        <v>6457</v>
      </c>
      <c r="D144" s="152">
        <f>D142+D143</f>
        <v>3950</v>
      </c>
      <c r="E144" s="152">
        <f>E142+E143</f>
        <v>14576</v>
      </c>
      <c r="H144" s="188"/>
      <c r="I144" s="189"/>
      <c r="J144" s="189"/>
      <c r="K144" s="190"/>
      <c r="L144" s="188"/>
      <c r="M144" s="188"/>
      <c r="N144" s="188"/>
      <c r="O144" s="184"/>
      <c r="P144" s="185"/>
    </row>
    <row r="145" spans="1:16" ht="12.75" customHeight="1" x14ac:dyDescent="0.25">
      <c r="H145" s="188"/>
      <c r="I145" s="189"/>
      <c r="J145" s="189"/>
      <c r="K145" s="190"/>
      <c r="L145" s="188"/>
      <c r="M145" s="188"/>
      <c r="N145" s="188"/>
      <c r="O145" s="184"/>
      <c r="P145" s="185"/>
    </row>
    <row r="146" spans="1:16" ht="12" customHeight="1" x14ac:dyDescent="0.25">
      <c r="H146" s="156"/>
      <c r="I146" s="156"/>
      <c r="J146" s="156"/>
      <c r="K146" s="156"/>
      <c r="L146" s="156"/>
      <c r="M146" s="156"/>
      <c r="N146" s="156"/>
    </row>
    <row r="147" spans="1:16" ht="37.5" x14ac:dyDescent="0.25">
      <c r="A147" s="135" t="s">
        <v>340</v>
      </c>
      <c r="B147" s="135" t="s">
        <v>2</v>
      </c>
      <c r="C147" s="159" t="s">
        <v>356</v>
      </c>
      <c r="D147" s="135" t="s">
        <v>3</v>
      </c>
      <c r="E147" s="135" t="s">
        <v>4</v>
      </c>
      <c r="F147" s="135" t="s">
        <v>5</v>
      </c>
      <c r="H147" s="135" t="s">
        <v>405</v>
      </c>
      <c r="I147" s="135" t="s">
        <v>2</v>
      </c>
      <c r="J147" s="159" t="s">
        <v>468</v>
      </c>
      <c r="K147" s="170" t="s">
        <v>394</v>
      </c>
      <c r="L147" s="135" t="s">
        <v>395</v>
      </c>
      <c r="M147" s="135" t="s">
        <v>5</v>
      </c>
      <c r="N147" s="170" t="s">
        <v>401</v>
      </c>
    </row>
    <row r="148" spans="1:16" x14ac:dyDescent="0.25">
      <c r="A148" s="136" t="s">
        <v>7</v>
      </c>
      <c r="B148" s="136">
        <v>271</v>
      </c>
      <c r="C148" s="136"/>
      <c r="D148" s="136">
        <v>1892</v>
      </c>
      <c r="E148" s="136">
        <v>148</v>
      </c>
      <c r="F148" s="136">
        <f>E148+D148+B148</f>
        <v>2311</v>
      </c>
      <c r="H148" s="136" t="s">
        <v>7</v>
      </c>
      <c r="I148" s="136">
        <v>393</v>
      </c>
      <c r="J148" s="136"/>
      <c r="K148" s="136">
        <v>1904</v>
      </c>
      <c r="L148" s="136">
        <v>156</v>
      </c>
      <c r="M148" s="135">
        <f>L148+K148+J148+I148</f>
        <v>2453</v>
      </c>
      <c r="N148" s="136"/>
      <c r="O148" s="1159">
        <f>M148+M149</f>
        <v>7190</v>
      </c>
      <c r="P148" s="1160"/>
    </row>
    <row r="149" spans="1:16" ht="12.75" x14ac:dyDescent="0.2">
      <c r="A149" s="136" t="s">
        <v>8</v>
      </c>
      <c r="B149" s="136">
        <v>671</v>
      </c>
      <c r="C149" s="136"/>
      <c r="D149" s="136">
        <v>3901</v>
      </c>
      <c r="E149" s="136">
        <v>456</v>
      </c>
      <c r="F149" s="136">
        <f>E149+D149+B149</f>
        <v>5028</v>
      </c>
      <c r="G149" s="191"/>
      <c r="H149" s="136" t="s">
        <v>8</v>
      </c>
      <c r="I149" s="136">
        <v>687</v>
      </c>
      <c r="J149" s="136"/>
      <c r="K149" s="136">
        <v>3638</v>
      </c>
      <c r="L149" s="136">
        <v>412</v>
      </c>
      <c r="M149" s="135">
        <f>L149+K149+J149+I149</f>
        <v>4737</v>
      </c>
      <c r="N149" s="136"/>
      <c r="O149" s="1159"/>
      <c r="P149" s="1160"/>
    </row>
    <row r="150" spans="1:16" x14ac:dyDescent="0.25">
      <c r="A150" s="136" t="s">
        <v>9</v>
      </c>
      <c r="B150" s="136">
        <v>2221</v>
      </c>
      <c r="C150" s="136">
        <v>13</v>
      </c>
      <c r="D150" s="136">
        <v>28</v>
      </c>
      <c r="E150" s="136">
        <v>3095</v>
      </c>
      <c r="F150" s="136">
        <f>B150+C150+D150+E150</f>
        <v>5357</v>
      </c>
      <c r="H150" s="136" t="s">
        <v>9</v>
      </c>
      <c r="I150" s="136">
        <v>2189</v>
      </c>
      <c r="J150" s="136">
        <v>1</v>
      </c>
      <c r="K150" s="171"/>
      <c r="L150" s="136">
        <v>2811</v>
      </c>
      <c r="M150" s="135">
        <f>L150+K150+J150+I150</f>
        <v>5001</v>
      </c>
      <c r="N150" s="136">
        <v>39</v>
      </c>
    </row>
    <row r="151" spans="1:16" x14ac:dyDescent="0.25">
      <c r="A151" s="136" t="s">
        <v>297</v>
      </c>
      <c r="B151" s="136">
        <v>23</v>
      </c>
      <c r="C151" s="136"/>
      <c r="D151" s="136">
        <v>0</v>
      </c>
      <c r="E151" s="136">
        <v>23</v>
      </c>
      <c r="F151" s="136">
        <f>E151+D151+B151</f>
        <v>46</v>
      </c>
      <c r="H151" s="136" t="s">
        <v>297</v>
      </c>
      <c r="I151" s="136">
        <v>22</v>
      </c>
      <c r="J151" s="171"/>
      <c r="K151" s="171"/>
      <c r="L151" s="157">
        <v>20</v>
      </c>
      <c r="M151" s="135">
        <f>L151+I151</f>
        <v>42</v>
      </c>
      <c r="N151" s="136"/>
    </row>
    <row r="152" spans="1:16" x14ac:dyDescent="0.25">
      <c r="A152" s="136" t="s">
        <v>10</v>
      </c>
      <c r="B152" s="136">
        <v>0</v>
      </c>
      <c r="C152" s="136"/>
      <c r="D152" s="136">
        <v>188</v>
      </c>
      <c r="E152" s="136">
        <v>0</v>
      </c>
      <c r="F152" s="136">
        <f>E152+D152+B152</f>
        <v>188</v>
      </c>
      <c r="H152" s="136" t="s">
        <v>10</v>
      </c>
      <c r="I152" s="171"/>
      <c r="J152" s="171"/>
      <c r="K152" s="157">
        <v>210</v>
      </c>
      <c r="L152" s="171"/>
      <c r="M152" s="172">
        <f>K152</f>
        <v>210</v>
      </c>
      <c r="N152" s="136"/>
    </row>
    <row r="153" spans="1:16" x14ac:dyDescent="0.25">
      <c r="A153" s="136" t="s">
        <v>11</v>
      </c>
      <c r="B153" s="136">
        <v>254</v>
      </c>
      <c r="C153" s="136"/>
      <c r="D153" s="136">
        <v>0</v>
      </c>
      <c r="E153" s="136">
        <v>37</v>
      </c>
      <c r="F153" s="136">
        <f>E153+D153+B153</f>
        <v>291</v>
      </c>
      <c r="H153" s="136" t="s">
        <v>382</v>
      </c>
      <c r="I153" s="136">
        <v>221</v>
      </c>
      <c r="J153" s="171"/>
      <c r="K153" s="171"/>
      <c r="L153" s="157">
        <v>36</v>
      </c>
      <c r="M153" s="135">
        <f>L153+I153</f>
        <v>257</v>
      </c>
      <c r="N153" s="136"/>
    </row>
    <row r="154" spans="1:16" x14ac:dyDescent="0.25">
      <c r="A154" s="152"/>
      <c r="B154" s="152">
        <f>B153+B152+B151+B150+B149+B148</f>
        <v>3440</v>
      </c>
      <c r="C154" s="152">
        <f>C153+C152+C151+C150+C149+C148</f>
        <v>13</v>
      </c>
      <c r="D154" s="152"/>
      <c r="E154" s="152"/>
      <c r="F154" s="152"/>
      <c r="H154" s="152"/>
      <c r="I154" s="152">
        <f>I153+I152+I151+I150+I149+I148</f>
        <v>3512</v>
      </c>
      <c r="J154" s="152">
        <f>J153+J152+J151+J150+J149+J148</f>
        <v>1</v>
      </c>
      <c r="K154" s="173"/>
      <c r="L154" s="173"/>
      <c r="M154" s="173"/>
      <c r="N154" s="173"/>
    </row>
    <row r="155" spans="1:16" x14ac:dyDescent="0.25">
      <c r="A155" s="163" t="s">
        <v>12</v>
      </c>
      <c r="B155" s="1135">
        <f>B154+C154</f>
        <v>3453</v>
      </c>
      <c r="C155" s="1135"/>
      <c r="D155" s="163">
        <f>D148+D149+D150+D151+D152+D153</f>
        <v>6009</v>
      </c>
      <c r="E155" s="163">
        <f>E148+E149+E150+E151+E152+E153</f>
        <v>3759</v>
      </c>
      <c r="F155" s="163">
        <f>F148+F149+F150+F151+F152+F153</f>
        <v>13221</v>
      </c>
      <c r="H155" s="163" t="s">
        <v>12</v>
      </c>
      <c r="I155" s="1129">
        <f>I154+J154+K154</f>
        <v>3513</v>
      </c>
      <c r="J155" s="1131"/>
      <c r="K155" s="174">
        <f>K152+K150+K149+K148</f>
        <v>5752</v>
      </c>
      <c r="L155" s="163">
        <f>L148+L149+L150+L151+L153</f>
        <v>3435</v>
      </c>
      <c r="M155" s="163">
        <f>M153+M152+M151+M150+M149+M148</f>
        <v>12700</v>
      </c>
      <c r="N155" s="163">
        <f>N150</f>
        <v>39</v>
      </c>
    </row>
    <row r="156" spans="1:16" x14ac:dyDescent="0.25">
      <c r="A156" s="136" t="s">
        <v>13</v>
      </c>
      <c r="B156" s="136">
        <v>586</v>
      </c>
      <c r="C156" s="166"/>
      <c r="D156" s="136">
        <v>360</v>
      </c>
      <c r="E156" s="136">
        <v>84</v>
      </c>
      <c r="F156" s="136">
        <f>E156+D156+B156</f>
        <v>1030</v>
      </c>
      <c r="H156" s="1132"/>
      <c r="I156" s="1133"/>
      <c r="J156" s="1133"/>
      <c r="K156" s="1133"/>
      <c r="L156" s="1133"/>
      <c r="M156" s="1133"/>
      <c r="N156" s="1134"/>
    </row>
    <row r="157" spans="1:16" x14ac:dyDescent="0.25">
      <c r="A157" s="1143"/>
      <c r="B157" s="1144"/>
      <c r="C157" s="1144"/>
      <c r="D157" s="1144"/>
      <c r="E157" s="1144"/>
      <c r="F157" s="1145"/>
      <c r="H157" s="192" t="s">
        <v>476</v>
      </c>
      <c r="I157" s="175">
        <v>666</v>
      </c>
      <c r="J157" s="176"/>
      <c r="K157" s="177">
        <v>365</v>
      </c>
      <c r="L157" s="136">
        <v>91</v>
      </c>
      <c r="M157" s="135">
        <f>L157+K157+I157</f>
        <v>1122</v>
      </c>
      <c r="N157" s="136"/>
    </row>
    <row r="158" spans="1:16" x14ac:dyDescent="0.25">
      <c r="A158" s="163" t="s">
        <v>12</v>
      </c>
      <c r="B158" s="1136">
        <f>B156+B155</f>
        <v>4039</v>
      </c>
      <c r="C158" s="1136"/>
      <c r="D158" s="163">
        <f>D156+D155</f>
        <v>6369</v>
      </c>
      <c r="E158" s="135">
        <f>E156+E155</f>
        <v>3843</v>
      </c>
      <c r="F158" s="135">
        <f>F156+F155</f>
        <v>14251</v>
      </c>
      <c r="H158" s="178" t="s">
        <v>396</v>
      </c>
      <c r="I158" s="179"/>
      <c r="J158" s="176"/>
      <c r="K158" s="177"/>
      <c r="L158" s="136"/>
      <c r="M158" s="135">
        <f>I158</f>
        <v>0</v>
      </c>
      <c r="N158" s="136"/>
    </row>
    <row r="159" spans="1:16" x14ac:dyDescent="0.25">
      <c r="A159" s="1148" t="s">
        <v>469</v>
      </c>
      <c r="B159" s="1148"/>
      <c r="C159" s="1148"/>
      <c r="D159" s="1148"/>
      <c r="E159" s="1148"/>
      <c r="F159" s="138"/>
      <c r="H159" s="180" t="s">
        <v>12</v>
      </c>
      <c r="I159" s="1142">
        <f>I158+I157</f>
        <v>666</v>
      </c>
      <c r="J159" s="1142"/>
      <c r="K159" s="181">
        <f>K157</f>
        <v>365</v>
      </c>
      <c r="L159" s="182">
        <f>L157</f>
        <v>91</v>
      </c>
      <c r="M159" s="183">
        <f>L159+K159+I159</f>
        <v>1122</v>
      </c>
      <c r="N159" s="136"/>
    </row>
    <row r="160" spans="1:16" x14ac:dyDescent="0.25">
      <c r="G160" s="161"/>
      <c r="H160" s="1143"/>
      <c r="I160" s="1144"/>
      <c r="J160" s="1144"/>
      <c r="K160" s="1144"/>
      <c r="L160" s="1144"/>
      <c r="M160" s="1145"/>
      <c r="N160" s="186"/>
    </row>
    <row r="161" spans="1:14" x14ac:dyDescent="0.25">
      <c r="G161" s="161"/>
      <c r="H161" s="163" t="s">
        <v>12</v>
      </c>
      <c r="I161" s="1136">
        <f>I155+I157+I158</f>
        <v>4179</v>
      </c>
      <c r="J161" s="1136"/>
      <c r="K161" s="187">
        <f>K157+K155</f>
        <v>6117</v>
      </c>
      <c r="L161" s="135">
        <f>L157+L155</f>
        <v>3526</v>
      </c>
      <c r="M161" s="135">
        <f>M158+M157+M155</f>
        <v>13822</v>
      </c>
      <c r="N161" s="135">
        <f>N155+N157+N158</f>
        <v>39</v>
      </c>
    </row>
    <row r="162" spans="1:14" x14ac:dyDescent="0.25">
      <c r="G162" s="161"/>
      <c r="H162" s="1140" t="s">
        <v>402</v>
      </c>
      <c r="I162" s="1140"/>
      <c r="J162" s="1140"/>
      <c r="K162" s="1140"/>
      <c r="L162" s="1141"/>
      <c r="M162" s="1158">
        <f>M161+N161</f>
        <v>13861</v>
      </c>
      <c r="N162" s="1141"/>
    </row>
    <row r="163" spans="1:14" x14ac:dyDescent="0.25">
      <c r="G163" s="161"/>
      <c r="H163" s="1137" t="s">
        <v>477</v>
      </c>
      <c r="I163" s="1138"/>
      <c r="J163" s="1138"/>
      <c r="K163" s="1138"/>
      <c r="L163" s="1138"/>
      <c r="M163" s="1138"/>
      <c r="N163" s="1139"/>
    </row>
    <row r="164" spans="1:14" x14ac:dyDescent="0.25">
      <c r="G164" s="161"/>
      <c r="H164" s="193"/>
      <c r="I164" s="193"/>
      <c r="J164" s="193"/>
      <c r="K164" s="193"/>
      <c r="L164" s="193"/>
      <c r="M164" s="193"/>
      <c r="N164" s="193"/>
    </row>
    <row r="165" spans="1:14" ht="37.5" x14ac:dyDescent="0.25">
      <c r="A165" s="144" t="s">
        <v>482</v>
      </c>
      <c r="B165" s="136" t="s">
        <v>2</v>
      </c>
      <c r="C165" s="194" t="s">
        <v>468</v>
      </c>
      <c r="D165" s="194" t="s">
        <v>292</v>
      </c>
      <c r="E165" s="195" t="s">
        <v>394</v>
      </c>
      <c r="F165" s="195" t="s">
        <v>488</v>
      </c>
      <c r="G165" s="136" t="s">
        <v>395</v>
      </c>
      <c r="H165" s="136" t="s">
        <v>5</v>
      </c>
      <c r="I165" s="170" t="s">
        <v>489</v>
      </c>
    </row>
    <row r="166" spans="1:14" ht="12.75" customHeight="1" x14ac:dyDescent="0.25">
      <c r="A166" s="136" t="s">
        <v>7</v>
      </c>
      <c r="B166" s="136">
        <v>368</v>
      </c>
      <c r="C166" s="136">
        <v>0</v>
      </c>
      <c r="D166" s="136">
        <v>0</v>
      </c>
      <c r="E166" s="136">
        <v>1879</v>
      </c>
      <c r="F166" s="136">
        <v>0</v>
      </c>
      <c r="G166" s="136">
        <v>167</v>
      </c>
      <c r="H166" s="135">
        <f>G166+E166+C166+B166+D166</f>
        <v>2414</v>
      </c>
      <c r="I166" s="136"/>
      <c r="J166" s="1146" t="s">
        <v>371</v>
      </c>
      <c r="K166" s="1147">
        <f>H166+H167</f>
        <v>7149</v>
      </c>
    </row>
    <row r="167" spans="1:14" ht="12.75" customHeight="1" x14ac:dyDescent="0.25">
      <c r="A167" s="136" t="s">
        <v>8</v>
      </c>
      <c r="B167" s="136">
        <v>758</v>
      </c>
      <c r="C167" s="136">
        <v>0</v>
      </c>
      <c r="D167" s="136">
        <v>0</v>
      </c>
      <c r="E167" s="136">
        <v>3571</v>
      </c>
      <c r="F167" s="136">
        <v>0</v>
      </c>
      <c r="G167" s="136">
        <v>406</v>
      </c>
      <c r="H167" s="135">
        <f>G167+E167+C167+B167+D167</f>
        <v>4735</v>
      </c>
      <c r="I167" s="136"/>
      <c r="J167" s="1146"/>
      <c r="K167" s="1147"/>
    </row>
    <row r="168" spans="1:14" x14ac:dyDescent="0.25">
      <c r="A168" s="136" t="s">
        <v>9</v>
      </c>
      <c r="B168" s="136">
        <v>2179</v>
      </c>
      <c r="C168" s="136">
        <v>1</v>
      </c>
      <c r="D168" s="136">
        <v>6</v>
      </c>
      <c r="E168" s="171"/>
      <c r="F168" s="171"/>
      <c r="G168" s="136">
        <v>2714</v>
      </c>
      <c r="H168" s="135">
        <f>G168+E168+C168+B168+D168</f>
        <v>4900</v>
      </c>
      <c r="I168" s="136">
        <v>39</v>
      </c>
    </row>
    <row r="169" spans="1:14" x14ac:dyDescent="0.25">
      <c r="A169" s="136" t="s">
        <v>297</v>
      </c>
      <c r="B169" s="136">
        <v>20</v>
      </c>
      <c r="C169" s="171"/>
      <c r="D169" s="171"/>
      <c r="E169" s="171"/>
      <c r="F169" s="171"/>
      <c r="G169" s="157">
        <v>17</v>
      </c>
      <c r="H169" s="135">
        <f>G169+B169</f>
        <v>37</v>
      </c>
      <c r="I169" s="136"/>
    </row>
    <row r="170" spans="1:14" ht="12.75" customHeight="1" x14ac:dyDescent="0.25">
      <c r="A170" s="136" t="s">
        <v>10</v>
      </c>
      <c r="B170" s="171"/>
      <c r="C170" s="171"/>
      <c r="D170" s="171"/>
      <c r="E170" s="157">
        <v>209</v>
      </c>
      <c r="F170" s="157">
        <v>2</v>
      </c>
      <c r="G170" s="171"/>
      <c r="H170" s="172">
        <f>E170+F170</f>
        <v>211</v>
      </c>
      <c r="I170" s="136"/>
    </row>
    <row r="171" spans="1:14" x14ac:dyDescent="0.25">
      <c r="A171" s="136" t="s">
        <v>382</v>
      </c>
      <c r="B171" s="136">
        <v>212</v>
      </c>
      <c r="C171" s="171"/>
      <c r="D171" s="171"/>
      <c r="E171" s="171"/>
      <c r="F171" s="171"/>
      <c r="G171" s="157">
        <v>46</v>
      </c>
      <c r="H171" s="135">
        <f>G171+B171</f>
        <v>258</v>
      </c>
      <c r="I171" s="136"/>
    </row>
    <row r="172" spans="1:14" x14ac:dyDescent="0.25">
      <c r="A172" s="152"/>
      <c r="B172" s="152">
        <f>B171+B170+B169+B168+B167+B166</f>
        <v>3537</v>
      </c>
      <c r="C172" s="152">
        <f>C171+C170+C169+C168+C167+C166</f>
        <v>1</v>
      </c>
      <c r="D172" s="152">
        <f>D168+D167+D166</f>
        <v>6</v>
      </c>
      <c r="E172" s="173"/>
      <c r="F172" s="173"/>
      <c r="G172" s="173"/>
      <c r="H172" s="173"/>
      <c r="I172" s="173"/>
    </row>
    <row r="173" spans="1:14" x14ac:dyDescent="0.25">
      <c r="A173" s="163" t="s">
        <v>12</v>
      </c>
      <c r="B173" s="1129">
        <f>B172+C172+D172</f>
        <v>3544</v>
      </c>
      <c r="C173" s="1131"/>
      <c r="D173" s="1130"/>
      <c r="E173" s="1129">
        <f>E166+E167+E170+F170</f>
        <v>5661</v>
      </c>
      <c r="F173" s="1130"/>
      <c r="G173" s="163">
        <f>G166+G167+G168+G169+G171</f>
        <v>3350</v>
      </c>
      <c r="H173" s="163">
        <f>H171+H170+H169+H168+H167+H166</f>
        <v>12555</v>
      </c>
      <c r="I173" s="163">
        <f>I168</f>
        <v>39</v>
      </c>
    </row>
    <row r="174" spans="1:14" x14ac:dyDescent="0.25">
      <c r="A174" s="1132"/>
      <c r="B174" s="1133"/>
      <c r="C174" s="1133"/>
      <c r="D174" s="1133"/>
      <c r="E174" s="1133"/>
      <c r="F174" s="1133"/>
      <c r="G174" s="1133"/>
      <c r="H174" s="1133"/>
      <c r="I174" s="1133"/>
    </row>
    <row r="175" spans="1:14" x14ac:dyDescent="0.25">
      <c r="A175" s="192" t="s">
        <v>476</v>
      </c>
      <c r="B175" s="175">
        <v>362</v>
      </c>
      <c r="C175" s="176"/>
      <c r="D175" s="176"/>
      <c r="E175" s="177">
        <v>73</v>
      </c>
      <c r="F175" s="177"/>
      <c r="G175" s="136">
        <v>716</v>
      </c>
      <c r="H175" s="135">
        <f>G175+E175+B175</f>
        <v>1151</v>
      </c>
      <c r="I175" s="136"/>
    </row>
    <row r="176" spans="1:14" x14ac:dyDescent="0.25">
      <c r="A176" s="178" t="s">
        <v>396</v>
      </c>
      <c r="B176" s="179">
        <v>0</v>
      </c>
      <c r="C176" s="176"/>
      <c r="D176" s="176"/>
      <c r="E176" s="177">
        <v>0</v>
      </c>
      <c r="F176" s="177">
        <v>0</v>
      </c>
      <c r="G176" s="136">
        <v>0</v>
      </c>
      <c r="H176" s="135">
        <f>G176+E176+B176</f>
        <v>0</v>
      </c>
      <c r="I176" s="136"/>
    </row>
    <row r="177" spans="1:13" x14ac:dyDescent="0.25">
      <c r="A177" s="180" t="s">
        <v>12</v>
      </c>
      <c r="B177" s="1152">
        <f>B176+B175</f>
        <v>362</v>
      </c>
      <c r="C177" s="1153"/>
      <c r="D177" s="1154"/>
      <c r="E177" s="174">
        <f>E176+E175</f>
        <v>73</v>
      </c>
      <c r="F177" s="174"/>
      <c r="G177" s="174">
        <f>G176+G175</f>
        <v>716</v>
      </c>
      <c r="H177" s="163">
        <f>G177+E177+B177</f>
        <v>1151</v>
      </c>
      <c r="I177" s="136"/>
    </row>
    <row r="178" spans="1:13" x14ac:dyDescent="0.25">
      <c r="A178" s="1143"/>
      <c r="B178" s="1144"/>
      <c r="C178" s="1144"/>
      <c r="D178" s="1144"/>
      <c r="E178" s="1144"/>
      <c r="F178" s="1144"/>
      <c r="G178" s="1144"/>
      <c r="H178" s="1144"/>
      <c r="I178" s="1144"/>
    </row>
    <row r="179" spans="1:13" x14ac:dyDescent="0.25">
      <c r="A179" s="196" t="s">
        <v>485</v>
      </c>
      <c r="B179" s="197">
        <v>1250</v>
      </c>
      <c r="C179" s="198"/>
      <c r="D179" s="198"/>
      <c r="E179" s="199"/>
      <c r="F179" s="199"/>
      <c r="G179" s="199"/>
      <c r="H179" s="200">
        <f>B179</f>
        <v>1250</v>
      </c>
      <c r="I179" s="197"/>
    </row>
    <row r="180" spans="1:13" x14ac:dyDescent="0.25">
      <c r="A180" s="201" t="s">
        <v>12</v>
      </c>
      <c r="B180" s="1155">
        <f>B179+B177+B173</f>
        <v>5156</v>
      </c>
      <c r="C180" s="1156"/>
      <c r="D180" s="1157"/>
      <c r="E180" s="202">
        <f>E177+E173</f>
        <v>5734</v>
      </c>
      <c r="F180" s="202"/>
      <c r="G180" s="203">
        <f>G177+G173</f>
        <v>4066</v>
      </c>
      <c r="H180" s="203">
        <f>H179+H177+H173</f>
        <v>14956</v>
      </c>
      <c r="I180" s="203">
        <f>I173+I175+I176+I179</f>
        <v>39</v>
      </c>
    </row>
    <row r="181" spans="1:13" x14ac:dyDescent="0.25">
      <c r="A181" s="204" t="s">
        <v>402</v>
      </c>
      <c r="B181" s="205"/>
      <c r="C181" s="205"/>
      <c r="D181" s="205"/>
      <c r="E181" s="205"/>
      <c r="F181" s="205"/>
      <c r="G181" s="205"/>
      <c r="H181" s="1140">
        <f>H180+I180</f>
        <v>14995</v>
      </c>
      <c r="I181" s="1141"/>
    </row>
    <row r="182" spans="1:13" x14ac:dyDescent="0.25">
      <c r="A182" s="206" t="s">
        <v>483</v>
      </c>
      <c r="B182" s="207"/>
      <c r="C182" s="207"/>
      <c r="D182" s="207"/>
      <c r="E182" s="207"/>
      <c r="F182" s="207"/>
      <c r="G182" s="207"/>
      <c r="H182" s="207"/>
      <c r="I182" s="208"/>
    </row>
    <row r="183" spans="1:13" x14ac:dyDescent="0.25">
      <c r="A183" s="206" t="s">
        <v>336</v>
      </c>
      <c r="B183" s="207"/>
      <c r="C183" s="207"/>
      <c r="D183" s="207"/>
      <c r="E183" s="207"/>
      <c r="F183" s="207"/>
      <c r="G183" s="207"/>
      <c r="H183" s="207"/>
      <c r="I183" s="208"/>
    </row>
    <row r="185" spans="1:13" ht="37.5" x14ac:dyDescent="0.25">
      <c r="A185" s="144" t="s">
        <v>508</v>
      </c>
      <c r="B185" s="209" t="s">
        <v>2</v>
      </c>
      <c r="C185" s="194" t="s">
        <v>468</v>
      </c>
      <c r="D185" s="194" t="s">
        <v>356</v>
      </c>
      <c r="E185" s="210" t="s">
        <v>394</v>
      </c>
      <c r="F185" s="194" t="s">
        <v>488</v>
      </c>
      <c r="G185" s="209" t="s">
        <v>395</v>
      </c>
      <c r="H185" s="194" t="s">
        <v>528</v>
      </c>
      <c r="I185" s="194" t="s">
        <v>529</v>
      </c>
      <c r="J185" s="211" t="s">
        <v>5</v>
      </c>
      <c r="K185" s="170" t="s">
        <v>489</v>
      </c>
    </row>
    <row r="186" spans="1:13" ht="12.75" customHeight="1" x14ac:dyDescent="0.25">
      <c r="A186" s="136" t="s">
        <v>7</v>
      </c>
      <c r="B186" s="136">
        <v>385</v>
      </c>
      <c r="C186" s="136"/>
      <c r="D186" s="136"/>
      <c r="E186" s="136">
        <v>1833</v>
      </c>
      <c r="F186" s="136"/>
      <c r="G186" s="136">
        <v>149</v>
      </c>
      <c r="H186" s="136"/>
      <c r="I186" s="136"/>
      <c r="J186" s="135">
        <f>SUM(B186:I186)</f>
        <v>2367</v>
      </c>
      <c r="K186" s="136"/>
      <c r="L186" s="1146" t="s">
        <v>371</v>
      </c>
      <c r="M186" s="1147">
        <f>J186+J187</f>
        <v>7179</v>
      </c>
    </row>
    <row r="187" spans="1:13" ht="12.75" customHeight="1" x14ac:dyDescent="0.25">
      <c r="A187" s="136" t="s">
        <v>8</v>
      </c>
      <c r="B187" s="136">
        <v>817</v>
      </c>
      <c r="C187" s="136"/>
      <c r="D187" s="136"/>
      <c r="E187" s="136">
        <v>3592</v>
      </c>
      <c r="F187" s="136"/>
      <c r="G187" s="136">
        <v>403</v>
      </c>
      <c r="H187" s="136"/>
      <c r="I187" s="136"/>
      <c r="J187" s="135">
        <f t="shared" ref="J187:J191" si="6">SUM(B187:I187)</f>
        <v>4812</v>
      </c>
      <c r="K187" s="136"/>
      <c r="L187" s="1146"/>
      <c r="M187" s="1147"/>
    </row>
    <row r="188" spans="1:13" x14ac:dyDescent="0.25">
      <c r="A188" s="136" t="s">
        <v>9</v>
      </c>
      <c r="B188" s="136">
        <v>2194</v>
      </c>
      <c r="C188" s="136">
        <v>1</v>
      </c>
      <c r="D188" s="136">
        <v>15</v>
      </c>
      <c r="E188" s="171"/>
      <c r="F188" s="171"/>
      <c r="G188" s="136">
        <v>2577</v>
      </c>
      <c r="H188" s="136">
        <v>1</v>
      </c>
      <c r="I188" s="136">
        <v>53</v>
      </c>
      <c r="J188" s="135">
        <f t="shared" si="6"/>
        <v>4841</v>
      </c>
      <c r="K188" s="136">
        <v>35</v>
      </c>
      <c r="M188" s="212">
        <f>K188+J188</f>
        <v>4876</v>
      </c>
    </row>
    <row r="189" spans="1:13" x14ac:dyDescent="0.25">
      <c r="A189" s="136" t="s">
        <v>297</v>
      </c>
      <c r="B189" s="136">
        <v>22</v>
      </c>
      <c r="C189" s="171"/>
      <c r="D189" s="171"/>
      <c r="E189" s="171"/>
      <c r="F189" s="171"/>
      <c r="G189" s="157">
        <v>19</v>
      </c>
      <c r="H189" s="157"/>
      <c r="I189" s="157"/>
      <c r="J189" s="135">
        <f t="shared" si="6"/>
        <v>41</v>
      </c>
      <c r="K189" s="136"/>
    </row>
    <row r="190" spans="1:13" x14ac:dyDescent="0.25">
      <c r="A190" s="136" t="s">
        <v>10</v>
      </c>
      <c r="B190" s="171"/>
      <c r="C190" s="171"/>
      <c r="D190" s="171"/>
      <c r="E190" s="157">
        <v>217</v>
      </c>
      <c r="F190" s="157">
        <v>2</v>
      </c>
      <c r="G190" s="171"/>
      <c r="H190" s="171"/>
      <c r="I190" s="171"/>
      <c r="J190" s="135">
        <f t="shared" si="6"/>
        <v>219</v>
      </c>
      <c r="K190" s="136"/>
    </row>
    <row r="191" spans="1:13" x14ac:dyDescent="0.25">
      <c r="A191" s="136" t="s">
        <v>382</v>
      </c>
      <c r="B191" s="136">
        <v>213</v>
      </c>
      <c r="C191" s="171"/>
      <c r="D191" s="171"/>
      <c r="E191" s="171"/>
      <c r="F191" s="171"/>
      <c r="G191" s="157">
        <v>48</v>
      </c>
      <c r="H191" s="157"/>
      <c r="I191" s="157"/>
      <c r="J191" s="135">
        <f t="shared" si="6"/>
        <v>261</v>
      </c>
      <c r="K191" s="136"/>
    </row>
    <row r="192" spans="1:13" x14ac:dyDescent="0.25">
      <c r="A192" s="152"/>
      <c r="B192" s="152">
        <f>B191+B190+B189+B188+B187+B186</f>
        <v>3631</v>
      </c>
      <c r="C192" s="152">
        <f>C191+C190+C189+C188+C187+C186</f>
        <v>1</v>
      </c>
      <c r="D192" s="152">
        <f>D188+D187+D186</f>
        <v>15</v>
      </c>
      <c r="E192" s="213">
        <f>SUM(E186:E191)</f>
        <v>5642</v>
      </c>
      <c r="F192" s="213">
        <f>SUM(F186:F191)</f>
        <v>2</v>
      </c>
      <c r="G192" s="213">
        <f>SUM(G186:G191)</f>
        <v>3196</v>
      </c>
      <c r="H192" s="213">
        <f t="shared" ref="H192:I192" si="7">SUM(H186:H191)</f>
        <v>1</v>
      </c>
      <c r="I192" s="213">
        <f t="shared" si="7"/>
        <v>53</v>
      </c>
      <c r="J192" s="173"/>
      <c r="K192" s="173"/>
    </row>
    <row r="193" spans="1:16" x14ac:dyDescent="0.25">
      <c r="A193" s="163" t="s">
        <v>12</v>
      </c>
      <c r="B193" s="1129">
        <f>B192+C192+D192</f>
        <v>3647</v>
      </c>
      <c r="C193" s="1131"/>
      <c r="D193" s="1130"/>
      <c r="E193" s="1129">
        <f>E186+E187+E190+F190</f>
        <v>5644</v>
      </c>
      <c r="F193" s="1130"/>
      <c r="G193" s="1129">
        <f>SUM(G186:I191)</f>
        <v>3250</v>
      </c>
      <c r="H193" s="1131"/>
      <c r="I193" s="1130"/>
      <c r="J193" s="163">
        <f>J191+J190+J189+J188+J187+J186</f>
        <v>12541</v>
      </c>
      <c r="K193" s="163">
        <f>K188</f>
        <v>35</v>
      </c>
      <c r="M193" s="214">
        <f>J193+K193</f>
        <v>12576</v>
      </c>
    </row>
    <row r="194" spans="1:16" x14ac:dyDescent="0.25">
      <c r="A194" s="1132"/>
      <c r="B194" s="1133"/>
      <c r="C194" s="1133"/>
      <c r="D194" s="1133"/>
      <c r="E194" s="1133"/>
      <c r="F194" s="1133"/>
      <c r="G194" s="1133"/>
      <c r="H194" s="1133"/>
      <c r="I194" s="1133"/>
      <c r="J194" s="1133"/>
      <c r="K194" s="1133"/>
    </row>
    <row r="195" spans="1:16" x14ac:dyDescent="0.25">
      <c r="A195" s="192" t="s">
        <v>476</v>
      </c>
      <c r="B195" s="175">
        <v>773</v>
      </c>
      <c r="C195" s="215"/>
      <c r="D195" s="215"/>
      <c r="E195" s="177">
        <v>377</v>
      </c>
      <c r="F195" s="177"/>
      <c r="G195" s="136">
        <v>112</v>
      </c>
      <c r="H195" s="136"/>
      <c r="I195" s="136"/>
      <c r="J195" s="135">
        <f>G195+E195+B195</f>
        <v>1262</v>
      </c>
      <c r="K195" s="136"/>
    </row>
    <row r="196" spans="1:16" x14ac:dyDescent="0.25">
      <c r="A196" s="180" t="s">
        <v>12</v>
      </c>
      <c r="B196" s="1152">
        <f>SUM(B195:D195)</f>
        <v>773</v>
      </c>
      <c r="C196" s="1153"/>
      <c r="D196" s="1154"/>
      <c r="E196" s="1129">
        <f>E195+F195</f>
        <v>377</v>
      </c>
      <c r="F196" s="1130"/>
      <c r="G196" s="1129">
        <f>SUM(G195:I195)</f>
        <v>112</v>
      </c>
      <c r="H196" s="1131"/>
      <c r="I196" s="1130"/>
      <c r="J196" s="163">
        <f>G196+E196+B196</f>
        <v>1262</v>
      </c>
      <c r="K196" s="136"/>
    </row>
    <row r="197" spans="1:16" x14ac:dyDescent="0.25">
      <c r="A197" s="1143"/>
      <c r="B197" s="1144"/>
      <c r="C197" s="1144"/>
      <c r="D197" s="1144"/>
      <c r="E197" s="1144"/>
      <c r="F197" s="1144"/>
      <c r="G197" s="1144"/>
      <c r="H197" s="1144"/>
      <c r="I197" s="1144"/>
      <c r="J197" s="1144"/>
      <c r="K197" s="1144"/>
    </row>
    <row r="198" spans="1:16" x14ac:dyDescent="0.25">
      <c r="A198" s="196" t="s">
        <v>485</v>
      </c>
      <c r="B198" s="197">
        <v>1240</v>
      </c>
      <c r="C198" s="198"/>
      <c r="D198" s="198"/>
      <c r="E198" s="199"/>
      <c r="F198" s="199"/>
      <c r="G198" s="199"/>
      <c r="H198" s="199"/>
      <c r="I198" s="199"/>
      <c r="J198" s="200">
        <f>B198</f>
        <v>1240</v>
      </c>
      <c r="K198" s="197"/>
    </row>
    <row r="199" spans="1:16" x14ac:dyDescent="0.25">
      <c r="A199" s="201" t="s">
        <v>12</v>
      </c>
      <c r="B199" s="1155">
        <f>B198+B196+B193</f>
        <v>5660</v>
      </c>
      <c r="C199" s="1156"/>
      <c r="D199" s="1157"/>
      <c r="E199" s="1155">
        <f>E196+E193</f>
        <v>6021</v>
      </c>
      <c r="F199" s="1157"/>
      <c r="G199" s="1155">
        <f>G196+G193</f>
        <v>3362</v>
      </c>
      <c r="H199" s="1156"/>
      <c r="I199" s="1157"/>
      <c r="J199" s="203">
        <f>J198+J196+J193</f>
        <v>15043</v>
      </c>
      <c r="K199" s="203">
        <f>K193</f>
        <v>35</v>
      </c>
    </row>
    <row r="200" spans="1:16" x14ac:dyDescent="0.25">
      <c r="A200" s="204" t="s">
        <v>402</v>
      </c>
      <c r="B200" s="205"/>
      <c r="C200" s="205"/>
      <c r="D200" s="205"/>
      <c r="E200" s="205"/>
      <c r="F200" s="205"/>
      <c r="G200" s="205"/>
      <c r="H200" s="205"/>
      <c r="I200" s="205"/>
      <c r="J200" s="1140">
        <f>J199+K199</f>
        <v>15078</v>
      </c>
      <c r="K200" s="1141"/>
    </row>
    <row r="201" spans="1:16" x14ac:dyDescent="0.25">
      <c r="A201" s="206" t="s">
        <v>530</v>
      </c>
      <c r="B201" s="207"/>
      <c r="C201" s="207"/>
      <c r="D201" s="207"/>
      <c r="E201" s="207"/>
      <c r="F201" s="207"/>
      <c r="G201" s="207"/>
      <c r="H201" s="207"/>
      <c r="I201" s="207"/>
      <c r="J201" s="207"/>
      <c r="K201" s="208"/>
    </row>
    <row r="202" spans="1:16" x14ac:dyDescent="0.25">
      <c r="A202" s="206" t="s">
        <v>336</v>
      </c>
      <c r="B202" s="207"/>
      <c r="C202" s="207"/>
      <c r="D202" s="207"/>
      <c r="E202" s="207"/>
      <c r="F202" s="207"/>
      <c r="G202" s="207"/>
      <c r="H202" s="207"/>
      <c r="I202" s="207"/>
      <c r="J202" s="207"/>
      <c r="K202" s="208"/>
    </row>
    <row r="203" spans="1:16" ht="14.25" thickBot="1" x14ac:dyDescent="0.3"/>
    <row r="204" spans="1:16" ht="36.75" thickBot="1" x14ac:dyDescent="0.3">
      <c r="A204" s="216" t="s">
        <v>543</v>
      </c>
      <c r="B204" s="217" t="s">
        <v>2</v>
      </c>
      <c r="C204" s="218" t="s">
        <v>468</v>
      </c>
      <c r="D204" s="219" t="s">
        <v>356</v>
      </c>
      <c r="E204" s="220" t="s">
        <v>394</v>
      </c>
      <c r="F204" s="218" t="s">
        <v>488</v>
      </c>
      <c r="G204" s="219" t="s">
        <v>548</v>
      </c>
      <c r="H204" s="217" t="s">
        <v>395</v>
      </c>
      <c r="I204" s="218" t="s">
        <v>528</v>
      </c>
      <c r="J204" s="219" t="s">
        <v>529</v>
      </c>
      <c r="K204" s="221" t="s">
        <v>550</v>
      </c>
      <c r="L204" s="222" t="s">
        <v>549</v>
      </c>
      <c r="M204" s="223" t="s">
        <v>557</v>
      </c>
      <c r="N204" s="223" t="s">
        <v>558</v>
      </c>
      <c r="O204" s="169"/>
      <c r="P204" s="224"/>
    </row>
    <row r="205" spans="1:16" x14ac:dyDescent="0.25">
      <c r="A205" s="225" t="s">
        <v>7</v>
      </c>
      <c r="B205" s="226">
        <v>365</v>
      </c>
      <c r="C205" s="227">
        <v>0</v>
      </c>
      <c r="D205" s="228">
        <v>0</v>
      </c>
      <c r="E205" s="226">
        <v>1850</v>
      </c>
      <c r="F205" s="227">
        <v>0</v>
      </c>
      <c r="G205" s="228">
        <v>0</v>
      </c>
      <c r="H205" s="226">
        <v>153</v>
      </c>
      <c r="I205" s="227">
        <v>0</v>
      </c>
      <c r="J205" s="228">
        <v>0</v>
      </c>
      <c r="K205" s="229">
        <f>B205+E205+H205</f>
        <v>2368</v>
      </c>
      <c r="L205" s="230">
        <f>D205+G205+J205</f>
        <v>0</v>
      </c>
      <c r="M205" s="231">
        <f>L205+K205</f>
        <v>2368</v>
      </c>
      <c r="N205" s="232"/>
      <c r="O205" s="1165">
        <f>K205+K206</f>
        <v>7144</v>
      </c>
      <c r="P205" s="1166">
        <f>M205+M206</f>
        <v>7183</v>
      </c>
    </row>
    <row r="206" spans="1:16" x14ac:dyDescent="0.25">
      <c r="A206" s="178" t="s">
        <v>8</v>
      </c>
      <c r="B206" s="233">
        <v>827</v>
      </c>
      <c r="C206" s="234">
        <v>0</v>
      </c>
      <c r="D206" s="235">
        <v>20</v>
      </c>
      <c r="E206" s="233">
        <v>3571</v>
      </c>
      <c r="F206" s="234">
        <v>0</v>
      </c>
      <c r="G206" s="235">
        <v>19</v>
      </c>
      <c r="H206" s="233">
        <v>378</v>
      </c>
      <c r="I206" s="234">
        <v>0</v>
      </c>
      <c r="J206" s="235">
        <v>0</v>
      </c>
      <c r="K206" s="236">
        <f>B206+E206+H206</f>
        <v>4776</v>
      </c>
      <c r="L206" s="237">
        <f>D206+G206+J206</f>
        <v>39</v>
      </c>
      <c r="M206" s="238">
        <f>L206+K206</f>
        <v>4815</v>
      </c>
      <c r="N206" s="239"/>
      <c r="O206" s="1165"/>
      <c r="P206" s="1166"/>
    </row>
    <row r="207" spans="1:16" x14ac:dyDescent="0.25">
      <c r="A207" s="178" t="s">
        <v>9</v>
      </c>
      <c r="B207" s="233">
        <v>2198</v>
      </c>
      <c r="C207" s="234">
        <v>0</v>
      </c>
      <c r="D207" s="235">
        <v>25</v>
      </c>
      <c r="E207" s="240"/>
      <c r="F207" s="241"/>
      <c r="G207" s="242"/>
      <c r="H207" s="233">
        <v>2498</v>
      </c>
      <c r="I207" s="234">
        <v>0</v>
      </c>
      <c r="J207" s="235">
        <v>30</v>
      </c>
      <c r="K207" s="243">
        <f>B207+H207</f>
        <v>4696</v>
      </c>
      <c r="L207" s="237">
        <f>D207+J207</f>
        <v>55</v>
      </c>
      <c r="M207" s="243">
        <f>L207+K207</f>
        <v>4751</v>
      </c>
      <c r="N207" s="244">
        <v>35</v>
      </c>
      <c r="O207" s="151"/>
      <c r="P207" s="151"/>
    </row>
    <row r="208" spans="1:16" x14ac:dyDescent="0.25">
      <c r="A208" s="178" t="s">
        <v>297</v>
      </c>
      <c r="B208" s="233">
        <v>23</v>
      </c>
      <c r="C208" s="241"/>
      <c r="D208" s="242"/>
      <c r="E208" s="240"/>
      <c r="F208" s="241"/>
      <c r="G208" s="242"/>
      <c r="H208" s="245">
        <v>15</v>
      </c>
      <c r="I208" s="246"/>
      <c r="J208" s="247"/>
      <c r="K208" s="243">
        <f>H208+B208</f>
        <v>38</v>
      </c>
      <c r="L208" s="248"/>
      <c r="M208" s="243">
        <f>K208</f>
        <v>38</v>
      </c>
      <c r="N208" s="247"/>
      <c r="O208" s="151"/>
      <c r="P208" s="151"/>
    </row>
    <row r="209" spans="1:16" x14ac:dyDescent="0.25">
      <c r="A209" s="178" t="s">
        <v>10</v>
      </c>
      <c r="B209" s="240"/>
      <c r="C209" s="241"/>
      <c r="D209" s="242"/>
      <c r="E209" s="245">
        <v>214</v>
      </c>
      <c r="F209" s="249">
        <v>2</v>
      </c>
      <c r="G209" s="235">
        <v>0</v>
      </c>
      <c r="H209" s="240"/>
      <c r="I209" s="241"/>
      <c r="J209" s="242"/>
      <c r="K209" s="243">
        <f t="shared" ref="K209:K210" si="8">SUM(B209:J209)</f>
        <v>216</v>
      </c>
      <c r="L209" s="248"/>
      <c r="M209" s="243">
        <f>K209</f>
        <v>216</v>
      </c>
      <c r="N209" s="247"/>
      <c r="O209" s="151"/>
      <c r="P209" s="151"/>
    </row>
    <row r="210" spans="1:16" x14ac:dyDescent="0.25">
      <c r="A210" s="178" t="s">
        <v>382</v>
      </c>
      <c r="B210" s="233">
        <v>214</v>
      </c>
      <c r="C210" s="241"/>
      <c r="D210" s="242"/>
      <c r="E210" s="240"/>
      <c r="F210" s="241"/>
      <c r="G210" s="242"/>
      <c r="H210" s="245">
        <v>40</v>
      </c>
      <c r="I210" s="246"/>
      <c r="J210" s="247"/>
      <c r="K210" s="243">
        <f t="shared" si="8"/>
        <v>254</v>
      </c>
      <c r="L210" s="248"/>
      <c r="M210" s="243">
        <f>K210</f>
        <v>254</v>
      </c>
      <c r="N210" s="247"/>
      <c r="O210" s="151"/>
      <c r="P210" s="151"/>
    </row>
    <row r="211" spans="1:16" ht="14.25" thickBot="1" x14ac:dyDescent="0.3">
      <c r="A211" s="250"/>
      <c r="B211" s="251">
        <f>B210+B209+B208+B207+B206+B205</f>
        <v>3627</v>
      </c>
      <c r="C211" s="252">
        <f>C210+C209+C208+C207+C206+C205</f>
        <v>0</v>
      </c>
      <c r="D211" s="253">
        <f>D207+D206+D205</f>
        <v>45</v>
      </c>
      <c r="E211" s="254">
        <f>SUM(E205:E210)</f>
        <v>5635</v>
      </c>
      <c r="F211" s="255">
        <f>SUM(F205:F210)</f>
        <v>2</v>
      </c>
      <c r="G211" s="253">
        <f>G205+G206+G209</f>
        <v>19</v>
      </c>
      <c r="H211" s="254">
        <f>SUM(H205:H210)</f>
        <v>3084</v>
      </c>
      <c r="I211" s="255">
        <f t="shared" ref="I211:J211" si="9">SUM(I205:I210)</f>
        <v>0</v>
      </c>
      <c r="J211" s="253">
        <f t="shared" si="9"/>
        <v>30</v>
      </c>
      <c r="K211" s="256"/>
      <c r="L211" s="257"/>
      <c r="M211" s="258"/>
      <c r="N211" s="259"/>
      <c r="O211" s="151"/>
      <c r="P211" s="151"/>
    </row>
    <row r="212" spans="1:16" ht="14.25" thickBot="1" x14ac:dyDescent="0.3">
      <c r="A212" s="180" t="s">
        <v>12</v>
      </c>
      <c r="B212" s="1167">
        <f>B211+C211</f>
        <v>3627</v>
      </c>
      <c r="C212" s="1168"/>
      <c r="D212" s="260">
        <f>D211</f>
        <v>45</v>
      </c>
      <c r="E212" s="1167">
        <f>E211+F211</f>
        <v>5637</v>
      </c>
      <c r="F212" s="1168"/>
      <c r="G212" s="260">
        <f>G211</f>
        <v>19</v>
      </c>
      <c r="H212" s="1167">
        <f>H211+I211</f>
        <v>3084</v>
      </c>
      <c r="I212" s="1168"/>
      <c r="J212" s="260">
        <f>J211</f>
        <v>30</v>
      </c>
      <c r="K212" s="261">
        <f>SUM(K205:K210)</f>
        <v>12348</v>
      </c>
      <c r="L212" s="262">
        <f>L205+L206+L207</f>
        <v>94</v>
      </c>
      <c r="M212" s="263">
        <f>K212+L212</f>
        <v>12442</v>
      </c>
      <c r="N212" s="264">
        <f>N207</f>
        <v>35</v>
      </c>
      <c r="O212" s="1169">
        <f>M212+N212</f>
        <v>12477</v>
      </c>
      <c r="P212" s="1170"/>
    </row>
    <row r="213" spans="1:16" x14ac:dyDescent="0.25">
      <c r="A213" s="265"/>
      <c r="B213" s="266"/>
      <c r="C213" s="267"/>
      <c r="D213" s="268"/>
      <c r="E213" s="266"/>
      <c r="F213" s="267"/>
      <c r="G213" s="268"/>
      <c r="H213" s="266"/>
      <c r="I213" s="267"/>
      <c r="J213" s="268"/>
      <c r="K213" s="269"/>
      <c r="L213" s="270"/>
      <c r="M213" s="269"/>
      <c r="N213" s="271"/>
      <c r="O213" s="272"/>
      <c r="P213" s="214"/>
    </row>
    <row r="214" spans="1:16" x14ac:dyDescent="0.25">
      <c r="A214" s="178" t="s">
        <v>476</v>
      </c>
      <c r="B214" s="273">
        <v>814</v>
      </c>
      <c r="C214" s="274"/>
      <c r="D214" s="275"/>
      <c r="E214" s="276">
        <v>389</v>
      </c>
      <c r="F214" s="274"/>
      <c r="G214" s="275"/>
      <c r="H214" s="251">
        <v>83</v>
      </c>
      <c r="I214" s="277"/>
      <c r="J214" s="259"/>
      <c r="K214" s="278">
        <f>H214+E214+B214</f>
        <v>1286</v>
      </c>
      <c r="L214" s="279"/>
      <c r="M214" s="243">
        <f>K214</f>
        <v>1286</v>
      </c>
      <c r="N214" s="247"/>
      <c r="O214" s="151"/>
      <c r="P214" s="151"/>
    </row>
    <row r="215" spans="1:16" x14ac:dyDescent="0.25">
      <c r="A215" s="265"/>
      <c r="B215" s="266"/>
      <c r="C215" s="267"/>
      <c r="D215" s="268"/>
      <c r="E215" s="266"/>
      <c r="F215" s="267"/>
      <c r="G215" s="268"/>
      <c r="H215" s="266"/>
      <c r="I215" s="267"/>
      <c r="J215" s="268"/>
      <c r="K215" s="269"/>
      <c r="L215" s="280"/>
      <c r="M215" s="281"/>
      <c r="N215" s="282"/>
      <c r="O215" s="151"/>
      <c r="P215" s="151"/>
    </row>
    <row r="216" spans="1:16" x14ac:dyDescent="0.25">
      <c r="A216" s="283" t="s">
        <v>485</v>
      </c>
      <c r="B216" s="284">
        <v>1181</v>
      </c>
      <c r="C216" s="285"/>
      <c r="D216" s="286"/>
      <c r="E216" s="287"/>
      <c r="F216" s="288"/>
      <c r="G216" s="289"/>
      <c r="H216" s="287"/>
      <c r="I216" s="288"/>
      <c r="J216" s="289"/>
      <c r="K216" s="290">
        <v>1181</v>
      </c>
      <c r="L216" s="291"/>
      <c r="M216" s="243">
        <f>K216</f>
        <v>1181</v>
      </c>
      <c r="N216" s="247"/>
      <c r="O216" s="151"/>
      <c r="P216" s="151"/>
    </row>
    <row r="217" spans="1:16" ht="14.25" thickBot="1" x14ac:dyDescent="0.3">
      <c r="A217" s="292"/>
      <c r="B217" s="293"/>
      <c r="C217" s="294"/>
      <c r="D217" s="295"/>
      <c r="E217" s="293"/>
      <c r="F217" s="296"/>
      <c r="G217" s="297"/>
      <c r="H217" s="293"/>
      <c r="I217" s="296"/>
      <c r="J217" s="297"/>
      <c r="K217" s="298"/>
      <c r="L217" s="299"/>
      <c r="M217" s="300"/>
      <c r="N217" s="301"/>
      <c r="O217" s="151"/>
      <c r="P217" s="151"/>
    </row>
    <row r="218" spans="1:16" ht="14.25" thickBot="1" x14ac:dyDescent="0.3">
      <c r="A218" s="302" t="s">
        <v>402</v>
      </c>
      <c r="B218" s="1119">
        <f>B212+B214+B216</f>
        <v>5622</v>
      </c>
      <c r="C218" s="1120"/>
      <c r="D218" s="263">
        <f>D212</f>
        <v>45</v>
      </c>
      <c r="E218" s="1119">
        <f>E212+E214</f>
        <v>6026</v>
      </c>
      <c r="F218" s="1120"/>
      <c r="G218" s="263">
        <f>G212</f>
        <v>19</v>
      </c>
      <c r="H218" s="1119">
        <f>H212+H214</f>
        <v>3167</v>
      </c>
      <c r="I218" s="1120"/>
      <c r="J218" s="302">
        <f>J212</f>
        <v>30</v>
      </c>
      <c r="K218" s="303">
        <f>K212+K214+K216</f>
        <v>14815</v>
      </c>
      <c r="L218" s="304">
        <f>L212</f>
        <v>94</v>
      </c>
      <c r="M218" s="1121">
        <f>M212+N212+M214+M216</f>
        <v>14944</v>
      </c>
      <c r="N218" s="1122"/>
      <c r="O218" s="151"/>
      <c r="P218" s="151"/>
    </row>
    <row r="219" spans="1:16" x14ac:dyDescent="0.25">
      <c r="A219" s="305"/>
      <c r="B219" s="1123">
        <f>B218+D218</f>
        <v>5667</v>
      </c>
      <c r="C219" s="1123"/>
      <c r="D219" s="1123"/>
      <c r="E219" s="1123">
        <f>E218+G218</f>
        <v>6045</v>
      </c>
      <c r="F219" s="1123"/>
      <c r="G219" s="1123"/>
      <c r="H219" s="1123">
        <f>H218+J218</f>
        <v>3197</v>
      </c>
      <c r="I219" s="1123"/>
      <c r="J219" s="1123"/>
      <c r="K219" s="1123">
        <f>K218+L218</f>
        <v>14909</v>
      </c>
      <c r="L219" s="1123"/>
      <c r="M219" s="193"/>
      <c r="N219" s="193"/>
      <c r="O219" s="151"/>
      <c r="P219" s="151"/>
    </row>
    <row r="220" spans="1:16" x14ac:dyDescent="0.25">
      <c r="A220" s="306"/>
      <c r="B220" s="306"/>
      <c r="C220" s="306"/>
      <c r="D220" s="306"/>
      <c r="E220" s="306"/>
      <c r="F220" s="306"/>
      <c r="G220" s="306"/>
      <c r="H220" s="306"/>
      <c r="I220" s="306"/>
      <c r="J220" s="306"/>
      <c r="K220" s="193"/>
      <c r="L220" s="193"/>
      <c r="M220" s="193"/>
      <c r="N220" s="193"/>
      <c r="O220" s="151"/>
      <c r="P220" s="151"/>
    </row>
    <row r="221" spans="1:16" ht="12.75" x14ac:dyDescent="0.2">
      <c r="A221" s="193" t="s">
        <v>530</v>
      </c>
      <c r="B221" s="193"/>
      <c r="C221" s="193"/>
      <c r="D221" s="193"/>
      <c r="E221" s="193"/>
      <c r="F221" s="193"/>
      <c r="G221" s="193"/>
      <c r="H221" s="193"/>
      <c r="I221" s="193"/>
      <c r="J221" s="193"/>
      <c r="K221" s="193"/>
      <c r="L221" s="193"/>
      <c r="M221" s="193"/>
      <c r="N221" s="193"/>
      <c r="O221" s="151"/>
      <c r="P221" s="151"/>
    </row>
    <row r="222" spans="1:16" x14ac:dyDescent="0.25">
      <c r="A222" s="193" t="s">
        <v>336</v>
      </c>
      <c r="B222" s="193"/>
      <c r="C222" s="193"/>
      <c r="D222" s="193"/>
      <c r="E222" s="193"/>
      <c r="F222" s="193"/>
      <c r="G222" s="193"/>
      <c r="H222" s="193"/>
      <c r="I222" s="193"/>
      <c r="J222" s="193"/>
      <c r="K222" s="169"/>
      <c r="L222" s="169"/>
      <c r="M222" s="169"/>
      <c r="N222" s="169"/>
      <c r="O222" s="151"/>
      <c r="P222" s="151"/>
    </row>
    <row r="223" spans="1:16" ht="14.25" thickBot="1" x14ac:dyDescent="0.3"/>
    <row r="224" spans="1:16" ht="51" customHeight="1" x14ac:dyDescent="0.25">
      <c r="A224" s="1048" t="s">
        <v>562</v>
      </c>
      <c r="B224" s="1050" t="s">
        <v>2</v>
      </c>
      <c r="C224" s="1051" t="s">
        <v>356</v>
      </c>
      <c r="D224" s="1052" t="s">
        <v>468</v>
      </c>
      <c r="E224" s="1067" t="s">
        <v>394</v>
      </c>
      <c r="F224" s="1051" t="s">
        <v>548</v>
      </c>
      <c r="G224" s="1052" t="s">
        <v>488</v>
      </c>
      <c r="H224" s="1050" t="s">
        <v>395</v>
      </c>
      <c r="I224" s="1051" t="s">
        <v>529</v>
      </c>
      <c r="J224" s="1052" t="s">
        <v>528</v>
      </c>
      <c r="K224" s="1067" t="s">
        <v>687</v>
      </c>
      <c r="L224" s="1073" t="s">
        <v>549</v>
      </c>
      <c r="M224" s="1051" t="s">
        <v>686</v>
      </c>
      <c r="N224" s="1051" t="s">
        <v>685</v>
      </c>
      <c r="O224" s="1074" t="s">
        <v>558</v>
      </c>
      <c r="P224" s="224"/>
    </row>
    <row r="225" spans="1:16" x14ac:dyDescent="0.25">
      <c r="A225" s="178" t="s">
        <v>7</v>
      </c>
      <c r="B225" s="233">
        <f>'ALLE Grundschulen EAS'!J15</f>
        <v>308</v>
      </c>
      <c r="C225" s="136">
        <f>'ALLE Grundschulen EAS'!I15</f>
        <v>75</v>
      </c>
      <c r="D225" s="1053">
        <v>0</v>
      </c>
      <c r="E225" s="233">
        <f>'ALLE Grundschulen EAS'!J88</f>
        <v>1734</v>
      </c>
      <c r="F225" s="136">
        <f>'ALLE Grundschulen EAS'!I88</f>
        <v>129</v>
      </c>
      <c r="G225" s="1053">
        <v>0</v>
      </c>
      <c r="H225" s="233">
        <f>'ALLE Grundschulen EAS'!J94</f>
        <v>155</v>
      </c>
      <c r="I225" s="136">
        <f>'ALLE Grundschulen EAS'!I94</f>
        <v>0</v>
      </c>
      <c r="J225" s="1053">
        <v>0</v>
      </c>
      <c r="K225" s="1075">
        <f>B225+E225+H225</f>
        <v>2197</v>
      </c>
      <c r="L225" s="1042">
        <f>C225+F225+I225</f>
        <v>204</v>
      </c>
      <c r="M225" s="1024">
        <f>K225+L225</f>
        <v>2401</v>
      </c>
      <c r="N225" s="1041">
        <f>D225+G225+J225</f>
        <v>0</v>
      </c>
      <c r="O225" s="1076"/>
      <c r="P225" s="1162">
        <f>M225+M226</f>
        <v>7205</v>
      </c>
    </row>
    <row r="226" spans="1:16" x14ac:dyDescent="0.25">
      <c r="A226" s="178" t="s">
        <v>8</v>
      </c>
      <c r="B226" s="233">
        <f>'ALLE Grundschulen EAS'!Y15</f>
        <v>822</v>
      </c>
      <c r="C226" s="136">
        <f>'ALLE Grundschulen EAS'!X15</f>
        <v>16</v>
      </c>
      <c r="D226" s="1053">
        <v>0</v>
      </c>
      <c r="E226" s="233">
        <f>'ALLE Grundschulen EAS'!Y88</f>
        <v>3555</v>
      </c>
      <c r="F226" s="136">
        <f>'ALLE Grundschulen EAS'!X88</f>
        <v>44</v>
      </c>
      <c r="G226" s="1053">
        <v>0</v>
      </c>
      <c r="H226" s="233">
        <f>'ALLE Grundschulen EAS'!Y94</f>
        <v>366</v>
      </c>
      <c r="I226" s="136">
        <f>'ALLE Grundschulen EAS'!X94</f>
        <v>1</v>
      </c>
      <c r="J226" s="1053">
        <v>0</v>
      </c>
      <c r="K226" s="1075">
        <f>B226+E226+H226</f>
        <v>4743</v>
      </c>
      <c r="L226" s="1042">
        <f>C226+F226+I226</f>
        <v>61</v>
      </c>
      <c r="M226" s="1024">
        <f>L226+K226</f>
        <v>4804</v>
      </c>
      <c r="N226" s="1041">
        <f>D226+G226+J226</f>
        <v>0</v>
      </c>
      <c r="O226" s="1076"/>
      <c r="P226" s="1162"/>
    </row>
    <row r="227" spans="1:16" x14ac:dyDescent="0.25">
      <c r="A227" s="178" t="s">
        <v>9</v>
      </c>
      <c r="B227" s="233">
        <f>Regelsekundarschulen!N28</f>
        <v>2272</v>
      </c>
      <c r="C227" s="136">
        <f>Regelsekundarschulen!O28</f>
        <v>23</v>
      </c>
      <c r="D227" s="1053">
        <f>Regelsekundarschulen!P28</f>
        <v>0</v>
      </c>
      <c r="E227" s="240"/>
      <c r="F227" s="171"/>
      <c r="G227" s="241"/>
      <c r="H227" s="233">
        <f>Regelsekundarschulen!N35</f>
        <v>2378</v>
      </c>
      <c r="I227" s="136">
        <f>Regelsekundarschulen!O35</f>
        <v>12</v>
      </c>
      <c r="J227" s="1053">
        <f>Regelsekundarschulen!P35</f>
        <v>4</v>
      </c>
      <c r="K227" s="1054">
        <f>B227+H227</f>
        <v>4650</v>
      </c>
      <c r="L227" s="1042">
        <f>C227+I227</f>
        <v>35</v>
      </c>
      <c r="M227" s="144">
        <f>K227+L227</f>
        <v>4685</v>
      </c>
      <c r="N227" s="1044">
        <f>D227+J227</f>
        <v>4</v>
      </c>
      <c r="O227" s="1077">
        <f>Hochschulen!F27</f>
        <v>23</v>
      </c>
      <c r="P227" s="1023"/>
    </row>
    <row r="228" spans="1:16" x14ac:dyDescent="0.25">
      <c r="A228" s="178" t="s">
        <v>297</v>
      </c>
      <c r="B228" s="233">
        <f>Teilzeitunterricht!D7</f>
        <v>19</v>
      </c>
      <c r="C228" s="171"/>
      <c r="D228" s="241"/>
      <c r="E228" s="240"/>
      <c r="F228" s="171"/>
      <c r="G228" s="241"/>
      <c r="H228" s="245">
        <f>Teilzeitunterricht!C7</f>
        <v>9</v>
      </c>
      <c r="I228" s="1025"/>
      <c r="J228" s="246"/>
      <c r="K228" s="1054">
        <f>B228+H228</f>
        <v>28</v>
      </c>
      <c r="L228" s="1026"/>
      <c r="M228" s="144">
        <f>K228</f>
        <v>28</v>
      </c>
      <c r="N228" s="1025"/>
      <c r="O228" s="1076"/>
      <c r="P228" s="1023"/>
    </row>
    <row r="229" spans="1:16" x14ac:dyDescent="0.25">
      <c r="A229" s="178" t="s">
        <v>10</v>
      </c>
      <c r="B229" s="240"/>
      <c r="C229" s="171"/>
      <c r="D229" s="241"/>
      <c r="E229" s="245">
        <f>Hochschulen!C21</f>
        <v>194</v>
      </c>
      <c r="F229" s="157">
        <v>0</v>
      </c>
      <c r="G229" s="1053">
        <f>Hochschulen!C22</f>
        <v>1</v>
      </c>
      <c r="H229" s="240"/>
      <c r="I229" s="171"/>
      <c r="J229" s="241"/>
      <c r="K229" s="1054">
        <f>E229+F229</f>
        <v>194</v>
      </c>
      <c r="L229" s="1026"/>
      <c r="M229" s="144">
        <f>K229</f>
        <v>194</v>
      </c>
      <c r="N229" s="381">
        <f>G229</f>
        <v>1</v>
      </c>
      <c r="O229" s="1076"/>
      <c r="P229" s="1023"/>
    </row>
    <row r="230" spans="1:16" x14ac:dyDescent="0.25">
      <c r="A230" s="178" t="s">
        <v>382</v>
      </c>
      <c r="B230" s="233">
        <f>Förderschulen!C24</f>
        <v>234</v>
      </c>
      <c r="C230" s="171"/>
      <c r="D230" s="241"/>
      <c r="E230" s="240"/>
      <c r="F230" s="171"/>
      <c r="G230" s="241"/>
      <c r="H230" s="245">
        <f>Förderschulen!E16</f>
        <v>39</v>
      </c>
      <c r="I230" s="1025"/>
      <c r="J230" s="246"/>
      <c r="K230" s="1054">
        <f>B230+H230</f>
        <v>273</v>
      </c>
      <c r="L230" s="1026"/>
      <c r="M230" s="144">
        <f>K230</f>
        <v>273</v>
      </c>
      <c r="N230" s="1025"/>
      <c r="O230" s="1076"/>
      <c r="P230" s="1023"/>
    </row>
    <row r="231" spans="1:16" x14ac:dyDescent="0.25">
      <c r="A231" s="250"/>
      <c r="B231" s="1054">
        <f>SUM(B225:B230)</f>
        <v>3655</v>
      </c>
      <c r="C231" s="144">
        <f t="shared" ref="C231:J231" si="10">SUM(C225:C230)</f>
        <v>114</v>
      </c>
      <c r="D231" s="1055">
        <f t="shared" si="10"/>
        <v>0</v>
      </c>
      <c r="E231" s="1054">
        <f t="shared" si="10"/>
        <v>5483</v>
      </c>
      <c r="F231" s="144">
        <f t="shared" si="10"/>
        <v>173</v>
      </c>
      <c r="G231" s="1055">
        <f t="shared" si="10"/>
        <v>1</v>
      </c>
      <c r="H231" s="1054">
        <f t="shared" si="10"/>
        <v>2947</v>
      </c>
      <c r="I231" s="144">
        <f t="shared" si="10"/>
        <v>13</v>
      </c>
      <c r="J231" s="1055">
        <f t="shared" si="10"/>
        <v>4</v>
      </c>
      <c r="K231" s="1075">
        <f>SUM(K225:K230)</f>
        <v>12085</v>
      </c>
      <c r="L231" s="1043">
        <f>L225+L226+L227</f>
        <v>300</v>
      </c>
      <c r="M231" s="1043">
        <f>L231+K231</f>
        <v>12385</v>
      </c>
      <c r="N231" s="1043">
        <f>D231+G231+J231</f>
        <v>5</v>
      </c>
      <c r="O231" s="1078">
        <f>O227</f>
        <v>23</v>
      </c>
      <c r="P231" s="1023"/>
    </row>
    <row r="232" spans="1:16" x14ac:dyDescent="0.25">
      <c r="A232" s="180" t="s">
        <v>12</v>
      </c>
      <c r="B232" s="1163">
        <f>B231+C231</f>
        <v>3769</v>
      </c>
      <c r="C232" s="1164"/>
      <c r="D232" s="1056">
        <f>D231</f>
        <v>0</v>
      </c>
      <c r="E232" s="1163">
        <f>E231+F231</f>
        <v>5656</v>
      </c>
      <c r="F232" s="1164"/>
      <c r="G232" s="1056">
        <f>G231</f>
        <v>1</v>
      </c>
      <c r="H232" s="1163">
        <f>H231+I231</f>
        <v>2960</v>
      </c>
      <c r="I232" s="1164"/>
      <c r="J232" s="1056">
        <f>J231</f>
        <v>4</v>
      </c>
      <c r="K232" s="1171">
        <f>K231+L231</f>
        <v>12385</v>
      </c>
      <c r="L232" s="1172"/>
      <c r="M232" s="1046"/>
      <c r="N232" s="1027">
        <f>D232+G232+J232</f>
        <v>5</v>
      </c>
      <c r="O232" s="1079">
        <f>O231</f>
        <v>23</v>
      </c>
      <c r="P232" s="1023"/>
    </row>
    <row r="233" spans="1:16" x14ac:dyDescent="0.25">
      <c r="A233" s="180"/>
      <c r="B233" s="1057"/>
      <c r="C233" s="1047"/>
      <c r="D233" s="1058"/>
      <c r="E233" s="1057"/>
      <c r="F233" s="1047"/>
      <c r="G233" s="1058"/>
      <c r="H233" s="1057"/>
      <c r="I233" s="1047"/>
      <c r="J233" s="1058"/>
      <c r="K233" s="1113">
        <f>K232+N232+O232</f>
        <v>12413</v>
      </c>
      <c r="L233" s="1114"/>
      <c r="M233" s="1114"/>
      <c r="N233" s="1114"/>
      <c r="O233" s="1115"/>
      <c r="P233" s="1023"/>
    </row>
    <row r="234" spans="1:16" x14ac:dyDescent="0.25">
      <c r="A234" s="265"/>
      <c r="B234" s="1059"/>
      <c r="C234" s="1029"/>
      <c r="D234" s="1060"/>
      <c r="E234" s="1059"/>
      <c r="F234" s="1029"/>
      <c r="G234" s="1060"/>
      <c r="H234" s="1059"/>
      <c r="I234" s="1029"/>
      <c r="J234" s="1060"/>
      <c r="K234" s="1080"/>
      <c r="L234" s="1028"/>
      <c r="M234" s="1030"/>
      <c r="N234" s="1031"/>
      <c r="O234" s="1081"/>
      <c r="P234" s="1023"/>
    </row>
    <row r="235" spans="1:16" x14ac:dyDescent="0.25">
      <c r="A235" s="178" t="s">
        <v>476</v>
      </c>
      <c r="B235" s="1061">
        <f>'Schul. Weiterbildung'!D10</f>
        <v>817</v>
      </c>
      <c r="C235" s="1032"/>
      <c r="D235" s="1062"/>
      <c r="E235" s="1068">
        <f>'Schul. Weiterbildung'!D12</f>
        <v>393</v>
      </c>
      <c r="F235" s="1032"/>
      <c r="G235" s="1062"/>
      <c r="H235" s="233">
        <f>'Schul. Weiterbildung'!D11</f>
        <v>96</v>
      </c>
      <c r="I235" s="1025"/>
      <c r="J235" s="246"/>
      <c r="K235" s="1103"/>
      <c r="L235" s="1025"/>
      <c r="M235" s="144">
        <f>H235+E235+B235</f>
        <v>1306</v>
      </c>
      <c r="N235" s="1025"/>
      <c r="O235" s="1076"/>
      <c r="P235" s="1023"/>
    </row>
    <row r="236" spans="1:16" x14ac:dyDescent="0.25">
      <c r="A236" s="265"/>
      <c r="B236" s="1059"/>
      <c r="C236" s="1029"/>
      <c r="D236" s="1060"/>
      <c r="E236" s="1059"/>
      <c r="F236" s="1029"/>
      <c r="G236" s="1060"/>
      <c r="H236" s="1059"/>
      <c r="I236" s="1029"/>
      <c r="J236" s="1060"/>
      <c r="K236" s="1080"/>
      <c r="L236" s="1033"/>
      <c r="M236" s="1030"/>
      <c r="N236" s="1033"/>
      <c r="O236" s="1081"/>
      <c r="P236" s="1023"/>
    </row>
    <row r="237" spans="1:16" x14ac:dyDescent="0.25">
      <c r="A237" s="283" t="s">
        <v>485</v>
      </c>
      <c r="B237" s="1063">
        <f>Musikakademie!C7</f>
        <v>1238</v>
      </c>
      <c r="C237" s="1034"/>
      <c r="D237" s="1064"/>
      <c r="E237" s="1069"/>
      <c r="F237" s="1035"/>
      <c r="G237" s="1070"/>
      <c r="H237" s="1069"/>
      <c r="I237" s="1035"/>
      <c r="J237" s="1070"/>
      <c r="K237" s="1104"/>
      <c r="L237" s="1036"/>
      <c r="M237" s="144">
        <f>B237</f>
        <v>1238</v>
      </c>
      <c r="N237" s="1025"/>
      <c r="O237" s="1076"/>
      <c r="P237" s="1023"/>
    </row>
    <row r="238" spans="1:16" x14ac:dyDescent="0.25">
      <c r="A238" s="1049"/>
      <c r="B238" s="1065"/>
      <c r="C238" s="1038"/>
      <c r="D238" s="1066"/>
      <c r="E238" s="1065"/>
      <c r="F238" s="1037"/>
      <c r="G238" s="1071"/>
      <c r="H238" s="1065"/>
      <c r="I238" s="1037"/>
      <c r="J238" s="1071"/>
      <c r="K238" s="1082"/>
      <c r="L238" s="1037"/>
      <c r="M238" s="1039"/>
      <c r="N238" s="1040"/>
      <c r="O238" s="1081"/>
      <c r="P238" s="1023"/>
    </row>
    <row r="239" spans="1:16" ht="14.25" thickBot="1" x14ac:dyDescent="0.3">
      <c r="A239" s="1045" t="s">
        <v>402</v>
      </c>
      <c r="B239" s="1124">
        <f>B232+B235+B237</f>
        <v>5824</v>
      </c>
      <c r="C239" s="1125"/>
      <c r="D239" s="1072"/>
      <c r="E239" s="1124">
        <f>E232+E235</f>
        <v>6049</v>
      </c>
      <c r="F239" s="1125"/>
      <c r="G239" s="1072"/>
      <c r="H239" s="1124">
        <f>H232+H235</f>
        <v>3056</v>
      </c>
      <c r="I239" s="1125"/>
      <c r="J239" s="1072"/>
      <c r="K239" s="1116">
        <f>K233+M235+M237</f>
        <v>14957</v>
      </c>
      <c r="L239" s="1117"/>
      <c r="M239" s="1117"/>
      <c r="N239" s="1117"/>
      <c r="O239" s="1118"/>
      <c r="P239" s="151"/>
    </row>
    <row r="240" spans="1:16" x14ac:dyDescent="0.25">
      <c r="A240" s="305"/>
      <c r="B240" s="193"/>
      <c r="C240" s="151"/>
      <c r="D240" s="151"/>
      <c r="E240"/>
      <c r="F240"/>
      <c r="G240"/>
      <c r="H240"/>
      <c r="I240"/>
      <c r="J240"/>
      <c r="K240"/>
      <c r="L240"/>
      <c r="M240"/>
      <c r="N240"/>
      <c r="O240"/>
      <c r="P240"/>
    </row>
    <row r="241" spans="1:16" x14ac:dyDescent="0.25">
      <c r="A241" s="306"/>
      <c r="B241" s="306"/>
      <c r="C241" s="306"/>
      <c r="D241" s="306"/>
      <c r="E241" s="306"/>
      <c r="F241" s="306"/>
      <c r="G241" s="306"/>
      <c r="H241" s="306"/>
      <c r="I241" s="306"/>
      <c r="J241" s="306"/>
      <c r="K241" s="193"/>
      <c r="L241" s="193"/>
      <c r="M241" s="193"/>
      <c r="N241" s="193"/>
      <c r="O241" s="151"/>
      <c r="P241" s="151"/>
    </row>
    <row r="242" spans="1:16" ht="12.75" x14ac:dyDescent="0.2">
      <c r="A242" s="193" t="s">
        <v>530</v>
      </c>
      <c r="B242" s="193"/>
      <c r="C242" s="193"/>
      <c r="D242" s="193"/>
      <c r="E242" s="193"/>
      <c r="F242" s="193"/>
      <c r="G242" s="193"/>
      <c r="H242" s="193"/>
      <c r="I242" s="193"/>
      <c r="J242" s="193"/>
      <c r="K242" s="193"/>
      <c r="L242" s="193"/>
      <c r="M242" s="193"/>
      <c r="N242" s="193"/>
      <c r="O242" s="151"/>
      <c r="P242" s="151"/>
    </row>
    <row r="243" spans="1:16" x14ac:dyDescent="0.25">
      <c r="A243" s="193" t="s">
        <v>713</v>
      </c>
      <c r="B243" s="193"/>
      <c r="C243" s="193"/>
      <c r="D243" s="193"/>
      <c r="E243" s="193"/>
      <c r="F243" s="193"/>
      <c r="G243" s="193"/>
      <c r="H243" s="193"/>
      <c r="I243" s="193"/>
      <c r="J243" s="193"/>
      <c r="K243" s="169"/>
      <c r="L243" s="169"/>
      <c r="M243" s="169"/>
      <c r="N243" s="169"/>
      <c r="O243" s="151"/>
      <c r="P243" s="151"/>
    </row>
  </sheetData>
  <mergeCells count="84">
    <mergeCell ref="E193:F193"/>
    <mergeCell ref="A194:K194"/>
    <mergeCell ref="B196:D196"/>
    <mergeCell ref="A197:K197"/>
    <mergeCell ref="E196:F196"/>
    <mergeCell ref="G196:I196"/>
    <mergeCell ref="P225:P226"/>
    <mergeCell ref="B232:C232"/>
    <mergeCell ref="E232:F232"/>
    <mergeCell ref="H232:I232"/>
    <mergeCell ref="B199:D199"/>
    <mergeCell ref="E199:F199"/>
    <mergeCell ref="G199:I199"/>
    <mergeCell ref="J200:K200"/>
    <mergeCell ref="O205:O206"/>
    <mergeCell ref="P205:P206"/>
    <mergeCell ref="B212:C212"/>
    <mergeCell ref="E212:F212"/>
    <mergeCell ref="H212:I212"/>
    <mergeCell ref="O212:P212"/>
    <mergeCell ref="K232:L232"/>
    <mergeCell ref="P134:P135"/>
    <mergeCell ref="H137:M137"/>
    <mergeCell ref="A157:F157"/>
    <mergeCell ref="H142:N142"/>
    <mergeCell ref="I136:J136"/>
    <mergeCell ref="M139:N139"/>
    <mergeCell ref="O148:O149"/>
    <mergeCell ref="P148:P149"/>
    <mergeCell ref="O134:O135"/>
    <mergeCell ref="P125:P126"/>
    <mergeCell ref="H122:L122"/>
    <mergeCell ref="P111:P112"/>
    <mergeCell ref="N111:N112"/>
    <mergeCell ref="I118:J118"/>
    <mergeCell ref="I121:J121"/>
    <mergeCell ref="H120:M120"/>
    <mergeCell ref="O111:O112"/>
    <mergeCell ref="O125:O126"/>
    <mergeCell ref="L186:L187"/>
    <mergeCell ref="M186:M187"/>
    <mergeCell ref="G193:I193"/>
    <mergeCell ref="A159:E159"/>
    <mergeCell ref="A2:H2"/>
    <mergeCell ref="B177:D177"/>
    <mergeCell ref="B180:D180"/>
    <mergeCell ref="A174:I174"/>
    <mergeCell ref="A178:I178"/>
    <mergeCell ref="H162:L162"/>
    <mergeCell ref="M162:N162"/>
    <mergeCell ref="B173:D173"/>
    <mergeCell ref="J166:J167"/>
    <mergeCell ref="K166:K167"/>
    <mergeCell ref="H181:I181"/>
    <mergeCell ref="B193:D193"/>
    <mergeCell ref="A1:H1"/>
    <mergeCell ref="E173:F173"/>
    <mergeCell ref="I132:J132"/>
    <mergeCell ref="H133:N133"/>
    <mergeCell ref="H156:N156"/>
    <mergeCell ref="B155:C155"/>
    <mergeCell ref="I138:J138"/>
    <mergeCell ref="H140:N140"/>
    <mergeCell ref="H141:N141"/>
    <mergeCell ref="I155:J155"/>
    <mergeCell ref="H139:L139"/>
    <mergeCell ref="B158:C158"/>
    <mergeCell ref="I159:J159"/>
    <mergeCell ref="H163:N163"/>
    <mergeCell ref="H160:M160"/>
    <mergeCell ref="I161:J161"/>
    <mergeCell ref="K233:O233"/>
    <mergeCell ref="K239:O239"/>
    <mergeCell ref="B218:C218"/>
    <mergeCell ref="E218:F218"/>
    <mergeCell ref="H218:I218"/>
    <mergeCell ref="M218:N218"/>
    <mergeCell ref="B219:D219"/>
    <mergeCell ref="E219:G219"/>
    <mergeCell ref="H219:J219"/>
    <mergeCell ref="K219:L219"/>
    <mergeCell ref="B239:C239"/>
    <mergeCell ref="E239:F239"/>
    <mergeCell ref="H239:I239"/>
  </mergeCells>
  <phoneticPr fontId="4" type="noConversion"/>
  <pageMargins left="0.23622047244094491" right="3.937007874015748E-2" top="0.74803149606299213" bottom="0.74803149606299213" header="0.31496062992125984" footer="0.31496062992125984"/>
  <pageSetup paperSize="9" scale="85" orientation="portrait" r:id="rId1"/>
  <headerFooter alignWithMargins="0">
    <oddHeader>&amp;R&amp;8FbAUO.CHG/31.02-00.00-02/18.3051</oddHeader>
    <oddFooter>&amp;L&amp;D&amp;CAllgemeine Übersicht</oddFooter>
  </headerFooter>
  <rowBreaks count="3" manualBreakCount="3">
    <brk id="53" max="16383" man="1"/>
    <brk id="107" max="16383" man="1"/>
    <brk id="163" max="16383"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N10"/>
  <sheetViews>
    <sheetView view="pageLayout" zoomScaleNormal="100" workbookViewId="0">
      <selection activeCell="K1" sqref="K1"/>
    </sheetView>
  </sheetViews>
  <sheetFormatPr baseColWidth="10" defaultRowHeight="13.5" x14ac:dyDescent="0.25"/>
  <cols>
    <col min="1" max="1" width="6.7109375" style="481" bestFit="1" customWidth="1"/>
    <col min="2" max="2" width="23.28515625" style="481" customWidth="1"/>
    <col min="3" max="5" width="4.28515625" style="481" customWidth="1"/>
    <col min="6" max="6" width="4.42578125" style="481" bestFit="1" customWidth="1"/>
    <col min="7" max="12" width="4.28515625" style="481" customWidth="1"/>
    <col min="13" max="13" width="5" style="481" bestFit="1" customWidth="1"/>
    <col min="14" max="14" width="6.28515625" style="481" customWidth="1"/>
    <col min="15" max="15" width="11.42578125" style="482"/>
    <col min="16" max="16384" width="11.42578125" style="23"/>
  </cols>
  <sheetData>
    <row r="1" spans="1:248" ht="14.25" thickBot="1" x14ac:dyDescent="0.3"/>
    <row r="2" spans="1:248" s="51" customFormat="1" ht="16.5" x14ac:dyDescent="0.3">
      <c r="A2" s="483"/>
      <c r="B2" s="484" t="s">
        <v>105</v>
      </c>
      <c r="C2" s="485"/>
      <c r="D2" s="485"/>
      <c r="E2" s="485"/>
      <c r="F2" s="485"/>
      <c r="G2" s="485"/>
      <c r="H2" s="485"/>
      <c r="I2" s="485"/>
      <c r="J2" s="485"/>
      <c r="K2" s="485"/>
      <c r="L2" s="485"/>
      <c r="M2" s="485"/>
      <c r="N2" s="486"/>
      <c r="O2" s="487"/>
    </row>
    <row r="3" spans="1:248" s="51" customFormat="1" ht="16.5" x14ac:dyDescent="0.3">
      <c r="A3" s="483"/>
      <c r="B3" s="1176" t="s">
        <v>560</v>
      </c>
      <c r="C3" s="1177"/>
      <c r="D3" s="1177"/>
      <c r="E3" s="1177"/>
      <c r="F3" s="1177"/>
      <c r="G3" s="1177"/>
      <c r="H3" s="1177"/>
      <c r="I3" s="1177"/>
      <c r="J3" s="1177"/>
      <c r="K3" s="1177"/>
      <c r="L3" s="1177"/>
      <c r="M3" s="1177"/>
      <c r="N3" s="1178"/>
      <c r="O3" s="487"/>
    </row>
    <row r="4" spans="1:248" s="51" customFormat="1" ht="17.25" thickBot="1" x14ac:dyDescent="0.35">
      <c r="A4" s="483"/>
      <c r="B4" s="1197" t="s">
        <v>561</v>
      </c>
      <c r="C4" s="1198"/>
      <c r="D4" s="1198"/>
      <c r="E4" s="1198"/>
      <c r="F4" s="1198"/>
      <c r="G4" s="1198"/>
      <c r="H4" s="1198"/>
      <c r="I4" s="1198"/>
      <c r="J4" s="1198"/>
      <c r="K4" s="1198"/>
      <c r="L4" s="1198"/>
      <c r="M4" s="1198"/>
      <c r="N4" s="1199"/>
      <c r="O4" s="487"/>
    </row>
    <row r="5" spans="1:248" ht="14.25" thickBot="1" x14ac:dyDescent="0.3"/>
    <row r="6" spans="1:248" s="25" customFormat="1" ht="14.25" thickBot="1" x14ac:dyDescent="0.3">
      <c r="A6" s="488" t="s">
        <v>407</v>
      </c>
      <c r="B6" s="489"/>
      <c r="C6" s="489" t="s">
        <v>27</v>
      </c>
      <c r="D6" s="489" t="s">
        <v>28</v>
      </c>
      <c r="E6" s="489" t="s">
        <v>29</v>
      </c>
      <c r="F6" s="490" t="s">
        <v>30</v>
      </c>
      <c r="G6" s="489" t="s">
        <v>31</v>
      </c>
      <c r="H6" s="489" t="s">
        <v>32</v>
      </c>
      <c r="I6" s="489" t="s">
        <v>33</v>
      </c>
      <c r="J6" s="489" t="s">
        <v>34</v>
      </c>
      <c r="K6" s="489" t="s">
        <v>35</v>
      </c>
      <c r="L6" s="489" t="s">
        <v>36</v>
      </c>
      <c r="M6" s="490" t="s">
        <v>37</v>
      </c>
      <c r="N6" s="491" t="s">
        <v>106</v>
      </c>
      <c r="O6" s="492"/>
      <c r="P6" s="24"/>
      <c r="Q6" s="24"/>
      <c r="R6" s="24"/>
      <c r="S6" s="24"/>
      <c r="T6" s="24"/>
      <c r="U6" s="24"/>
      <c r="V6" s="24"/>
      <c r="W6" s="24"/>
      <c r="X6" s="24"/>
      <c r="Y6" s="24"/>
      <c r="Z6" s="24"/>
      <c r="AA6" s="24"/>
      <c r="AB6" s="24"/>
      <c r="AC6" s="24"/>
      <c r="AD6" s="24"/>
      <c r="AE6" s="24"/>
      <c r="AF6" s="24"/>
      <c r="AG6" s="24"/>
      <c r="AH6" s="24"/>
      <c r="AI6" s="24"/>
      <c r="AJ6" s="24"/>
      <c r="AK6" s="24"/>
      <c r="AL6" s="24"/>
      <c r="AM6" s="24"/>
      <c r="AN6" s="24"/>
      <c r="AO6" s="24"/>
      <c r="AP6" s="24"/>
      <c r="AQ6" s="24"/>
      <c r="AR6" s="24"/>
      <c r="AS6" s="24"/>
      <c r="AT6" s="24"/>
      <c r="AU6" s="24"/>
      <c r="AV6" s="24"/>
      <c r="AW6" s="24"/>
      <c r="AX6" s="24"/>
      <c r="AY6" s="24"/>
      <c r="AZ6" s="24"/>
      <c r="BA6" s="24"/>
      <c r="BB6" s="24"/>
      <c r="BC6" s="24"/>
      <c r="BD6" s="24"/>
      <c r="BE6" s="24"/>
      <c r="BF6" s="24"/>
      <c r="BG6" s="24"/>
      <c r="BH6" s="24"/>
      <c r="BI6" s="24"/>
      <c r="BJ6" s="24"/>
      <c r="BK6" s="24"/>
      <c r="BL6" s="24"/>
      <c r="BM6" s="24"/>
      <c r="BN6" s="24"/>
      <c r="BO6" s="24"/>
      <c r="BP6" s="24"/>
      <c r="BQ6" s="24"/>
      <c r="BR6" s="24"/>
      <c r="BS6" s="24"/>
      <c r="BT6" s="24"/>
      <c r="BU6" s="24"/>
      <c r="BV6" s="24"/>
      <c r="BW6" s="24"/>
      <c r="BX6" s="24"/>
      <c r="BY6" s="24"/>
      <c r="BZ6" s="24"/>
      <c r="CA6" s="24"/>
      <c r="CB6" s="24"/>
      <c r="CC6" s="24"/>
      <c r="CD6" s="24"/>
      <c r="CE6" s="24"/>
      <c r="CF6" s="24"/>
      <c r="CG6" s="24"/>
      <c r="CH6" s="24"/>
      <c r="CI6" s="24"/>
      <c r="CJ6" s="24"/>
      <c r="CK6" s="24"/>
      <c r="CL6" s="24"/>
      <c r="CM6" s="24"/>
      <c r="CN6" s="24"/>
      <c r="CO6" s="24"/>
      <c r="CP6" s="24"/>
      <c r="CQ6" s="24"/>
      <c r="CR6" s="24"/>
      <c r="CS6" s="24"/>
      <c r="CT6" s="24"/>
      <c r="CU6" s="24"/>
      <c r="CV6" s="24"/>
      <c r="CW6" s="24"/>
      <c r="CX6" s="24"/>
      <c r="CY6" s="24"/>
      <c r="CZ6" s="24"/>
      <c r="DA6" s="24"/>
      <c r="DB6" s="24"/>
      <c r="DC6" s="24"/>
      <c r="DD6" s="24"/>
      <c r="DE6" s="24"/>
      <c r="DF6" s="24"/>
      <c r="DG6" s="24"/>
      <c r="DH6" s="24"/>
      <c r="DI6" s="24"/>
      <c r="DJ6" s="24"/>
      <c r="DK6" s="24"/>
      <c r="DL6" s="24"/>
      <c r="DM6" s="24"/>
      <c r="DN6" s="24"/>
      <c r="DO6" s="24"/>
      <c r="DP6" s="24"/>
      <c r="DQ6" s="24"/>
      <c r="DR6" s="24"/>
      <c r="DS6" s="24"/>
      <c r="DT6" s="24"/>
      <c r="DU6" s="24"/>
      <c r="DV6" s="24"/>
      <c r="DW6" s="24"/>
      <c r="DX6" s="24"/>
      <c r="DY6" s="24"/>
      <c r="DZ6" s="24"/>
      <c r="EA6" s="24"/>
      <c r="EB6" s="24"/>
      <c r="EC6" s="24"/>
      <c r="ED6" s="24"/>
      <c r="EE6" s="24"/>
      <c r="EF6" s="24"/>
      <c r="EG6" s="24"/>
      <c r="EH6" s="24"/>
      <c r="EI6" s="24"/>
      <c r="EJ6" s="24"/>
      <c r="EK6" s="24"/>
      <c r="EL6" s="24"/>
      <c r="EM6" s="24"/>
      <c r="EN6" s="24"/>
      <c r="EO6" s="24"/>
      <c r="EP6" s="24"/>
      <c r="EQ6" s="24"/>
      <c r="ER6" s="24"/>
      <c r="ES6" s="24"/>
      <c r="ET6" s="24"/>
      <c r="EU6" s="24"/>
      <c r="EV6" s="24"/>
      <c r="EW6" s="24"/>
      <c r="EX6" s="24"/>
      <c r="EY6" s="24"/>
      <c r="EZ6" s="24"/>
      <c r="FA6" s="24"/>
      <c r="FB6" s="24"/>
      <c r="FC6" s="24"/>
      <c r="FD6" s="24"/>
      <c r="FE6" s="24"/>
      <c r="FF6" s="24"/>
      <c r="FG6" s="24"/>
      <c r="FH6" s="24"/>
      <c r="FI6" s="24"/>
      <c r="FJ6" s="24"/>
      <c r="FK6" s="24"/>
      <c r="FL6" s="24"/>
      <c r="FM6" s="24"/>
      <c r="FN6" s="24"/>
      <c r="FO6" s="24"/>
      <c r="FP6" s="24"/>
      <c r="FQ6" s="24"/>
      <c r="FR6" s="24"/>
      <c r="FS6" s="24"/>
      <c r="FT6" s="24"/>
      <c r="FU6" s="24"/>
      <c r="FV6" s="24"/>
      <c r="FW6" s="24"/>
      <c r="FX6" s="24"/>
      <c r="FY6" s="24"/>
      <c r="FZ6" s="24"/>
      <c r="GA6" s="24"/>
      <c r="GB6" s="24"/>
      <c r="GC6" s="24"/>
      <c r="GD6" s="24"/>
      <c r="GE6" s="24"/>
      <c r="GF6" s="24"/>
      <c r="GG6" s="24"/>
      <c r="GH6" s="24"/>
      <c r="GI6" s="24"/>
      <c r="GJ6" s="24"/>
      <c r="GK6" s="24"/>
      <c r="GL6" s="24"/>
      <c r="GM6" s="24"/>
      <c r="GN6" s="24"/>
      <c r="GO6" s="24"/>
      <c r="GP6" s="24"/>
      <c r="GQ6" s="24"/>
      <c r="GR6" s="24"/>
      <c r="GS6" s="24"/>
      <c r="GT6" s="24"/>
      <c r="GU6" s="24"/>
      <c r="GV6" s="24"/>
      <c r="GW6" s="24"/>
      <c r="GX6" s="24"/>
      <c r="GY6" s="24"/>
      <c r="GZ6" s="24"/>
      <c r="HA6" s="24"/>
      <c r="HB6" s="24"/>
      <c r="HC6" s="24"/>
      <c r="HD6" s="24"/>
      <c r="HE6" s="24"/>
      <c r="HF6" s="24"/>
      <c r="HG6" s="24"/>
      <c r="HH6" s="24"/>
      <c r="HI6" s="24"/>
      <c r="HJ6" s="24"/>
      <c r="HK6" s="24"/>
      <c r="HL6" s="24"/>
      <c r="HM6" s="24"/>
      <c r="HN6" s="24"/>
      <c r="HO6" s="24"/>
      <c r="HP6" s="24"/>
      <c r="HQ6" s="24"/>
      <c r="HR6" s="24"/>
      <c r="HS6" s="24"/>
      <c r="HT6" s="24"/>
      <c r="HU6" s="24"/>
      <c r="HV6" s="24"/>
      <c r="HW6" s="24"/>
      <c r="HX6" s="24"/>
      <c r="HY6" s="24"/>
      <c r="HZ6" s="24"/>
      <c r="IA6" s="24"/>
      <c r="IB6" s="24"/>
      <c r="IC6" s="24"/>
      <c r="ID6" s="24"/>
      <c r="IE6" s="24"/>
      <c r="IF6" s="24"/>
      <c r="IG6" s="24"/>
      <c r="IH6" s="24"/>
      <c r="II6" s="24"/>
      <c r="IJ6" s="24"/>
      <c r="IK6" s="24"/>
      <c r="IL6" s="24"/>
      <c r="IM6" s="24"/>
      <c r="IN6" s="24"/>
    </row>
    <row r="7" spans="1:248" s="27" customFormat="1" ht="14.25" thickBot="1" x14ac:dyDescent="0.3">
      <c r="A7" s="318">
        <v>3103</v>
      </c>
      <c r="B7" s="448" t="s">
        <v>100</v>
      </c>
      <c r="C7" s="419">
        <v>36</v>
      </c>
      <c r="D7" s="419">
        <v>43</v>
      </c>
      <c r="E7" s="419">
        <v>46</v>
      </c>
      <c r="F7" s="420">
        <f>C7+D7+E7</f>
        <v>125</v>
      </c>
      <c r="G7" s="419">
        <v>42</v>
      </c>
      <c r="H7" s="419">
        <v>46</v>
      </c>
      <c r="I7" s="419">
        <v>57</v>
      </c>
      <c r="J7" s="419">
        <v>34</v>
      </c>
      <c r="K7" s="419">
        <v>49</v>
      </c>
      <c r="L7" s="421">
        <v>58</v>
      </c>
      <c r="M7" s="420">
        <f>SUM(G7:L7)</f>
        <v>286</v>
      </c>
      <c r="N7" s="422">
        <f>M7+F7</f>
        <v>411</v>
      </c>
      <c r="O7" s="493"/>
      <c r="P7" s="26"/>
      <c r="Q7" s="26"/>
      <c r="R7" s="26"/>
      <c r="S7" s="26"/>
      <c r="T7" s="26"/>
      <c r="U7" s="26"/>
      <c r="V7" s="26"/>
      <c r="W7" s="26"/>
      <c r="X7" s="26"/>
      <c r="Y7" s="26"/>
      <c r="Z7" s="26"/>
      <c r="AA7" s="26"/>
      <c r="AB7" s="26"/>
      <c r="AC7" s="26"/>
      <c r="AD7" s="26"/>
      <c r="AE7" s="26"/>
      <c r="AF7" s="26"/>
      <c r="AG7" s="26"/>
      <c r="AH7" s="26"/>
      <c r="AI7" s="26"/>
      <c r="AJ7" s="26"/>
      <c r="AK7" s="26"/>
      <c r="AL7" s="26"/>
      <c r="AM7" s="26"/>
      <c r="AN7" s="26"/>
      <c r="AO7" s="26"/>
      <c r="AP7" s="26"/>
      <c r="AQ7" s="26"/>
      <c r="AR7" s="26"/>
      <c r="AS7" s="26"/>
      <c r="AT7" s="26"/>
      <c r="AU7" s="26"/>
      <c r="AV7" s="26"/>
      <c r="AW7" s="26"/>
      <c r="AX7" s="26"/>
      <c r="AY7" s="26"/>
      <c r="AZ7" s="26"/>
      <c r="BA7" s="26"/>
      <c r="BB7" s="26"/>
      <c r="BC7" s="26"/>
      <c r="BD7" s="26"/>
      <c r="BE7" s="26"/>
      <c r="BF7" s="26"/>
      <c r="BG7" s="26"/>
      <c r="BH7" s="26"/>
      <c r="BI7" s="26"/>
      <c r="BJ7" s="26"/>
      <c r="BK7" s="26"/>
      <c r="BL7" s="26"/>
      <c r="BM7" s="26"/>
      <c r="BN7" s="26"/>
      <c r="BO7" s="26"/>
      <c r="BP7" s="26"/>
      <c r="BQ7" s="26"/>
      <c r="BR7" s="26"/>
      <c r="BS7" s="26"/>
      <c r="BT7" s="26"/>
      <c r="BU7" s="26"/>
      <c r="BV7" s="26"/>
      <c r="BW7" s="26"/>
      <c r="BX7" s="26"/>
      <c r="BY7" s="26"/>
      <c r="BZ7" s="26"/>
      <c r="CA7" s="26"/>
      <c r="CB7" s="26"/>
      <c r="CC7" s="26"/>
      <c r="CD7" s="26"/>
      <c r="CE7" s="26"/>
      <c r="CF7" s="26"/>
      <c r="CG7" s="26"/>
      <c r="CH7" s="26"/>
      <c r="CI7" s="26"/>
      <c r="CJ7" s="26"/>
      <c r="CK7" s="26"/>
      <c r="CL7" s="26"/>
      <c r="CM7" s="26"/>
      <c r="CN7" s="26"/>
      <c r="CO7" s="26"/>
      <c r="CP7" s="26"/>
      <c r="CQ7" s="26"/>
      <c r="CR7" s="26"/>
      <c r="CS7" s="26"/>
      <c r="CT7" s="26"/>
      <c r="CU7" s="26"/>
      <c r="CV7" s="26"/>
      <c r="CW7" s="26"/>
      <c r="CX7" s="26"/>
      <c r="CY7" s="26"/>
      <c r="CZ7" s="26"/>
      <c r="DA7" s="26"/>
      <c r="DB7" s="26"/>
      <c r="DC7" s="26"/>
      <c r="DD7" s="26"/>
      <c r="DE7" s="26"/>
      <c r="DF7" s="26"/>
      <c r="DG7" s="26"/>
      <c r="DH7" s="26"/>
      <c r="DI7" s="26"/>
      <c r="DJ7" s="26"/>
      <c r="DK7" s="26"/>
      <c r="DL7" s="26"/>
      <c r="DM7" s="26"/>
      <c r="DN7" s="26"/>
      <c r="DO7" s="26"/>
      <c r="DP7" s="26"/>
      <c r="DQ7" s="26"/>
      <c r="DR7" s="26"/>
      <c r="DS7" s="26"/>
      <c r="DT7" s="26"/>
      <c r="DU7" s="26"/>
      <c r="DV7" s="26"/>
      <c r="DW7" s="26"/>
      <c r="DX7" s="26"/>
      <c r="DY7" s="26"/>
      <c r="DZ7" s="26"/>
      <c r="EA7" s="26"/>
      <c r="EB7" s="26"/>
      <c r="EC7" s="26"/>
      <c r="ED7" s="26"/>
      <c r="EE7" s="26"/>
      <c r="EF7" s="26"/>
      <c r="EG7" s="26"/>
      <c r="EH7" s="26"/>
      <c r="EI7" s="26"/>
      <c r="EJ7" s="26"/>
      <c r="EK7" s="26"/>
      <c r="EL7" s="26"/>
      <c r="EM7" s="26"/>
      <c r="EN7" s="26"/>
      <c r="EO7" s="26"/>
      <c r="EP7" s="26"/>
      <c r="EQ7" s="26"/>
      <c r="ER7" s="26"/>
      <c r="ES7" s="26"/>
      <c r="ET7" s="26"/>
      <c r="EU7" s="26"/>
      <c r="EV7" s="26"/>
      <c r="EW7" s="26"/>
      <c r="EX7" s="26"/>
      <c r="EY7" s="26"/>
      <c r="EZ7" s="26"/>
      <c r="FA7" s="26"/>
      <c r="FB7" s="26"/>
      <c r="FC7" s="26"/>
      <c r="FD7" s="26"/>
      <c r="FE7" s="26"/>
      <c r="FF7" s="26"/>
      <c r="FG7" s="26"/>
      <c r="FH7" s="26"/>
      <c r="FI7" s="26"/>
      <c r="FJ7" s="26"/>
      <c r="FK7" s="26"/>
      <c r="FL7" s="26"/>
      <c r="FM7" s="26"/>
      <c r="FN7" s="26"/>
      <c r="FO7" s="26"/>
      <c r="FP7" s="26"/>
      <c r="FQ7" s="26"/>
      <c r="FR7" s="26"/>
      <c r="FS7" s="26"/>
      <c r="FT7" s="26"/>
      <c r="FU7" s="26"/>
      <c r="FV7" s="26"/>
      <c r="FW7" s="26"/>
      <c r="FX7" s="26"/>
      <c r="FY7" s="26"/>
      <c r="FZ7" s="26"/>
      <c r="GA7" s="26"/>
      <c r="GB7" s="26"/>
      <c r="GC7" s="26"/>
      <c r="GD7" s="26"/>
      <c r="GE7" s="26"/>
      <c r="GF7" s="26"/>
      <c r="GG7" s="26"/>
      <c r="GH7" s="26"/>
      <c r="GI7" s="26"/>
      <c r="GJ7" s="26"/>
      <c r="GK7" s="26"/>
      <c r="GL7" s="26"/>
      <c r="GM7" s="26"/>
      <c r="GN7" s="26"/>
      <c r="GO7" s="26"/>
      <c r="GP7" s="26"/>
      <c r="GQ7" s="26"/>
      <c r="GR7" s="26"/>
      <c r="GS7" s="26"/>
      <c r="GT7" s="26"/>
      <c r="GU7" s="26"/>
      <c r="GV7" s="26"/>
      <c r="GW7" s="26"/>
      <c r="GX7" s="26"/>
      <c r="GY7" s="26"/>
      <c r="GZ7" s="26"/>
      <c r="HA7" s="26"/>
      <c r="HB7" s="26"/>
      <c r="HC7" s="26"/>
      <c r="HD7" s="26"/>
      <c r="HE7" s="26"/>
      <c r="HF7" s="26"/>
      <c r="HG7" s="26"/>
      <c r="HH7" s="26"/>
      <c r="HI7" s="26"/>
      <c r="HJ7" s="26"/>
      <c r="HK7" s="26"/>
      <c r="HL7" s="26"/>
      <c r="HM7" s="26"/>
      <c r="HN7" s="26"/>
      <c r="HO7" s="26"/>
      <c r="HP7" s="26"/>
      <c r="HQ7" s="26"/>
      <c r="HR7" s="26"/>
      <c r="HS7" s="26"/>
      <c r="HT7" s="26"/>
      <c r="HU7" s="26"/>
      <c r="HV7" s="26"/>
      <c r="HW7" s="26"/>
      <c r="HX7" s="26"/>
      <c r="HY7" s="26"/>
      <c r="HZ7" s="26"/>
      <c r="IA7" s="26"/>
      <c r="IB7" s="26"/>
      <c r="IC7" s="26"/>
      <c r="ID7" s="26"/>
      <c r="IE7" s="26"/>
      <c r="IF7" s="26"/>
      <c r="IG7" s="26"/>
      <c r="IH7" s="26"/>
      <c r="II7" s="26"/>
      <c r="IJ7" s="26"/>
      <c r="IK7" s="26"/>
      <c r="IL7" s="26"/>
      <c r="IM7" s="26"/>
      <c r="IN7" s="26"/>
    </row>
    <row r="8" spans="1:248" s="27" customFormat="1" ht="14.25" thickBot="1" x14ac:dyDescent="0.3">
      <c r="A8" s="318">
        <v>3181</v>
      </c>
      <c r="B8" s="448" t="s">
        <v>460</v>
      </c>
      <c r="C8" s="423">
        <v>8</v>
      </c>
      <c r="D8" s="424">
        <v>13</v>
      </c>
      <c r="E8" s="424">
        <v>9</v>
      </c>
      <c r="F8" s="425">
        <f>C8+D8+E8</f>
        <v>30</v>
      </c>
      <c r="G8" s="423">
        <v>10</v>
      </c>
      <c r="H8" s="424">
        <v>11</v>
      </c>
      <c r="I8" s="424">
        <v>17</v>
      </c>
      <c r="J8" s="423">
        <v>10</v>
      </c>
      <c r="K8" s="424">
        <v>15</v>
      </c>
      <c r="L8" s="426">
        <v>18</v>
      </c>
      <c r="M8" s="425">
        <f>SUM(G8:L8)</f>
        <v>81</v>
      </c>
      <c r="N8" s="427">
        <f>M8+F8</f>
        <v>111</v>
      </c>
      <c r="O8" s="493"/>
      <c r="P8" s="26"/>
      <c r="Q8" s="26"/>
      <c r="R8" s="26"/>
      <c r="S8" s="26"/>
      <c r="T8" s="26"/>
      <c r="U8" s="26"/>
      <c r="V8" s="26"/>
      <c r="W8" s="26"/>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c r="EO8" s="26"/>
      <c r="EP8" s="26"/>
      <c r="EQ8" s="26"/>
      <c r="ER8" s="26"/>
      <c r="ES8" s="26"/>
      <c r="ET8" s="26"/>
      <c r="EU8" s="26"/>
      <c r="EV8" s="26"/>
      <c r="EW8" s="26"/>
      <c r="EX8" s="26"/>
      <c r="EY8" s="26"/>
      <c r="EZ8" s="26"/>
      <c r="FA8" s="26"/>
      <c r="FB8" s="26"/>
      <c r="FC8" s="26"/>
      <c r="FD8" s="26"/>
      <c r="FE8" s="26"/>
      <c r="FF8" s="26"/>
      <c r="FG8" s="26"/>
      <c r="FH8" s="26"/>
      <c r="FI8" s="26"/>
      <c r="FJ8" s="26"/>
      <c r="FK8" s="26"/>
      <c r="FL8" s="26"/>
      <c r="FM8" s="26"/>
      <c r="FN8" s="26"/>
      <c r="FO8" s="26"/>
      <c r="FP8" s="26"/>
      <c r="FQ8" s="26"/>
      <c r="FR8" s="26"/>
      <c r="FS8" s="26"/>
      <c r="FT8" s="26"/>
      <c r="FU8" s="26"/>
      <c r="FV8" s="26"/>
      <c r="FW8" s="26"/>
      <c r="FX8" s="26"/>
      <c r="FY8" s="26"/>
      <c r="FZ8" s="26"/>
      <c r="GA8" s="26"/>
      <c r="GB8" s="26"/>
      <c r="GC8" s="26"/>
      <c r="GD8" s="26"/>
      <c r="GE8" s="26"/>
      <c r="GF8" s="26"/>
      <c r="GG8" s="26"/>
      <c r="GH8" s="26"/>
      <c r="GI8" s="26"/>
      <c r="GJ8" s="26"/>
      <c r="GK8" s="26"/>
      <c r="GL8" s="26"/>
      <c r="GM8" s="26"/>
      <c r="GN8" s="26"/>
      <c r="GO8" s="26"/>
      <c r="GP8" s="26"/>
      <c r="GQ8" s="26"/>
      <c r="GR8" s="26"/>
      <c r="GS8" s="26"/>
      <c r="GT8" s="26"/>
      <c r="GU8" s="26"/>
      <c r="GV8" s="26"/>
      <c r="GW8" s="26"/>
      <c r="GX8" s="26"/>
      <c r="GY8" s="26"/>
      <c r="GZ8" s="26"/>
      <c r="HA8" s="26"/>
      <c r="HB8" s="26"/>
      <c r="HC8" s="26"/>
      <c r="HD8" s="26"/>
      <c r="HE8" s="26"/>
      <c r="HF8" s="26"/>
      <c r="HG8" s="26"/>
      <c r="HH8" s="26"/>
      <c r="HI8" s="26"/>
      <c r="HJ8" s="26"/>
      <c r="HK8" s="26"/>
      <c r="HL8" s="26"/>
      <c r="HM8" s="26"/>
      <c r="HN8" s="26"/>
      <c r="HO8" s="26"/>
      <c r="HP8" s="26"/>
      <c r="HQ8" s="26"/>
      <c r="HR8" s="26"/>
      <c r="HS8" s="26"/>
      <c r="HT8" s="26"/>
      <c r="HU8" s="26"/>
      <c r="HV8" s="26"/>
      <c r="HW8" s="26"/>
      <c r="HX8" s="26"/>
      <c r="HY8" s="26"/>
      <c r="HZ8" s="26"/>
      <c r="IA8" s="26"/>
      <c r="IB8" s="26"/>
      <c r="IC8" s="26"/>
      <c r="ID8" s="26"/>
      <c r="IE8" s="26"/>
      <c r="IF8" s="26"/>
      <c r="IG8" s="26"/>
      <c r="IH8" s="26"/>
      <c r="II8" s="26"/>
      <c r="IJ8" s="26"/>
      <c r="IK8" s="26"/>
      <c r="IL8" s="26"/>
      <c r="IM8" s="26"/>
      <c r="IN8" s="26"/>
    </row>
    <row r="9" spans="1:248" s="27" customFormat="1" ht="14.25" thickBot="1" x14ac:dyDescent="0.3">
      <c r="A9" s="494"/>
      <c r="B9" s="495"/>
      <c r="C9" s="429"/>
      <c r="D9" s="430"/>
      <c r="E9" s="430"/>
      <c r="F9" s="496"/>
      <c r="G9" s="429"/>
      <c r="H9" s="430"/>
      <c r="I9" s="430"/>
      <c r="J9" s="429"/>
      <c r="K9" s="430"/>
      <c r="L9" s="430"/>
      <c r="M9" s="496"/>
      <c r="N9" s="497"/>
      <c r="O9" s="493"/>
      <c r="P9" s="26"/>
      <c r="Q9" s="26"/>
      <c r="R9" s="26"/>
      <c r="S9" s="26"/>
      <c r="T9" s="26"/>
      <c r="U9" s="26"/>
      <c r="V9" s="26"/>
      <c r="W9" s="26"/>
      <c r="X9" s="26"/>
      <c r="Y9" s="26"/>
      <c r="Z9" s="26"/>
      <c r="AA9" s="26"/>
      <c r="AB9" s="26"/>
      <c r="AC9" s="26"/>
      <c r="AD9" s="26"/>
      <c r="AE9" s="26"/>
      <c r="AF9" s="26"/>
      <c r="AG9" s="26"/>
      <c r="AH9" s="26"/>
      <c r="AI9" s="26"/>
      <c r="AJ9" s="26"/>
      <c r="AK9" s="26"/>
      <c r="AL9" s="26"/>
      <c r="AM9" s="26"/>
      <c r="AN9" s="26"/>
      <c r="AO9" s="26"/>
      <c r="AP9" s="26"/>
      <c r="AQ9" s="26"/>
      <c r="AR9" s="26"/>
      <c r="AS9" s="26"/>
      <c r="AT9" s="26"/>
      <c r="AU9" s="26"/>
      <c r="AV9" s="26"/>
      <c r="AW9" s="26"/>
      <c r="AX9" s="26"/>
      <c r="AY9" s="26"/>
      <c r="AZ9" s="26"/>
      <c r="BA9" s="26"/>
      <c r="BB9" s="26"/>
      <c r="BC9" s="26"/>
      <c r="BD9" s="26"/>
      <c r="BE9" s="26"/>
      <c r="BF9" s="26"/>
      <c r="BG9" s="26"/>
      <c r="BH9" s="26"/>
      <c r="BI9" s="26"/>
      <c r="BJ9" s="26"/>
      <c r="BK9" s="26"/>
      <c r="BL9" s="26"/>
      <c r="BM9" s="26"/>
      <c r="BN9" s="26"/>
      <c r="BO9" s="26"/>
      <c r="BP9" s="26"/>
      <c r="BQ9" s="26"/>
      <c r="BR9" s="26"/>
      <c r="BS9" s="26"/>
      <c r="BT9" s="26"/>
      <c r="BU9" s="26"/>
      <c r="BV9" s="26"/>
      <c r="BW9" s="26"/>
      <c r="BX9" s="26"/>
      <c r="BY9" s="26"/>
      <c r="BZ9" s="26"/>
      <c r="CA9" s="26"/>
      <c r="CB9" s="26"/>
      <c r="CC9" s="26"/>
      <c r="CD9" s="26"/>
      <c r="CE9" s="26"/>
      <c r="CF9" s="26"/>
      <c r="CG9" s="26"/>
      <c r="CH9" s="26"/>
      <c r="CI9" s="26"/>
      <c r="CJ9" s="26"/>
      <c r="CK9" s="26"/>
      <c r="CL9" s="26"/>
      <c r="CM9" s="26"/>
      <c r="CN9" s="26"/>
      <c r="CO9" s="26"/>
      <c r="CP9" s="26"/>
      <c r="CQ9" s="26"/>
      <c r="CR9" s="26"/>
      <c r="CS9" s="26"/>
      <c r="CT9" s="26"/>
      <c r="CU9" s="26"/>
      <c r="CV9" s="26"/>
      <c r="CW9" s="26"/>
      <c r="CX9" s="26"/>
      <c r="CY9" s="26"/>
      <c r="CZ9" s="26"/>
      <c r="DA9" s="26"/>
      <c r="DB9" s="26"/>
      <c r="DC9" s="26"/>
      <c r="DD9" s="26"/>
      <c r="DE9" s="26"/>
      <c r="DF9" s="26"/>
      <c r="DG9" s="26"/>
      <c r="DH9" s="26"/>
      <c r="DI9" s="26"/>
      <c r="DJ9" s="26"/>
      <c r="DK9" s="26"/>
      <c r="DL9" s="26"/>
      <c r="DM9" s="26"/>
      <c r="DN9" s="26"/>
      <c r="DO9" s="26"/>
      <c r="DP9" s="26"/>
      <c r="DQ9" s="26"/>
      <c r="DR9" s="26"/>
      <c r="DS9" s="26"/>
      <c r="DT9" s="26"/>
      <c r="DU9" s="26"/>
      <c r="DV9" s="26"/>
      <c r="DW9" s="26"/>
      <c r="DX9" s="26"/>
      <c r="DY9" s="26"/>
      <c r="DZ9" s="26"/>
      <c r="EA9" s="26"/>
      <c r="EB9" s="26"/>
      <c r="EC9" s="26"/>
      <c r="ED9" s="26"/>
      <c r="EE9" s="26"/>
      <c r="EF9" s="26"/>
      <c r="EG9" s="26"/>
      <c r="EH9" s="26"/>
      <c r="EI9" s="26"/>
      <c r="EJ9" s="26"/>
      <c r="EK9" s="26"/>
      <c r="EL9" s="26"/>
      <c r="EM9" s="26"/>
      <c r="EN9" s="26"/>
      <c r="EO9" s="26"/>
      <c r="EP9" s="26"/>
      <c r="EQ9" s="26"/>
      <c r="ER9" s="26"/>
      <c r="ES9" s="26"/>
      <c r="ET9" s="26"/>
      <c r="EU9" s="26"/>
      <c r="EV9" s="26"/>
      <c r="EW9" s="26"/>
      <c r="EX9" s="26"/>
      <c r="EY9" s="26"/>
      <c r="EZ9" s="26"/>
      <c r="FA9" s="26"/>
      <c r="FB9" s="26"/>
      <c r="FC9" s="26"/>
      <c r="FD9" s="26"/>
      <c r="FE9" s="26"/>
      <c r="FF9" s="26"/>
      <c r="FG9" s="26"/>
      <c r="FH9" s="26"/>
      <c r="FI9" s="26"/>
      <c r="FJ9" s="26"/>
      <c r="FK9" s="26"/>
      <c r="FL9" s="26"/>
      <c r="FM9" s="26"/>
      <c r="FN9" s="26"/>
      <c r="FO9" s="26"/>
      <c r="FP9" s="26"/>
      <c r="FQ9" s="26"/>
      <c r="FR9" s="26"/>
      <c r="FS9" s="26"/>
      <c r="FT9" s="26"/>
      <c r="FU9" s="26"/>
      <c r="FV9" s="26"/>
      <c r="FW9" s="26"/>
      <c r="FX9" s="26"/>
      <c r="FY9" s="26"/>
      <c r="FZ9" s="26"/>
      <c r="GA9" s="26"/>
      <c r="GB9" s="26"/>
      <c r="GC9" s="26"/>
      <c r="GD9" s="26"/>
      <c r="GE9" s="26"/>
      <c r="GF9" s="26"/>
      <c r="GG9" s="26"/>
      <c r="GH9" s="26"/>
      <c r="GI9" s="26"/>
      <c r="GJ9" s="26"/>
      <c r="GK9" s="26"/>
      <c r="GL9" s="26"/>
      <c r="GM9" s="26"/>
      <c r="GN9" s="26"/>
      <c r="GO9" s="26"/>
      <c r="GP9" s="26"/>
      <c r="GQ9" s="26"/>
      <c r="GR9" s="26"/>
      <c r="GS9" s="26"/>
      <c r="GT9" s="26"/>
      <c r="GU9" s="26"/>
      <c r="GV9" s="26"/>
      <c r="GW9" s="26"/>
      <c r="GX9" s="26"/>
      <c r="GY9" s="26"/>
      <c r="GZ9" s="26"/>
      <c r="HA9" s="26"/>
      <c r="HB9" s="26"/>
      <c r="HC9" s="26"/>
      <c r="HD9" s="26"/>
      <c r="HE9" s="26"/>
      <c r="HF9" s="26"/>
      <c r="HG9" s="26"/>
      <c r="HH9" s="26"/>
      <c r="HI9" s="26"/>
      <c r="HJ9" s="26"/>
      <c r="HK9" s="26"/>
      <c r="HL9" s="26"/>
      <c r="HM9" s="26"/>
      <c r="HN9" s="26"/>
      <c r="HO9" s="26"/>
      <c r="HP9" s="26"/>
      <c r="HQ9" s="26"/>
      <c r="HR9" s="26"/>
      <c r="HS9" s="26"/>
      <c r="HT9" s="26"/>
      <c r="HU9" s="26"/>
      <c r="HV9" s="26"/>
      <c r="HW9" s="26"/>
      <c r="HX9" s="26"/>
      <c r="HY9" s="26"/>
      <c r="HZ9" s="26"/>
      <c r="IA9" s="26"/>
      <c r="IB9" s="26"/>
      <c r="IC9" s="26"/>
      <c r="ID9" s="26"/>
      <c r="IE9" s="26"/>
      <c r="IF9" s="26"/>
      <c r="IG9" s="26"/>
      <c r="IH9" s="26"/>
      <c r="II9" s="26"/>
      <c r="IJ9" s="26"/>
      <c r="IK9" s="26"/>
      <c r="IL9" s="26"/>
      <c r="IM9" s="26"/>
      <c r="IN9" s="26"/>
    </row>
    <row r="10" spans="1:248" s="25" customFormat="1" ht="14.25" thickBot="1" x14ac:dyDescent="0.3">
      <c r="A10" s="498"/>
      <c r="B10" s="499" t="s">
        <v>101</v>
      </c>
      <c r="C10" s="435">
        <f>C7+C8</f>
        <v>44</v>
      </c>
      <c r="D10" s="435">
        <f t="shared" ref="D10:N10" si="0">D7+D8</f>
        <v>56</v>
      </c>
      <c r="E10" s="500">
        <f t="shared" si="0"/>
        <v>55</v>
      </c>
      <c r="F10" s="425">
        <f t="shared" si="0"/>
        <v>155</v>
      </c>
      <c r="G10" s="501">
        <f t="shared" si="0"/>
        <v>52</v>
      </c>
      <c r="H10" s="435">
        <f t="shared" si="0"/>
        <v>57</v>
      </c>
      <c r="I10" s="435">
        <f t="shared" si="0"/>
        <v>74</v>
      </c>
      <c r="J10" s="435">
        <f t="shared" si="0"/>
        <v>44</v>
      </c>
      <c r="K10" s="435">
        <f t="shared" si="0"/>
        <v>64</v>
      </c>
      <c r="L10" s="500">
        <f t="shared" si="0"/>
        <v>76</v>
      </c>
      <c r="M10" s="425">
        <f t="shared" si="0"/>
        <v>367</v>
      </c>
      <c r="N10" s="502">
        <f t="shared" si="0"/>
        <v>522</v>
      </c>
      <c r="O10" s="492"/>
      <c r="P10" s="24"/>
      <c r="Q10" s="24"/>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24"/>
      <c r="AU10" s="24"/>
      <c r="AV10" s="24"/>
      <c r="AW10" s="24"/>
      <c r="AX10" s="24"/>
      <c r="AY10" s="24"/>
      <c r="AZ10" s="24"/>
      <c r="BA10" s="24"/>
      <c r="BB10" s="24"/>
      <c r="BC10" s="24"/>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24"/>
      <c r="CO10" s="24"/>
      <c r="CP10" s="24"/>
      <c r="CQ10" s="24"/>
      <c r="CR10" s="24"/>
      <c r="CS10" s="24"/>
      <c r="CT10" s="24"/>
      <c r="CU10" s="24"/>
      <c r="CV10" s="24"/>
      <c r="CW10" s="24"/>
      <c r="CX10" s="24"/>
      <c r="CY10" s="24"/>
      <c r="CZ10" s="24"/>
      <c r="DA10" s="24"/>
      <c r="DB10" s="24"/>
      <c r="DC10" s="24"/>
      <c r="DD10" s="24"/>
      <c r="DE10" s="24"/>
      <c r="DF10" s="24"/>
      <c r="DG10" s="24"/>
      <c r="DH10" s="24"/>
      <c r="DI10" s="24"/>
      <c r="DJ10" s="24"/>
      <c r="DK10" s="24"/>
      <c r="DL10" s="24"/>
      <c r="DM10" s="24"/>
      <c r="DN10" s="24"/>
      <c r="DO10" s="24"/>
      <c r="DP10" s="24"/>
      <c r="DQ10" s="24"/>
      <c r="DR10" s="24"/>
      <c r="DS10" s="24"/>
      <c r="DT10" s="24"/>
      <c r="DU10" s="24"/>
      <c r="DV10" s="24"/>
      <c r="DW10" s="24"/>
      <c r="DX10" s="24"/>
      <c r="DY10" s="24"/>
      <c r="DZ10" s="24"/>
      <c r="EA10" s="24"/>
      <c r="EB10" s="24"/>
      <c r="EC10" s="24"/>
      <c r="ED10" s="24"/>
      <c r="EE10" s="24"/>
      <c r="EF10" s="24"/>
      <c r="EG10" s="24"/>
      <c r="EH10" s="24"/>
      <c r="EI10" s="24"/>
      <c r="EJ10" s="24"/>
      <c r="EK10" s="24"/>
      <c r="EL10" s="24"/>
      <c r="EM10" s="24"/>
      <c r="EN10" s="24"/>
      <c r="EO10" s="24"/>
      <c r="EP10" s="24"/>
      <c r="EQ10" s="24"/>
      <c r="ER10" s="24"/>
      <c r="ES10" s="24"/>
      <c r="ET10" s="24"/>
      <c r="EU10" s="24"/>
      <c r="EV10" s="24"/>
      <c r="EW10" s="24"/>
      <c r="EX10" s="24"/>
      <c r="EY10" s="24"/>
      <c r="EZ10" s="24"/>
      <c r="FA10" s="24"/>
      <c r="FB10" s="24"/>
      <c r="FC10" s="24"/>
      <c r="FD10" s="24"/>
      <c r="FE10" s="24"/>
      <c r="FF10" s="24"/>
      <c r="FG10" s="24"/>
      <c r="FH10" s="24"/>
      <c r="FI10" s="24"/>
      <c r="FJ10" s="24"/>
      <c r="FK10" s="24"/>
      <c r="FL10" s="24"/>
      <c r="FM10" s="24"/>
      <c r="FN10" s="24"/>
      <c r="FO10" s="24"/>
      <c r="FP10" s="24"/>
      <c r="FQ10" s="24"/>
      <c r="FR10" s="24"/>
      <c r="FS10" s="24"/>
      <c r="FT10" s="24"/>
      <c r="FU10" s="24"/>
      <c r="FV10" s="24"/>
      <c r="FW10" s="24"/>
      <c r="FX10" s="24"/>
      <c r="FY10" s="24"/>
      <c r="FZ10" s="24"/>
      <c r="GA10" s="24"/>
      <c r="GB10" s="24"/>
      <c r="GC10" s="24"/>
      <c r="GD10" s="24"/>
      <c r="GE10" s="24"/>
      <c r="GF10" s="24"/>
      <c r="GG10" s="24"/>
      <c r="GH10" s="24"/>
      <c r="GI10" s="24"/>
      <c r="GJ10" s="24"/>
      <c r="GK10" s="24"/>
      <c r="GL10" s="24"/>
      <c r="GM10" s="24"/>
      <c r="GN10" s="24"/>
      <c r="GO10" s="24"/>
      <c r="GP10" s="24"/>
      <c r="GQ10" s="24"/>
      <c r="GR10" s="24"/>
      <c r="GS10" s="24"/>
      <c r="GT10" s="24"/>
      <c r="GU10" s="24"/>
      <c r="GV10" s="24"/>
      <c r="GW10" s="24"/>
      <c r="GX10" s="24"/>
      <c r="GY10" s="24"/>
      <c r="GZ10" s="24"/>
      <c r="HA10" s="24"/>
      <c r="HB10" s="24"/>
      <c r="HC10" s="24"/>
      <c r="HD10" s="24"/>
      <c r="HE10" s="24"/>
      <c r="HF10" s="24"/>
      <c r="HG10" s="24"/>
      <c r="HH10" s="24"/>
      <c r="HI10" s="24"/>
      <c r="HJ10" s="24"/>
      <c r="HK10" s="24"/>
      <c r="HL10" s="24"/>
      <c r="HM10" s="24"/>
      <c r="HN10" s="24"/>
      <c r="HO10" s="24"/>
      <c r="HP10" s="24"/>
      <c r="HQ10" s="24"/>
      <c r="HR10" s="24"/>
      <c r="HS10" s="24"/>
      <c r="HT10" s="24"/>
      <c r="HU10" s="24"/>
      <c r="HV10" s="24"/>
      <c r="HW10" s="24"/>
      <c r="HX10" s="24"/>
      <c r="HY10" s="24"/>
      <c r="HZ10" s="24"/>
      <c r="IA10" s="24"/>
      <c r="IB10" s="24"/>
      <c r="IC10" s="24"/>
      <c r="ID10" s="24"/>
      <c r="IE10" s="24"/>
      <c r="IF10" s="24"/>
      <c r="IG10" s="24"/>
      <c r="IH10" s="24"/>
      <c r="II10" s="24"/>
      <c r="IJ10" s="24"/>
      <c r="IK10" s="24"/>
      <c r="IL10" s="24"/>
      <c r="IM10" s="24"/>
      <c r="IN10" s="24"/>
    </row>
  </sheetData>
  <mergeCells count="2">
    <mergeCell ref="B3:N3"/>
    <mergeCell ref="B4:N4"/>
  </mergeCells>
  <phoneticPr fontId="4" type="noConversion"/>
  <pageMargins left="0.78740157499999996" right="0.78740157499999996" top="0.984251969" bottom="0.984251969" header="0.4921259845" footer="0.4921259845"/>
  <pageSetup paperSize="9" scale="86" orientation="portrait" r:id="rId1"/>
  <headerFooter alignWithMargins="0">
    <oddHeader>&amp;R&amp;8FbAUO.CHG/31.02-00.00-02/18.3051</oddHeader>
    <oddFooter>&amp;L&amp;D&amp;CAllgemeine Übersicht</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2"/>
  <sheetViews>
    <sheetView view="pageLayout" zoomScaleNormal="100" workbookViewId="0">
      <selection activeCell="W1" sqref="W1"/>
    </sheetView>
  </sheetViews>
  <sheetFormatPr baseColWidth="10" defaultRowHeight="12.75" x14ac:dyDescent="0.2"/>
  <cols>
    <col min="1" max="1" width="6.42578125" bestFit="1" customWidth="1"/>
    <col min="2" max="2" width="20.85546875" bestFit="1" customWidth="1"/>
    <col min="3" max="3" width="4" bestFit="1" customWidth="1"/>
    <col min="4" max="4" width="3.85546875" bestFit="1" customWidth="1"/>
    <col min="5" max="5" width="4" bestFit="1" customWidth="1"/>
    <col min="6" max="6" width="3.85546875" bestFit="1" customWidth="1"/>
    <col min="7" max="7" width="4" bestFit="1" customWidth="1"/>
    <col min="8" max="8" width="3.85546875" bestFit="1" customWidth="1"/>
    <col min="9" max="10" width="4.28515625" bestFit="1" customWidth="1"/>
    <col min="11" max="11" width="6.7109375" bestFit="1" customWidth="1"/>
    <col min="12" max="12" width="3.7109375" bestFit="1" customWidth="1"/>
    <col min="13" max="13" width="3.85546875" bestFit="1" customWidth="1"/>
    <col min="14" max="14" width="3.7109375" bestFit="1" customWidth="1"/>
    <col min="15" max="15" width="3.85546875" bestFit="1" customWidth="1"/>
    <col min="16" max="16" width="3.7109375" bestFit="1" customWidth="1"/>
    <col min="17" max="17" width="3.85546875" bestFit="1" customWidth="1"/>
    <col min="18" max="18" width="3.7109375" bestFit="1" customWidth="1"/>
    <col min="19" max="19" width="3.85546875" bestFit="1" customWidth="1"/>
    <col min="20" max="20" width="3.7109375" bestFit="1" customWidth="1"/>
    <col min="21" max="21" width="3.85546875" bestFit="1" customWidth="1"/>
    <col min="22" max="22" width="3.7109375" bestFit="1" customWidth="1"/>
    <col min="23" max="23" width="3.85546875" bestFit="1" customWidth="1"/>
    <col min="24" max="25" width="4.28515625" bestFit="1" customWidth="1"/>
    <col min="26" max="26" width="6.7109375" bestFit="1" customWidth="1"/>
    <col min="27" max="27" width="6.42578125" bestFit="1" customWidth="1"/>
  </cols>
  <sheetData>
    <row r="1" spans="1:27" ht="13.5" thickBot="1" x14ac:dyDescent="0.25">
      <c r="A1" s="318"/>
      <c r="B1" s="319"/>
      <c r="C1" s="319"/>
      <c r="D1" s="319"/>
      <c r="E1" s="319"/>
      <c r="F1" s="319"/>
      <c r="G1" s="319"/>
      <c r="H1" s="319"/>
      <c r="I1" s="319"/>
      <c r="J1" s="319"/>
      <c r="K1" s="319"/>
      <c r="L1" s="319"/>
      <c r="M1" s="319"/>
      <c r="N1" s="319"/>
      <c r="O1" s="319"/>
      <c r="P1" s="319"/>
      <c r="Q1" s="319"/>
      <c r="R1" s="319"/>
      <c r="S1" s="319"/>
      <c r="T1" s="319"/>
      <c r="U1" s="319"/>
      <c r="V1" s="319"/>
      <c r="W1" s="319"/>
      <c r="X1" s="319"/>
      <c r="Y1" s="319"/>
      <c r="Z1" s="319"/>
      <c r="AA1" s="319"/>
    </row>
    <row r="2" spans="1:27" ht="16.5" x14ac:dyDescent="0.3">
      <c r="A2" s="318"/>
      <c r="B2" s="1182" t="s">
        <v>105</v>
      </c>
      <c r="C2" s="1183"/>
      <c r="D2" s="1183"/>
      <c r="E2" s="1183"/>
      <c r="F2" s="1183"/>
      <c r="G2" s="1183"/>
      <c r="H2" s="1183"/>
      <c r="I2" s="1183"/>
      <c r="J2" s="1183"/>
      <c r="K2" s="1183"/>
      <c r="L2" s="1183"/>
      <c r="M2" s="1183"/>
      <c r="N2" s="1183"/>
      <c r="O2" s="1183"/>
      <c r="P2" s="1183"/>
      <c r="Q2" s="1183"/>
      <c r="R2" s="1183"/>
      <c r="S2" s="1183"/>
      <c r="T2" s="1183"/>
      <c r="U2" s="1183"/>
      <c r="V2" s="1183"/>
      <c r="W2" s="1183"/>
      <c r="X2" s="1183"/>
      <c r="Y2" s="1183"/>
      <c r="Z2" s="1183"/>
      <c r="AA2" s="1184"/>
    </row>
    <row r="3" spans="1:27" ht="16.5" x14ac:dyDescent="0.3">
      <c r="A3" s="318"/>
      <c r="B3" s="1176" t="s">
        <v>560</v>
      </c>
      <c r="C3" s="1177"/>
      <c r="D3" s="1177"/>
      <c r="E3" s="1177"/>
      <c r="F3" s="1177"/>
      <c r="G3" s="1177"/>
      <c r="H3" s="1177"/>
      <c r="I3" s="1177"/>
      <c r="J3" s="1177"/>
      <c r="K3" s="1177"/>
      <c r="L3" s="1177"/>
      <c r="M3" s="1177"/>
      <c r="N3" s="1177"/>
      <c r="O3" s="1177"/>
      <c r="P3" s="1177"/>
      <c r="Q3" s="1177"/>
      <c r="R3" s="1177"/>
      <c r="S3" s="1177"/>
      <c r="T3" s="1177"/>
      <c r="U3" s="1177"/>
      <c r="V3" s="1177"/>
      <c r="W3" s="1177"/>
      <c r="X3" s="1177"/>
      <c r="Y3" s="1177"/>
      <c r="Z3" s="1177"/>
      <c r="AA3" s="1178"/>
    </row>
    <row r="4" spans="1:27" ht="17.25" thickBot="1" x14ac:dyDescent="0.35">
      <c r="A4" s="318"/>
      <c r="B4" s="1185" t="s">
        <v>561</v>
      </c>
      <c r="C4" s="1186"/>
      <c r="D4" s="1186"/>
      <c r="E4" s="1186"/>
      <c r="F4" s="1186"/>
      <c r="G4" s="1186"/>
      <c r="H4" s="1186"/>
      <c r="I4" s="1186"/>
      <c r="J4" s="1186"/>
      <c r="K4" s="1186"/>
      <c r="L4" s="1186"/>
      <c r="M4" s="1186"/>
      <c r="N4" s="1186"/>
      <c r="O4" s="1186"/>
      <c r="P4" s="1186"/>
      <c r="Q4" s="1186"/>
      <c r="R4" s="1186"/>
      <c r="S4" s="1186"/>
      <c r="T4" s="1186"/>
      <c r="U4" s="1186"/>
      <c r="V4" s="1186"/>
      <c r="W4" s="1186"/>
      <c r="X4" s="1186"/>
      <c r="Y4" s="1186"/>
      <c r="Z4" s="1186"/>
      <c r="AA4" s="1187"/>
    </row>
    <row r="6" spans="1:27" ht="45" x14ac:dyDescent="0.2">
      <c r="A6" s="318" t="s">
        <v>407</v>
      </c>
      <c r="B6" s="323"/>
      <c r="C6" s="323" t="s">
        <v>27</v>
      </c>
      <c r="D6" s="323" t="s">
        <v>292</v>
      </c>
      <c r="E6" s="323" t="s">
        <v>28</v>
      </c>
      <c r="F6" s="323" t="s">
        <v>292</v>
      </c>
      <c r="G6" s="323" t="s">
        <v>29</v>
      </c>
      <c r="H6" s="323" t="s">
        <v>292</v>
      </c>
      <c r="I6" s="979" t="s">
        <v>676</v>
      </c>
      <c r="J6" s="1000" t="s">
        <v>678</v>
      </c>
      <c r="K6" s="982" t="s">
        <v>679</v>
      </c>
      <c r="L6" s="323" t="s">
        <v>31</v>
      </c>
      <c r="M6" s="323" t="s">
        <v>292</v>
      </c>
      <c r="N6" s="323" t="s">
        <v>32</v>
      </c>
      <c r="O6" s="323" t="s">
        <v>292</v>
      </c>
      <c r="P6" s="323" t="s">
        <v>33</v>
      </c>
      <c r="Q6" s="323" t="s">
        <v>292</v>
      </c>
      <c r="R6" s="323" t="s">
        <v>34</v>
      </c>
      <c r="S6" s="323" t="s">
        <v>292</v>
      </c>
      <c r="T6" s="323" t="s">
        <v>35</v>
      </c>
      <c r="U6" s="323" t="s">
        <v>292</v>
      </c>
      <c r="V6" s="323" t="s">
        <v>36</v>
      </c>
      <c r="W6" s="323" t="s">
        <v>292</v>
      </c>
      <c r="X6" s="1000" t="s">
        <v>676</v>
      </c>
      <c r="Y6" s="1000" t="s">
        <v>677</v>
      </c>
      <c r="Z6" s="982" t="s">
        <v>680</v>
      </c>
      <c r="AA6" s="979" t="s">
        <v>681</v>
      </c>
    </row>
    <row r="7" spans="1:27" x14ac:dyDescent="0.2">
      <c r="A7" s="318">
        <v>3103</v>
      </c>
      <c r="B7" s="418" t="s">
        <v>100</v>
      </c>
      <c r="C7" s="419">
        <v>36</v>
      </c>
      <c r="D7" s="419"/>
      <c r="E7" s="419">
        <v>43</v>
      </c>
      <c r="F7" s="419"/>
      <c r="G7" s="419">
        <v>46</v>
      </c>
      <c r="H7" s="419"/>
      <c r="I7" s="329">
        <f t="shared" ref="I7:I8" si="0">D7+F7+H7</f>
        <v>0</v>
      </c>
      <c r="J7" s="1004">
        <f>G7+E7+C7</f>
        <v>125</v>
      </c>
      <c r="K7" s="984">
        <f t="shared" ref="K7:K10" si="1">J7+I7</f>
        <v>125</v>
      </c>
      <c r="L7" s="419">
        <v>42</v>
      </c>
      <c r="M7" s="419"/>
      <c r="N7" s="419">
        <v>46</v>
      </c>
      <c r="O7" s="419"/>
      <c r="P7" s="419">
        <v>57</v>
      </c>
      <c r="Q7" s="419"/>
      <c r="R7" s="419">
        <v>34</v>
      </c>
      <c r="S7" s="419"/>
      <c r="T7" s="419">
        <v>49</v>
      </c>
      <c r="U7" s="419"/>
      <c r="V7" s="419">
        <v>58</v>
      </c>
      <c r="W7" s="419"/>
      <c r="X7" s="1002">
        <f t="shared" ref="X7:X8" si="2">M7+O7+Q7+S7+U7+W7</f>
        <v>0</v>
      </c>
      <c r="Y7" s="1002">
        <f t="shared" ref="Y7:Y8" si="3">L7+N7+P7+R7+T7+V7</f>
        <v>286</v>
      </c>
      <c r="Z7" s="984">
        <f t="shared" ref="Z7:Z10" si="4">Y7+X7</f>
        <v>286</v>
      </c>
      <c r="AA7" s="994">
        <f>Z7+K7</f>
        <v>411</v>
      </c>
    </row>
    <row r="8" spans="1:27" x14ac:dyDescent="0.2">
      <c r="A8" s="318">
        <v>3181</v>
      </c>
      <c r="B8" s="418" t="s">
        <v>460</v>
      </c>
      <c r="C8" s="158">
        <v>8</v>
      </c>
      <c r="D8" s="158"/>
      <c r="E8" s="158">
        <v>13</v>
      </c>
      <c r="F8" s="158"/>
      <c r="G8" s="158">
        <v>9</v>
      </c>
      <c r="H8" s="158"/>
      <c r="I8" s="329">
        <f t="shared" si="0"/>
        <v>0</v>
      </c>
      <c r="J8" s="1004">
        <f>G8+E8+C8</f>
        <v>30</v>
      </c>
      <c r="K8" s="984">
        <f t="shared" si="1"/>
        <v>30</v>
      </c>
      <c r="L8" s="158">
        <v>10</v>
      </c>
      <c r="M8" s="158"/>
      <c r="N8" s="158">
        <v>11</v>
      </c>
      <c r="O8" s="158"/>
      <c r="P8" s="158">
        <v>17</v>
      </c>
      <c r="Q8" s="158"/>
      <c r="R8" s="158">
        <v>9</v>
      </c>
      <c r="S8" s="158">
        <v>1</v>
      </c>
      <c r="T8" s="158">
        <v>15</v>
      </c>
      <c r="U8" s="158"/>
      <c r="V8" s="158">
        <v>18</v>
      </c>
      <c r="W8" s="158"/>
      <c r="X8" s="1002">
        <f t="shared" si="2"/>
        <v>1</v>
      </c>
      <c r="Y8" s="1002">
        <f t="shared" si="3"/>
        <v>80</v>
      </c>
      <c r="Z8" s="984">
        <f t="shared" si="4"/>
        <v>81</v>
      </c>
      <c r="AA8" s="994">
        <f>Z8+K8</f>
        <v>111</v>
      </c>
    </row>
    <row r="9" spans="1:27" x14ac:dyDescent="0.2">
      <c r="A9" s="318"/>
      <c r="B9" s="448"/>
      <c r="C9" s="158"/>
      <c r="D9" s="158"/>
      <c r="E9" s="158"/>
      <c r="F9" s="158"/>
      <c r="G9" s="158"/>
      <c r="H9" s="158"/>
      <c r="I9" s="329"/>
      <c r="J9" s="1005"/>
      <c r="K9" s="984">
        <f t="shared" si="1"/>
        <v>0</v>
      </c>
      <c r="L9" s="158"/>
      <c r="M9" s="158"/>
      <c r="N9" s="158"/>
      <c r="O9" s="158"/>
      <c r="P9" s="158"/>
      <c r="Q9" s="158"/>
      <c r="R9" s="158"/>
      <c r="S9" s="158"/>
      <c r="T9" s="158"/>
      <c r="U9" s="158"/>
      <c r="V9" s="158"/>
      <c r="W9" s="158"/>
      <c r="X9" s="1002"/>
      <c r="Y9" s="1002"/>
      <c r="Z9" s="984"/>
      <c r="AA9" s="994"/>
    </row>
    <row r="10" spans="1:27" x14ac:dyDescent="0.2">
      <c r="A10" s="318"/>
      <c r="B10" s="995" t="s">
        <v>101</v>
      </c>
      <c r="C10" s="995">
        <f>C7+C8</f>
        <v>44</v>
      </c>
      <c r="D10" s="995">
        <f t="shared" ref="D10:J10" si="5">D7+D8</f>
        <v>0</v>
      </c>
      <c r="E10" s="995">
        <f t="shared" si="5"/>
        <v>56</v>
      </c>
      <c r="F10" s="995">
        <f t="shared" si="5"/>
        <v>0</v>
      </c>
      <c r="G10" s="995">
        <f t="shared" si="5"/>
        <v>55</v>
      </c>
      <c r="H10" s="995">
        <f t="shared" si="5"/>
        <v>0</v>
      </c>
      <c r="I10" s="995">
        <f t="shared" si="5"/>
        <v>0</v>
      </c>
      <c r="J10" s="995">
        <f t="shared" si="5"/>
        <v>155</v>
      </c>
      <c r="K10" s="984">
        <f t="shared" si="1"/>
        <v>155</v>
      </c>
      <c r="L10" s="995">
        <f t="shared" ref="L10:Y10" si="6">L7+L8</f>
        <v>52</v>
      </c>
      <c r="M10" s="995">
        <f t="shared" si="6"/>
        <v>0</v>
      </c>
      <c r="N10" s="995">
        <f t="shared" si="6"/>
        <v>57</v>
      </c>
      <c r="O10" s="995">
        <f t="shared" si="6"/>
        <v>0</v>
      </c>
      <c r="P10" s="995">
        <f t="shared" si="6"/>
        <v>74</v>
      </c>
      <c r="Q10" s="995">
        <f t="shared" si="6"/>
        <v>0</v>
      </c>
      <c r="R10" s="995">
        <f t="shared" si="6"/>
        <v>43</v>
      </c>
      <c r="S10" s="995">
        <f t="shared" si="6"/>
        <v>1</v>
      </c>
      <c r="T10" s="995">
        <f t="shared" si="6"/>
        <v>64</v>
      </c>
      <c r="U10" s="995">
        <f t="shared" si="6"/>
        <v>0</v>
      </c>
      <c r="V10" s="995">
        <f t="shared" si="6"/>
        <v>76</v>
      </c>
      <c r="W10" s="995">
        <f t="shared" si="6"/>
        <v>0</v>
      </c>
      <c r="X10" s="995">
        <f t="shared" si="6"/>
        <v>1</v>
      </c>
      <c r="Y10" s="995">
        <f t="shared" si="6"/>
        <v>366</v>
      </c>
      <c r="Z10" s="984">
        <f t="shared" si="4"/>
        <v>367</v>
      </c>
      <c r="AA10" s="996">
        <f>Z10+K10</f>
        <v>522</v>
      </c>
    </row>
    <row r="12" spans="1:27" x14ac:dyDescent="0.2">
      <c r="A12" s="193" t="s">
        <v>713</v>
      </c>
    </row>
  </sheetData>
  <mergeCells count="3">
    <mergeCell ref="B2:AA2"/>
    <mergeCell ref="B3:AA3"/>
    <mergeCell ref="B4:AA4"/>
  </mergeCells>
  <pageMargins left="0.7" right="0.7" top="0.78740157499999996" bottom="0.78740157499999996" header="0.3" footer="0.3"/>
  <pageSetup paperSize="9" orientation="landscape" r:id="rId1"/>
  <headerFooter>
    <oddHeader>&amp;R&amp;8FbAUO.CHG/31.02-00.00-02/18.3051</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U46"/>
  <sheetViews>
    <sheetView view="pageLayout" topLeftCell="B1" zoomScaleNormal="100" workbookViewId="0">
      <selection activeCell="O1" sqref="O1"/>
    </sheetView>
  </sheetViews>
  <sheetFormatPr baseColWidth="10" defaultRowHeight="11.25" x14ac:dyDescent="0.2"/>
  <cols>
    <col min="1" max="1" width="6.7109375" style="93" bestFit="1" customWidth="1"/>
    <col min="2" max="2" width="23.7109375" style="524" customWidth="1"/>
    <col min="3" max="6" width="4" style="506" customWidth="1"/>
    <col min="7" max="7" width="6.5703125" style="506" bestFit="1" customWidth="1"/>
    <col min="8" max="8" width="4" style="506" customWidth="1"/>
    <col min="9" max="9" width="6.5703125" style="507" customWidth="1"/>
    <col min="10" max="10" width="4.7109375" style="506" customWidth="1"/>
    <col min="11" max="11" width="4.5703125" style="506" customWidth="1"/>
    <col min="12" max="12" width="3.85546875" style="506" customWidth="1"/>
    <col min="13" max="13" width="6.5703125" style="506" bestFit="1" customWidth="1"/>
    <col min="14" max="14" width="6.140625" style="506" customWidth="1"/>
    <col min="15" max="15" width="4.7109375" style="506" bestFit="1" customWidth="1"/>
    <col min="16" max="16" width="4.85546875" style="506" bestFit="1" customWidth="1"/>
    <col min="17" max="17" width="6.7109375" style="506" customWidth="1"/>
    <col min="18" max="18" width="4.140625" style="507" customWidth="1"/>
    <col min="19" max="19" width="3.85546875" style="506" customWidth="1"/>
    <col min="20" max="20" width="3.85546875" style="55" customWidth="1"/>
    <col min="21" max="21" width="4.140625" style="56" customWidth="1"/>
    <col min="22" max="25" width="3.85546875" style="55" customWidth="1"/>
    <col min="26" max="26" width="4.140625" style="56" customWidth="1"/>
    <col min="27" max="27" width="4.7109375" style="57" customWidth="1"/>
    <col min="28" max="29" width="11.42578125" style="55"/>
    <col min="30" max="30" width="16.85546875" style="55" customWidth="1"/>
    <col min="31" max="34" width="5.85546875" style="55" customWidth="1"/>
    <col min="35" max="35" width="5.5703125" style="55" customWidth="1"/>
    <col min="36" max="16384" width="11.42578125" style="55"/>
  </cols>
  <sheetData>
    <row r="2" spans="1:255" s="52" customFormat="1" ht="16.5" x14ac:dyDescent="0.3">
      <c r="A2" s="93"/>
      <c r="B2" s="1200" t="s">
        <v>107</v>
      </c>
      <c r="C2" s="1201"/>
      <c r="D2" s="1201"/>
      <c r="E2" s="1201"/>
      <c r="F2" s="1201"/>
      <c r="G2" s="1201"/>
      <c r="H2" s="1201"/>
      <c r="I2" s="1201"/>
      <c r="J2" s="1201"/>
      <c r="K2" s="1201"/>
      <c r="L2" s="1201"/>
      <c r="M2" s="1201"/>
      <c r="N2" s="1201"/>
      <c r="O2" s="1201"/>
      <c r="P2" s="1201"/>
      <c r="Q2" s="1202"/>
      <c r="R2" s="503"/>
      <c r="S2" s="504"/>
      <c r="U2" s="53"/>
      <c r="Z2" s="53"/>
      <c r="AA2" s="54"/>
    </row>
    <row r="3" spans="1:255" s="52" customFormat="1" ht="16.5" x14ac:dyDescent="0.3">
      <c r="A3" s="93"/>
      <c r="B3" s="1206" t="s">
        <v>560</v>
      </c>
      <c r="C3" s="1207"/>
      <c r="D3" s="1207"/>
      <c r="E3" s="1207"/>
      <c r="F3" s="1207"/>
      <c r="G3" s="1207"/>
      <c r="H3" s="1207"/>
      <c r="I3" s="1207"/>
      <c r="J3" s="1207"/>
      <c r="K3" s="1207"/>
      <c r="L3" s="1207"/>
      <c r="M3" s="1207"/>
      <c r="N3" s="1207"/>
      <c r="O3" s="1207"/>
      <c r="P3" s="1207"/>
      <c r="Q3" s="1208"/>
      <c r="R3" s="503"/>
      <c r="S3" s="504"/>
      <c r="U3" s="53"/>
      <c r="Z3" s="53"/>
      <c r="AA3" s="54"/>
    </row>
    <row r="4" spans="1:255" s="52" customFormat="1" ht="16.5" x14ac:dyDescent="0.3">
      <c r="A4" s="93"/>
      <c r="B4" s="1203" t="s">
        <v>561</v>
      </c>
      <c r="C4" s="1204"/>
      <c r="D4" s="1204"/>
      <c r="E4" s="1204"/>
      <c r="F4" s="1204"/>
      <c r="G4" s="1204"/>
      <c r="H4" s="1204"/>
      <c r="I4" s="1204"/>
      <c r="J4" s="1204"/>
      <c r="K4" s="1204"/>
      <c r="L4" s="1204"/>
      <c r="M4" s="1204"/>
      <c r="N4" s="1204"/>
      <c r="O4" s="1204"/>
      <c r="P4" s="1204"/>
      <c r="Q4" s="1205"/>
      <c r="R4" s="503"/>
      <c r="S4" s="504"/>
      <c r="U4" s="53"/>
      <c r="Z4" s="53"/>
      <c r="AA4" s="54"/>
    </row>
    <row r="5" spans="1:255" x14ac:dyDescent="0.2">
      <c r="B5" s="505"/>
    </row>
    <row r="6" spans="1:255" s="56" customFormat="1" ht="13.5" x14ac:dyDescent="0.25">
      <c r="A6" s="93" t="s">
        <v>407</v>
      </c>
      <c r="B6" s="508"/>
      <c r="C6" s="508" t="s">
        <v>108</v>
      </c>
      <c r="D6" s="508" t="s">
        <v>109</v>
      </c>
      <c r="E6" s="508" t="s">
        <v>110</v>
      </c>
      <c r="F6" s="508" t="s">
        <v>111</v>
      </c>
      <c r="G6" s="508" t="s">
        <v>112</v>
      </c>
      <c r="H6" s="508" t="s">
        <v>113</v>
      </c>
      <c r="I6" s="509" t="s">
        <v>143</v>
      </c>
      <c r="J6" s="508" t="s">
        <v>114</v>
      </c>
      <c r="K6" s="508" t="s">
        <v>115</v>
      </c>
      <c r="L6" s="508" t="s">
        <v>116</v>
      </c>
      <c r="M6" s="508" t="s">
        <v>117</v>
      </c>
      <c r="N6" s="508" t="s">
        <v>118</v>
      </c>
      <c r="O6" s="508" t="s">
        <v>119</v>
      </c>
      <c r="P6" s="508" t="s">
        <v>120</v>
      </c>
      <c r="Q6" s="509" t="s">
        <v>148</v>
      </c>
      <c r="R6" s="507"/>
      <c r="S6" s="150"/>
      <c r="T6" s="39"/>
      <c r="U6" s="39"/>
      <c r="V6" s="39"/>
      <c r="W6" s="39"/>
      <c r="X6" s="39"/>
      <c r="Y6" s="39"/>
      <c r="Z6" s="39"/>
      <c r="AA6" s="39"/>
      <c r="AB6" s="28"/>
      <c r="AC6" s="28"/>
      <c r="AD6" s="28"/>
      <c r="AE6" s="28"/>
      <c r="AF6" s="28"/>
      <c r="AG6" s="28"/>
      <c r="AH6" s="28"/>
      <c r="AI6" s="28"/>
      <c r="AJ6" s="28"/>
      <c r="AK6" s="28"/>
      <c r="AL6" s="28"/>
      <c r="AM6" s="28"/>
      <c r="AN6" s="28"/>
      <c r="AO6" s="28"/>
      <c r="AP6" s="28"/>
      <c r="AQ6" s="28"/>
      <c r="AR6" s="28"/>
      <c r="AS6" s="28"/>
      <c r="AT6" s="28"/>
      <c r="AU6" s="28"/>
      <c r="AV6" s="28"/>
      <c r="AW6" s="28"/>
      <c r="AX6" s="28"/>
      <c r="AY6" s="28"/>
      <c r="AZ6" s="28"/>
      <c r="BA6" s="28"/>
      <c r="BB6" s="28"/>
      <c r="BC6" s="28"/>
      <c r="BD6" s="28"/>
      <c r="BE6" s="28"/>
      <c r="BF6" s="28"/>
      <c r="BG6" s="28"/>
      <c r="BH6" s="28"/>
      <c r="BI6" s="28"/>
      <c r="BJ6" s="28"/>
      <c r="BK6" s="28"/>
      <c r="BL6" s="28"/>
      <c r="BM6" s="28"/>
      <c r="BN6" s="28"/>
      <c r="BO6" s="28"/>
      <c r="BP6" s="28"/>
      <c r="BQ6" s="28"/>
      <c r="BR6" s="28"/>
      <c r="BS6" s="28"/>
      <c r="BT6" s="28"/>
      <c r="BU6" s="28"/>
      <c r="BV6" s="28"/>
      <c r="BW6" s="28"/>
      <c r="BX6" s="28"/>
      <c r="BY6" s="28"/>
      <c r="BZ6" s="28"/>
      <c r="CA6" s="28"/>
      <c r="CB6" s="28"/>
      <c r="CC6" s="28"/>
      <c r="CD6" s="28"/>
      <c r="CE6" s="28"/>
      <c r="CF6" s="28"/>
      <c r="CG6" s="28"/>
      <c r="CH6" s="28"/>
      <c r="CI6" s="28"/>
      <c r="CJ6" s="28"/>
      <c r="CK6" s="28"/>
      <c r="CL6" s="28"/>
      <c r="CM6" s="28"/>
      <c r="CN6" s="28"/>
      <c r="CO6" s="28"/>
      <c r="CP6" s="28"/>
      <c r="CQ6" s="28"/>
      <c r="CR6" s="28"/>
      <c r="CS6" s="28"/>
      <c r="CT6" s="28"/>
      <c r="CU6" s="28"/>
      <c r="CV6" s="28"/>
      <c r="CW6" s="28"/>
      <c r="CX6" s="28"/>
      <c r="CY6" s="28"/>
      <c r="CZ6" s="28"/>
      <c r="DA6" s="28"/>
      <c r="DB6" s="28"/>
      <c r="DC6" s="28"/>
      <c r="DD6" s="28"/>
      <c r="DE6" s="28"/>
      <c r="DF6" s="28"/>
      <c r="DG6" s="28"/>
      <c r="DH6" s="28"/>
      <c r="DI6" s="28"/>
      <c r="DJ6" s="28"/>
      <c r="DK6" s="28"/>
      <c r="DL6" s="28"/>
      <c r="DM6" s="28"/>
      <c r="DN6" s="28"/>
      <c r="DO6" s="28"/>
      <c r="DP6" s="28"/>
      <c r="DQ6" s="28"/>
      <c r="DR6" s="28"/>
      <c r="DS6" s="28"/>
      <c r="DT6" s="28"/>
      <c r="DU6" s="28"/>
      <c r="DV6" s="28"/>
      <c r="DW6" s="28"/>
      <c r="DX6" s="28"/>
      <c r="DY6" s="28"/>
      <c r="DZ6" s="28"/>
      <c r="EA6" s="28"/>
      <c r="EB6" s="28"/>
      <c r="EC6" s="28"/>
      <c r="ED6" s="28"/>
      <c r="EE6" s="28"/>
      <c r="EF6" s="28"/>
      <c r="EG6" s="28"/>
      <c r="EH6" s="28"/>
      <c r="EI6" s="28"/>
      <c r="EJ6" s="28"/>
      <c r="EK6" s="28"/>
      <c r="EL6" s="28"/>
      <c r="EM6" s="28"/>
      <c r="EN6" s="28"/>
      <c r="EO6" s="28"/>
      <c r="EP6" s="28"/>
      <c r="EQ6" s="28"/>
      <c r="ER6" s="28"/>
      <c r="ES6" s="28"/>
      <c r="ET6" s="28"/>
      <c r="EU6" s="28"/>
      <c r="EV6" s="28"/>
      <c r="EW6" s="28"/>
      <c r="EX6" s="28"/>
      <c r="EY6" s="28"/>
      <c r="EZ6" s="28"/>
      <c r="FA6" s="28"/>
      <c r="FB6" s="28"/>
      <c r="FC6" s="28"/>
      <c r="FD6" s="28"/>
      <c r="FE6" s="28"/>
      <c r="FF6" s="28"/>
      <c r="FG6" s="28"/>
      <c r="FH6" s="28"/>
      <c r="FI6" s="28"/>
      <c r="FJ6" s="28"/>
      <c r="FK6" s="28"/>
      <c r="FL6" s="28"/>
      <c r="FM6" s="28"/>
      <c r="FN6" s="28"/>
      <c r="FO6" s="28"/>
      <c r="FP6" s="28"/>
      <c r="FQ6" s="28"/>
      <c r="FR6" s="28"/>
      <c r="FS6" s="28"/>
      <c r="FT6" s="28"/>
      <c r="FU6" s="28"/>
      <c r="FV6" s="28"/>
      <c r="FW6" s="28"/>
      <c r="FX6" s="28"/>
      <c r="FY6" s="28"/>
      <c r="FZ6" s="28"/>
      <c r="GA6" s="28"/>
      <c r="GB6" s="28"/>
      <c r="GC6" s="28"/>
      <c r="GD6" s="28"/>
      <c r="GE6" s="28"/>
      <c r="GF6" s="28"/>
      <c r="GG6" s="28"/>
      <c r="GH6" s="28"/>
      <c r="GI6" s="28"/>
      <c r="GJ6" s="28"/>
      <c r="GK6" s="28"/>
      <c r="GL6" s="28"/>
      <c r="GM6" s="28"/>
      <c r="GN6" s="28"/>
      <c r="GO6" s="28"/>
      <c r="GP6" s="28"/>
      <c r="GQ6" s="28"/>
      <c r="GR6" s="28"/>
      <c r="GS6" s="28"/>
      <c r="GT6" s="28"/>
      <c r="GU6" s="28"/>
      <c r="GV6" s="28"/>
      <c r="GW6" s="28"/>
      <c r="GX6" s="28"/>
      <c r="GY6" s="28"/>
      <c r="GZ6" s="28"/>
      <c r="HA6" s="28"/>
      <c r="HB6" s="28"/>
      <c r="HC6" s="28"/>
      <c r="HD6" s="28"/>
      <c r="HE6" s="28"/>
      <c r="HF6" s="28"/>
      <c r="HG6" s="28"/>
      <c r="HH6" s="28"/>
      <c r="HI6" s="28"/>
      <c r="HJ6" s="28"/>
      <c r="HK6" s="28"/>
      <c r="HL6" s="28"/>
      <c r="HM6" s="28"/>
      <c r="HN6" s="28"/>
      <c r="HO6" s="28"/>
      <c r="HP6" s="28"/>
      <c r="HQ6" s="28"/>
      <c r="HR6" s="28"/>
      <c r="HS6" s="28"/>
      <c r="HT6" s="28"/>
      <c r="HU6" s="28"/>
      <c r="HV6" s="28"/>
      <c r="HW6" s="28"/>
      <c r="HX6" s="28"/>
      <c r="HY6" s="28"/>
      <c r="HZ6" s="28"/>
      <c r="IA6" s="28"/>
      <c r="IB6" s="28"/>
      <c r="IC6" s="28"/>
      <c r="ID6" s="28"/>
      <c r="IE6" s="28"/>
      <c r="IF6" s="28"/>
      <c r="IG6" s="28"/>
      <c r="IH6" s="28"/>
      <c r="II6" s="28"/>
      <c r="IJ6" s="28"/>
      <c r="IK6" s="28"/>
      <c r="IL6" s="28"/>
      <c r="IM6" s="28"/>
      <c r="IN6" s="28"/>
      <c r="IO6" s="28"/>
      <c r="IP6" s="28"/>
      <c r="IQ6" s="28"/>
      <c r="IR6" s="28"/>
      <c r="IS6" s="28"/>
      <c r="IT6" s="28"/>
      <c r="IU6" s="28"/>
    </row>
    <row r="7" spans="1:255" ht="13.5" x14ac:dyDescent="0.25">
      <c r="A7" s="93">
        <v>1201</v>
      </c>
      <c r="B7" s="510" t="s">
        <v>121</v>
      </c>
      <c r="C7" s="118">
        <f>KAEU!D10</f>
        <v>183</v>
      </c>
      <c r="D7" s="118">
        <f>KAEU!E10</f>
        <v>139</v>
      </c>
      <c r="E7" s="118">
        <f>KAEU!F10</f>
        <v>126</v>
      </c>
      <c r="F7" s="118">
        <f>KAEU!G10</f>
        <v>92</v>
      </c>
      <c r="G7" s="118">
        <f>KAEU!H10</f>
        <v>101</v>
      </c>
      <c r="H7" s="118">
        <f>KAEU!I10</f>
        <v>90</v>
      </c>
      <c r="I7" s="509">
        <f>SUM(C7:H7)</f>
        <v>731</v>
      </c>
      <c r="J7" s="511"/>
      <c r="K7" s="511"/>
      <c r="L7" s="511"/>
      <c r="M7" s="511"/>
      <c r="N7" s="511"/>
      <c r="O7" s="511"/>
      <c r="P7" s="511"/>
      <c r="Q7" s="509">
        <f>SUM(J7:P7)</f>
        <v>0</v>
      </c>
      <c r="S7" s="150"/>
      <c r="T7" s="39"/>
      <c r="U7" s="39"/>
      <c r="V7" s="39"/>
      <c r="W7" s="39"/>
      <c r="X7" s="39"/>
      <c r="Y7" s="39"/>
      <c r="Z7" s="39"/>
      <c r="AA7" s="39"/>
      <c r="AB7" s="29"/>
      <c r="AC7" s="29"/>
      <c r="AD7" s="29"/>
      <c r="AE7" s="29"/>
      <c r="AF7" s="29"/>
      <c r="AG7" s="29"/>
      <c r="AH7" s="29"/>
      <c r="AI7" s="29"/>
      <c r="AJ7" s="29"/>
      <c r="AK7" s="29"/>
      <c r="AL7" s="29"/>
      <c r="AM7" s="29"/>
      <c r="AN7" s="29"/>
      <c r="AO7" s="29"/>
      <c r="AP7" s="29"/>
      <c r="AQ7" s="29"/>
      <c r="AR7" s="29"/>
      <c r="AS7" s="29"/>
      <c r="AT7" s="29"/>
      <c r="AU7" s="29"/>
      <c r="AV7" s="29"/>
      <c r="AW7" s="29"/>
      <c r="AX7" s="29"/>
      <c r="AY7" s="29"/>
      <c r="AZ7" s="29"/>
      <c r="BA7" s="29"/>
      <c r="BB7" s="29"/>
      <c r="BC7" s="29"/>
      <c r="BD7" s="29"/>
      <c r="BE7" s="29"/>
      <c r="BF7" s="29"/>
      <c r="BG7" s="29"/>
      <c r="BH7" s="29"/>
      <c r="BI7" s="29"/>
      <c r="BJ7" s="29"/>
      <c r="BK7" s="29"/>
      <c r="BL7" s="29"/>
      <c r="BM7" s="29"/>
      <c r="BN7" s="29"/>
      <c r="BO7" s="29"/>
      <c r="BP7" s="29"/>
      <c r="BQ7" s="29"/>
      <c r="BR7" s="29"/>
      <c r="BS7" s="29"/>
      <c r="BT7" s="29"/>
      <c r="BU7" s="29"/>
      <c r="BV7" s="29"/>
      <c r="BW7" s="29"/>
      <c r="BX7" s="29"/>
      <c r="BY7" s="29"/>
      <c r="BZ7" s="29"/>
      <c r="CA7" s="29"/>
      <c r="CB7" s="29"/>
      <c r="CC7" s="29"/>
      <c r="CD7" s="29"/>
      <c r="CE7" s="29"/>
      <c r="CF7" s="29"/>
      <c r="CG7" s="29"/>
      <c r="CH7" s="29"/>
      <c r="CI7" s="29"/>
      <c r="CJ7" s="29"/>
      <c r="CK7" s="29"/>
      <c r="CL7" s="29"/>
      <c r="CM7" s="29"/>
      <c r="CN7" s="29"/>
      <c r="CO7" s="29"/>
      <c r="CP7" s="29"/>
      <c r="CQ7" s="29"/>
      <c r="CR7" s="29"/>
      <c r="CS7" s="29"/>
      <c r="CT7" s="29"/>
      <c r="CU7" s="29"/>
      <c r="CV7" s="29"/>
      <c r="CW7" s="29"/>
      <c r="CX7" s="29"/>
      <c r="CY7" s="29"/>
      <c r="CZ7" s="29"/>
      <c r="DA7" s="29"/>
      <c r="DB7" s="29"/>
      <c r="DC7" s="29"/>
      <c r="DD7" s="29"/>
      <c r="DE7" s="29"/>
      <c r="DF7" s="29"/>
      <c r="DG7" s="29"/>
      <c r="DH7" s="29"/>
      <c r="DI7" s="29"/>
      <c r="DJ7" s="29"/>
      <c r="DK7" s="29"/>
      <c r="DL7" s="29"/>
      <c r="DM7" s="29"/>
      <c r="DN7" s="29"/>
      <c r="DO7" s="29"/>
      <c r="DP7" s="29"/>
      <c r="DQ7" s="29"/>
      <c r="DR7" s="29"/>
      <c r="DS7" s="29"/>
      <c r="DT7" s="29"/>
      <c r="DU7" s="29"/>
      <c r="DV7" s="29"/>
      <c r="DW7" s="29"/>
      <c r="DX7" s="29"/>
      <c r="DY7" s="29"/>
      <c r="DZ7" s="29"/>
      <c r="EA7" s="29"/>
      <c r="EB7" s="29"/>
      <c r="EC7" s="29"/>
      <c r="ED7" s="29"/>
      <c r="EE7" s="29"/>
      <c r="EF7" s="29"/>
      <c r="EG7" s="29"/>
      <c r="EH7" s="29"/>
      <c r="EI7" s="29"/>
      <c r="EJ7" s="29"/>
      <c r="EK7" s="29"/>
      <c r="EL7" s="29"/>
      <c r="EM7" s="29"/>
      <c r="EN7" s="29"/>
      <c r="EO7" s="29"/>
      <c r="EP7" s="29"/>
      <c r="EQ7" s="29"/>
      <c r="ER7" s="29"/>
      <c r="ES7" s="29"/>
      <c r="ET7" s="29"/>
      <c r="EU7" s="29"/>
      <c r="EV7" s="29"/>
      <c r="EW7" s="29"/>
      <c r="EX7" s="29"/>
      <c r="EY7" s="29"/>
      <c r="EZ7" s="29"/>
      <c r="FA7" s="29"/>
      <c r="FB7" s="29"/>
      <c r="FC7" s="29"/>
      <c r="FD7" s="29"/>
      <c r="FE7" s="29"/>
      <c r="FF7" s="29"/>
      <c r="FG7" s="29"/>
      <c r="FH7" s="29"/>
      <c r="FI7" s="29"/>
      <c r="FJ7" s="29"/>
      <c r="FK7" s="29"/>
      <c r="FL7" s="29"/>
      <c r="FM7" s="29"/>
      <c r="FN7" s="29"/>
      <c r="FO7" s="29"/>
      <c r="FP7" s="29"/>
      <c r="FQ7" s="29"/>
      <c r="FR7" s="29"/>
      <c r="FS7" s="29"/>
      <c r="FT7" s="29"/>
      <c r="FU7" s="29"/>
      <c r="FV7" s="29"/>
      <c r="FW7" s="29"/>
      <c r="FX7" s="29"/>
      <c r="FY7" s="29"/>
      <c r="FZ7" s="29"/>
      <c r="GA7" s="29"/>
      <c r="GB7" s="29"/>
      <c r="GC7" s="29"/>
      <c r="GD7" s="29"/>
      <c r="GE7" s="29"/>
      <c r="GF7" s="29"/>
      <c r="GG7" s="29"/>
      <c r="GH7" s="29"/>
      <c r="GI7" s="29"/>
      <c r="GJ7" s="29"/>
      <c r="GK7" s="29"/>
      <c r="GL7" s="29"/>
      <c r="GM7" s="29"/>
      <c r="GN7" s="29"/>
      <c r="GO7" s="29"/>
      <c r="GP7" s="29"/>
      <c r="GQ7" s="29"/>
      <c r="GR7" s="29"/>
      <c r="GS7" s="29"/>
      <c r="GT7" s="29"/>
      <c r="GU7" s="29"/>
      <c r="GV7" s="29"/>
      <c r="GW7" s="29"/>
      <c r="GX7" s="29"/>
      <c r="GY7" s="29"/>
      <c r="GZ7" s="29"/>
      <c r="HA7" s="29"/>
      <c r="HB7" s="29"/>
      <c r="HC7" s="29"/>
      <c r="HD7" s="29"/>
      <c r="HE7" s="29"/>
      <c r="HF7" s="29"/>
      <c r="HG7" s="29"/>
      <c r="HH7" s="29"/>
      <c r="HI7" s="29"/>
      <c r="HJ7" s="29"/>
      <c r="HK7" s="29"/>
      <c r="HL7" s="29"/>
      <c r="HM7" s="29"/>
      <c r="HN7" s="29"/>
      <c r="HO7" s="29"/>
      <c r="HP7" s="29"/>
      <c r="HQ7" s="29"/>
      <c r="HR7" s="29"/>
      <c r="HS7" s="29"/>
      <c r="HT7" s="29"/>
      <c r="HU7" s="29"/>
      <c r="HV7" s="29"/>
      <c r="HW7" s="29"/>
      <c r="HX7" s="29"/>
      <c r="HY7" s="29"/>
      <c r="HZ7" s="29"/>
      <c r="IA7" s="29"/>
      <c r="IB7" s="29"/>
      <c r="IC7" s="29"/>
      <c r="ID7" s="29"/>
      <c r="IE7" s="29"/>
      <c r="IF7" s="29"/>
      <c r="IG7" s="29"/>
      <c r="IH7" s="29"/>
      <c r="II7" s="29"/>
      <c r="IJ7" s="29"/>
      <c r="IK7" s="29"/>
      <c r="IL7" s="29"/>
      <c r="IM7" s="29"/>
      <c r="IN7" s="29"/>
      <c r="IO7" s="29"/>
      <c r="IP7" s="29"/>
      <c r="IQ7" s="29"/>
      <c r="IR7" s="29"/>
      <c r="IS7" s="29"/>
      <c r="IT7" s="29"/>
      <c r="IU7" s="29"/>
    </row>
    <row r="8" spans="1:255" ht="13.5" x14ac:dyDescent="0.25">
      <c r="A8" s="93">
        <v>1202</v>
      </c>
      <c r="B8" s="510" t="s">
        <v>122</v>
      </c>
      <c r="C8" s="510">
        <f>RSI!D8</f>
        <v>65</v>
      </c>
      <c r="D8" s="510">
        <f>RSI!E8</f>
        <v>72</v>
      </c>
      <c r="E8" s="511"/>
      <c r="F8" s="511"/>
      <c r="G8" s="511"/>
      <c r="H8" s="511"/>
      <c r="I8" s="509">
        <f>SUM(C8:H8)</f>
        <v>137</v>
      </c>
      <c r="J8" s="510">
        <f>RSI!D31</f>
        <v>31</v>
      </c>
      <c r="K8" s="510">
        <f>RSI!E31</f>
        <v>39</v>
      </c>
      <c r="L8" s="510">
        <f>RSI!F31</f>
        <v>77</v>
      </c>
      <c r="M8" s="510">
        <f>RSI!G31</f>
        <v>67</v>
      </c>
      <c r="N8" s="510">
        <f>RSI!H31</f>
        <v>79</v>
      </c>
      <c r="O8" s="510">
        <f>RSI!I31</f>
        <v>50</v>
      </c>
      <c r="P8" s="510">
        <f>RSI!J31</f>
        <v>37</v>
      </c>
      <c r="Q8" s="509">
        <f>SUM(J8:P8)</f>
        <v>380</v>
      </c>
      <c r="S8" s="150"/>
      <c r="T8" s="39"/>
      <c r="U8" s="39"/>
      <c r="V8" s="39"/>
      <c r="W8" s="39"/>
      <c r="X8" s="39"/>
      <c r="Y8" s="39"/>
      <c r="Z8" s="39"/>
      <c r="AA8" s="39"/>
      <c r="AB8" s="29"/>
      <c r="AC8" s="29"/>
      <c r="AD8" s="29"/>
      <c r="AE8" s="29"/>
      <c r="AF8" s="29"/>
      <c r="AG8" s="29"/>
      <c r="AH8" s="29"/>
      <c r="AI8" s="29"/>
      <c r="AJ8" s="29"/>
      <c r="AK8" s="29"/>
      <c r="AL8" s="29"/>
      <c r="AM8" s="29"/>
      <c r="AN8" s="29"/>
      <c r="AO8" s="29"/>
      <c r="AP8" s="29"/>
      <c r="AQ8" s="29"/>
      <c r="AR8" s="29"/>
      <c r="AS8" s="29"/>
      <c r="AT8" s="29"/>
      <c r="AU8" s="29"/>
      <c r="AV8" s="29"/>
      <c r="AW8" s="29"/>
      <c r="AX8" s="29"/>
      <c r="AY8" s="29"/>
      <c r="AZ8" s="29"/>
      <c r="BA8" s="29"/>
      <c r="BB8" s="29"/>
      <c r="BC8" s="29"/>
      <c r="BD8" s="29"/>
      <c r="BE8" s="29"/>
      <c r="BF8" s="29"/>
      <c r="BG8" s="29"/>
      <c r="BH8" s="29"/>
      <c r="BI8" s="29"/>
      <c r="BJ8" s="29"/>
      <c r="BK8" s="29"/>
      <c r="BL8" s="29"/>
      <c r="BM8" s="29"/>
      <c r="BN8" s="29"/>
      <c r="BO8" s="29"/>
      <c r="BP8" s="29"/>
      <c r="BQ8" s="29"/>
      <c r="BR8" s="29"/>
      <c r="BS8" s="29"/>
      <c r="BT8" s="29"/>
      <c r="BU8" s="29"/>
      <c r="BV8" s="29"/>
      <c r="BW8" s="29"/>
      <c r="BX8" s="29"/>
      <c r="BY8" s="29"/>
      <c r="BZ8" s="29"/>
      <c r="CA8" s="29"/>
      <c r="CB8" s="29"/>
      <c r="CC8" s="29"/>
      <c r="CD8" s="29"/>
      <c r="CE8" s="29"/>
      <c r="CF8" s="29"/>
      <c r="CG8" s="29"/>
      <c r="CH8" s="29"/>
      <c r="CI8" s="29"/>
      <c r="CJ8" s="29"/>
      <c r="CK8" s="29"/>
      <c r="CL8" s="29"/>
      <c r="CM8" s="29"/>
      <c r="CN8" s="29"/>
      <c r="CO8" s="29"/>
      <c r="CP8" s="29"/>
      <c r="CQ8" s="29"/>
      <c r="CR8" s="29"/>
      <c r="CS8" s="29"/>
      <c r="CT8" s="29"/>
      <c r="CU8" s="29"/>
      <c r="CV8" s="29"/>
      <c r="CW8" s="29"/>
      <c r="CX8" s="29"/>
      <c r="CY8" s="29"/>
      <c r="CZ8" s="29"/>
      <c r="DA8" s="29"/>
      <c r="DB8" s="29"/>
      <c r="DC8" s="29"/>
      <c r="DD8" s="29"/>
      <c r="DE8" s="29"/>
      <c r="DF8" s="29"/>
      <c r="DG8" s="29"/>
      <c r="DH8" s="29"/>
      <c r="DI8" s="29"/>
      <c r="DJ8" s="29"/>
      <c r="DK8" s="29"/>
      <c r="DL8" s="29"/>
      <c r="DM8" s="29"/>
      <c r="DN8" s="29"/>
      <c r="DO8" s="29"/>
      <c r="DP8" s="29"/>
      <c r="DQ8" s="29"/>
      <c r="DR8" s="29"/>
      <c r="DS8" s="29"/>
      <c r="DT8" s="29"/>
      <c r="DU8" s="29"/>
      <c r="DV8" s="29"/>
      <c r="DW8" s="29"/>
      <c r="DX8" s="29"/>
      <c r="DY8" s="29"/>
      <c r="DZ8" s="29"/>
      <c r="EA8" s="29"/>
      <c r="EB8" s="29"/>
      <c r="EC8" s="29"/>
      <c r="ED8" s="29"/>
      <c r="EE8" s="29"/>
      <c r="EF8" s="29"/>
      <c r="EG8" s="29"/>
      <c r="EH8" s="29"/>
      <c r="EI8" s="29"/>
      <c r="EJ8" s="29"/>
      <c r="EK8" s="29"/>
      <c r="EL8" s="29"/>
      <c r="EM8" s="29"/>
      <c r="EN8" s="29"/>
      <c r="EO8" s="29"/>
      <c r="EP8" s="29"/>
      <c r="EQ8" s="29"/>
      <c r="ER8" s="29"/>
      <c r="ES8" s="29"/>
      <c r="ET8" s="29"/>
      <c r="EU8" s="29"/>
      <c r="EV8" s="29"/>
      <c r="EW8" s="29"/>
      <c r="EX8" s="29"/>
      <c r="EY8" s="29"/>
      <c r="EZ8" s="29"/>
      <c r="FA8" s="29"/>
      <c r="FB8" s="29"/>
      <c r="FC8" s="29"/>
      <c r="FD8" s="29"/>
      <c r="FE8" s="29"/>
      <c r="FF8" s="29"/>
      <c r="FG8" s="29"/>
      <c r="FH8" s="29"/>
      <c r="FI8" s="29"/>
      <c r="FJ8" s="29"/>
      <c r="FK8" s="29"/>
      <c r="FL8" s="29"/>
      <c r="FM8" s="29"/>
      <c r="FN8" s="29"/>
      <c r="FO8" s="29"/>
      <c r="FP8" s="29"/>
      <c r="FQ8" s="29"/>
      <c r="FR8" s="29"/>
      <c r="FS8" s="29"/>
      <c r="FT8" s="29"/>
      <c r="FU8" s="29"/>
      <c r="FV8" s="29"/>
      <c r="FW8" s="29"/>
      <c r="FX8" s="29"/>
      <c r="FY8" s="29"/>
      <c r="FZ8" s="29"/>
      <c r="GA8" s="29"/>
      <c r="GB8" s="29"/>
      <c r="GC8" s="29"/>
      <c r="GD8" s="29"/>
      <c r="GE8" s="29"/>
      <c r="GF8" s="29"/>
      <c r="GG8" s="29"/>
      <c r="GH8" s="29"/>
      <c r="GI8" s="29"/>
      <c r="GJ8" s="29"/>
      <c r="GK8" s="29"/>
      <c r="GL8" s="29"/>
      <c r="GM8" s="29"/>
      <c r="GN8" s="29"/>
      <c r="GO8" s="29"/>
      <c r="GP8" s="29"/>
      <c r="GQ8" s="29"/>
      <c r="GR8" s="29"/>
      <c r="GS8" s="29"/>
      <c r="GT8" s="29"/>
      <c r="GU8" s="29"/>
      <c r="GV8" s="29"/>
      <c r="GW8" s="29"/>
      <c r="GX8" s="29"/>
      <c r="GY8" s="29"/>
      <c r="GZ8" s="29"/>
      <c r="HA8" s="29"/>
      <c r="HB8" s="29"/>
      <c r="HC8" s="29"/>
      <c r="HD8" s="29"/>
      <c r="HE8" s="29"/>
      <c r="HF8" s="29"/>
      <c r="HG8" s="29"/>
      <c r="HH8" s="29"/>
      <c r="HI8" s="29"/>
      <c r="HJ8" s="29"/>
      <c r="HK8" s="29"/>
      <c r="HL8" s="29"/>
      <c r="HM8" s="29"/>
      <c r="HN8" s="29"/>
      <c r="HO8" s="29"/>
      <c r="HP8" s="29"/>
      <c r="HQ8" s="29"/>
      <c r="HR8" s="29"/>
      <c r="HS8" s="29"/>
      <c r="HT8" s="29"/>
      <c r="HU8" s="29"/>
      <c r="HV8" s="29"/>
      <c r="HW8" s="29"/>
      <c r="HX8" s="29"/>
      <c r="HY8" s="29"/>
      <c r="HZ8" s="29"/>
      <c r="IA8" s="29"/>
      <c r="IB8" s="29"/>
      <c r="IC8" s="29"/>
      <c r="ID8" s="29"/>
      <c r="IE8" s="29"/>
      <c r="IF8" s="29"/>
      <c r="IG8" s="29"/>
      <c r="IH8" s="29"/>
      <c r="II8" s="29"/>
      <c r="IJ8" s="29"/>
      <c r="IK8" s="29"/>
      <c r="IL8" s="29"/>
      <c r="IM8" s="29"/>
      <c r="IN8" s="29"/>
      <c r="IO8" s="29"/>
      <c r="IP8" s="29"/>
      <c r="IQ8" s="29"/>
      <c r="IR8" s="29"/>
      <c r="IS8" s="29"/>
      <c r="IT8" s="29"/>
      <c r="IU8" s="29"/>
    </row>
    <row r="9" spans="1:255" ht="13.5" x14ac:dyDescent="0.25">
      <c r="A9" s="93">
        <v>1221</v>
      </c>
      <c r="B9" s="510" t="s">
        <v>123</v>
      </c>
      <c r="C9" s="118">
        <f>CFA!D8</f>
        <v>73</v>
      </c>
      <c r="D9" s="118">
        <f>CFA!E8</f>
        <v>53</v>
      </c>
      <c r="E9" s="118">
        <f>CFA!F8</f>
        <v>62</v>
      </c>
      <c r="F9" s="118">
        <f>CFA!G8</f>
        <v>49</v>
      </c>
      <c r="G9" s="118">
        <f>CFA!H8</f>
        <v>34</v>
      </c>
      <c r="H9" s="118">
        <f>CFA!I8</f>
        <v>29</v>
      </c>
      <c r="I9" s="509">
        <f>SUM(C9:H9)</f>
        <v>300</v>
      </c>
      <c r="J9" s="511"/>
      <c r="K9" s="511"/>
      <c r="L9" s="511"/>
      <c r="M9" s="511"/>
      <c r="N9" s="511"/>
      <c r="O9" s="511"/>
      <c r="P9" s="511"/>
      <c r="Q9" s="509">
        <f>SUM(J9:P9)</f>
        <v>0</v>
      </c>
      <c r="S9" s="150"/>
      <c r="T9" s="39"/>
      <c r="U9" s="39"/>
      <c r="V9" s="39"/>
      <c r="W9" s="39"/>
      <c r="X9" s="39"/>
      <c r="Y9" s="39"/>
      <c r="Z9" s="39"/>
      <c r="AA9" s="39"/>
      <c r="AB9" s="29"/>
      <c r="AC9" s="29"/>
      <c r="AD9" s="29"/>
      <c r="AE9" s="29"/>
      <c r="AF9" s="29"/>
      <c r="AG9" s="29"/>
      <c r="AH9" s="29"/>
      <c r="AI9" s="29"/>
      <c r="AJ9" s="29"/>
      <c r="AK9" s="29"/>
      <c r="AL9" s="29"/>
      <c r="AM9" s="29"/>
      <c r="AN9" s="29"/>
      <c r="AO9" s="29"/>
      <c r="AP9" s="29"/>
      <c r="AQ9" s="29"/>
      <c r="AR9" s="29"/>
      <c r="AS9" s="29"/>
      <c r="AT9" s="29"/>
      <c r="AU9" s="29"/>
      <c r="AV9" s="29"/>
      <c r="AW9" s="29"/>
      <c r="AX9" s="29"/>
      <c r="AY9" s="29"/>
      <c r="AZ9" s="29"/>
      <c r="BA9" s="29"/>
      <c r="BB9" s="29"/>
      <c r="BC9" s="29"/>
      <c r="BD9" s="29"/>
      <c r="BE9" s="29"/>
      <c r="BF9" s="29"/>
      <c r="BG9" s="29"/>
      <c r="BH9" s="29"/>
      <c r="BI9" s="29"/>
      <c r="BJ9" s="29"/>
      <c r="BK9" s="29"/>
      <c r="BL9" s="29"/>
      <c r="BM9" s="29"/>
      <c r="BN9" s="29"/>
      <c r="BO9" s="29"/>
      <c r="BP9" s="29"/>
      <c r="BQ9" s="29"/>
      <c r="BR9" s="29"/>
      <c r="BS9" s="29"/>
      <c r="BT9" s="29"/>
      <c r="BU9" s="29"/>
      <c r="BV9" s="29"/>
      <c r="BW9" s="29"/>
      <c r="BX9" s="29"/>
      <c r="BY9" s="29"/>
      <c r="BZ9" s="29"/>
      <c r="CA9" s="29"/>
      <c r="CB9" s="29"/>
      <c r="CC9" s="29"/>
      <c r="CD9" s="29"/>
      <c r="CE9" s="29"/>
      <c r="CF9" s="29"/>
      <c r="CG9" s="29"/>
      <c r="CH9" s="29"/>
      <c r="CI9" s="29"/>
      <c r="CJ9" s="29"/>
      <c r="CK9" s="29"/>
      <c r="CL9" s="29"/>
      <c r="CM9" s="29"/>
      <c r="CN9" s="29"/>
      <c r="CO9" s="29"/>
      <c r="CP9" s="29"/>
      <c r="CQ9" s="29"/>
      <c r="CR9" s="29"/>
      <c r="CS9" s="29"/>
      <c r="CT9" s="29"/>
      <c r="CU9" s="29"/>
      <c r="CV9" s="29"/>
      <c r="CW9" s="29"/>
      <c r="CX9" s="29"/>
      <c r="CY9" s="29"/>
      <c r="CZ9" s="29"/>
      <c r="DA9" s="29"/>
      <c r="DB9" s="29"/>
      <c r="DC9" s="29"/>
      <c r="DD9" s="29"/>
      <c r="DE9" s="29"/>
      <c r="DF9" s="29"/>
      <c r="DG9" s="29"/>
      <c r="DH9" s="29"/>
      <c r="DI9" s="29"/>
      <c r="DJ9" s="29"/>
      <c r="DK9" s="29"/>
      <c r="DL9" s="29"/>
      <c r="DM9" s="29"/>
      <c r="DN9" s="29"/>
      <c r="DO9" s="29"/>
      <c r="DP9" s="29"/>
      <c r="DQ9" s="29"/>
      <c r="DR9" s="29"/>
      <c r="DS9" s="29"/>
      <c r="DT9" s="29"/>
      <c r="DU9" s="29"/>
      <c r="DV9" s="29"/>
      <c r="DW9" s="29"/>
      <c r="DX9" s="29"/>
      <c r="DY9" s="29"/>
      <c r="DZ9" s="29"/>
      <c r="EA9" s="29"/>
      <c r="EB9" s="29"/>
      <c r="EC9" s="29"/>
      <c r="ED9" s="29"/>
      <c r="EE9" s="29"/>
      <c r="EF9" s="29"/>
      <c r="EG9" s="29"/>
      <c r="EH9" s="29"/>
      <c r="EI9" s="29"/>
      <c r="EJ9" s="29"/>
      <c r="EK9" s="29"/>
      <c r="EL9" s="29"/>
      <c r="EM9" s="29"/>
      <c r="EN9" s="29"/>
      <c r="EO9" s="29"/>
      <c r="EP9" s="29"/>
      <c r="EQ9" s="29"/>
      <c r="ER9" s="29"/>
      <c r="ES9" s="29"/>
      <c r="ET9" s="29"/>
      <c r="EU9" s="29"/>
      <c r="EV9" s="29"/>
      <c r="EW9" s="29"/>
      <c r="EX9" s="29"/>
      <c r="EY9" s="29"/>
      <c r="EZ9" s="29"/>
      <c r="FA9" s="29"/>
      <c r="FB9" s="29"/>
      <c r="FC9" s="29"/>
      <c r="FD9" s="29"/>
      <c r="FE9" s="29"/>
      <c r="FF9" s="29"/>
      <c r="FG9" s="29"/>
      <c r="FH9" s="29"/>
      <c r="FI9" s="29"/>
      <c r="FJ9" s="29"/>
      <c r="FK9" s="29"/>
      <c r="FL9" s="29"/>
      <c r="FM9" s="29"/>
      <c r="FN9" s="29"/>
      <c r="FO9" s="29"/>
      <c r="FP9" s="29"/>
      <c r="FQ9" s="29"/>
      <c r="FR9" s="29"/>
      <c r="FS9" s="29"/>
      <c r="FT9" s="29"/>
      <c r="FU9" s="29"/>
      <c r="FV9" s="29"/>
      <c r="FW9" s="29"/>
      <c r="FX9" s="29"/>
      <c r="FY9" s="29"/>
      <c r="FZ9" s="29"/>
      <c r="GA9" s="29"/>
      <c r="GB9" s="29"/>
      <c r="GC9" s="29"/>
      <c r="GD9" s="29"/>
      <c r="GE9" s="29"/>
      <c r="GF9" s="29"/>
      <c r="GG9" s="29"/>
      <c r="GH9" s="29"/>
      <c r="GI9" s="29"/>
      <c r="GJ9" s="29"/>
      <c r="GK9" s="29"/>
      <c r="GL9" s="29"/>
      <c r="GM9" s="29"/>
      <c r="GN9" s="29"/>
      <c r="GO9" s="29"/>
      <c r="GP9" s="29"/>
      <c r="GQ9" s="29"/>
      <c r="GR9" s="29"/>
      <c r="GS9" s="29"/>
      <c r="GT9" s="29"/>
      <c r="GU9" s="29"/>
      <c r="GV9" s="29"/>
      <c r="GW9" s="29"/>
      <c r="GX9" s="29"/>
      <c r="GY9" s="29"/>
      <c r="GZ9" s="29"/>
      <c r="HA9" s="29"/>
      <c r="HB9" s="29"/>
      <c r="HC9" s="29"/>
      <c r="HD9" s="29"/>
      <c r="HE9" s="29"/>
      <c r="HF9" s="29"/>
      <c r="HG9" s="29"/>
      <c r="HH9" s="29"/>
      <c r="HI9" s="29"/>
      <c r="HJ9" s="29"/>
      <c r="HK9" s="29"/>
      <c r="HL9" s="29"/>
      <c r="HM9" s="29"/>
      <c r="HN9" s="29"/>
      <c r="HO9" s="29"/>
      <c r="HP9" s="29"/>
      <c r="HQ9" s="29"/>
      <c r="HR9" s="29"/>
      <c r="HS9" s="29"/>
      <c r="HT9" s="29"/>
      <c r="HU9" s="29"/>
      <c r="HV9" s="29"/>
      <c r="HW9" s="29"/>
      <c r="HX9" s="29"/>
      <c r="HY9" s="29"/>
      <c r="HZ9" s="29"/>
      <c r="IA9" s="29"/>
      <c r="IB9" s="29"/>
      <c r="IC9" s="29"/>
      <c r="ID9" s="29"/>
      <c r="IE9" s="29"/>
      <c r="IF9" s="29"/>
      <c r="IG9" s="29"/>
      <c r="IH9" s="29"/>
      <c r="II9" s="29"/>
      <c r="IJ9" s="29"/>
      <c r="IK9" s="29"/>
      <c r="IL9" s="29"/>
      <c r="IM9" s="29"/>
      <c r="IN9" s="29"/>
      <c r="IO9" s="29"/>
      <c r="IP9" s="29"/>
      <c r="IQ9" s="29"/>
      <c r="IR9" s="29"/>
      <c r="IS9" s="29"/>
      <c r="IT9" s="29"/>
      <c r="IU9" s="29"/>
    </row>
    <row r="10" spans="1:255" ht="14.25" thickBot="1" x14ac:dyDescent="0.3">
      <c r="A10" s="93">
        <v>1281</v>
      </c>
      <c r="B10" s="512" t="s">
        <v>124</v>
      </c>
      <c r="C10" s="513">
        <f>KASV!D8</f>
        <v>75</v>
      </c>
      <c r="D10" s="513">
        <f>KASV!E8</f>
        <v>74</v>
      </c>
      <c r="E10" s="513">
        <f>KASV!F8</f>
        <v>43</v>
      </c>
      <c r="F10" s="513">
        <f>KASV!G8</f>
        <v>51</v>
      </c>
      <c r="G10" s="513">
        <f>KASV!H8</f>
        <v>46</v>
      </c>
      <c r="H10" s="513">
        <f>KASV!I8</f>
        <v>44</v>
      </c>
      <c r="I10" s="514">
        <f>SUM(C10:H10)</f>
        <v>333</v>
      </c>
      <c r="J10" s="515"/>
      <c r="K10" s="515"/>
      <c r="L10" s="515"/>
      <c r="M10" s="515"/>
      <c r="N10" s="515"/>
      <c r="O10" s="515"/>
      <c r="P10" s="515"/>
      <c r="Q10" s="514">
        <f>SUM(J10:P10)</f>
        <v>0</v>
      </c>
      <c r="S10" s="150"/>
      <c r="T10" s="39"/>
      <c r="U10" s="39"/>
      <c r="V10" s="39"/>
      <c r="W10" s="39"/>
      <c r="X10" s="39"/>
      <c r="Y10" s="39"/>
      <c r="Z10" s="39"/>
      <c r="AA10" s="39"/>
      <c r="AB10" s="29"/>
      <c r="AC10" s="29"/>
      <c r="AD10" s="30"/>
      <c r="AE10" s="30"/>
      <c r="AF10" s="30"/>
      <c r="AG10" s="30"/>
      <c r="AH10" s="30"/>
      <c r="AI10" s="30"/>
      <c r="AJ10" s="29"/>
      <c r="AK10" s="29"/>
      <c r="AL10" s="29"/>
      <c r="AM10" s="29"/>
      <c r="AN10" s="29"/>
      <c r="AO10" s="29"/>
      <c r="AP10" s="29"/>
      <c r="AQ10" s="29"/>
      <c r="AR10" s="29"/>
      <c r="AS10" s="29"/>
      <c r="AT10" s="29"/>
      <c r="AU10" s="29"/>
      <c r="AV10" s="29"/>
      <c r="AW10" s="29"/>
      <c r="AX10" s="29"/>
      <c r="AY10" s="29"/>
      <c r="AZ10" s="29"/>
      <c r="BA10" s="29"/>
      <c r="BB10" s="29"/>
      <c r="BC10" s="29"/>
      <c r="BD10" s="29"/>
      <c r="BE10" s="29"/>
      <c r="BF10" s="29"/>
      <c r="BG10" s="29"/>
      <c r="BH10" s="29"/>
      <c r="BI10" s="29"/>
      <c r="BJ10" s="29"/>
      <c r="BK10" s="29"/>
      <c r="BL10" s="29"/>
      <c r="BM10" s="29"/>
      <c r="BN10" s="29"/>
      <c r="BO10" s="29"/>
      <c r="BP10" s="29"/>
      <c r="BQ10" s="29"/>
      <c r="BR10" s="29"/>
      <c r="BS10" s="29"/>
      <c r="BT10" s="29"/>
      <c r="BU10" s="29"/>
      <c r="BV10" s="29"/>
      <c r="BW10" s="29"/>
      <c r="BX10" s="29"/>
      <c r="BY10" s="29"/>
      <c r="BZ10" s="29"/>
      <c r="CA10" s="29"/>
      <c r="CB10" s="29"/>
      <c r="CC10" s="29"/>
      <c r="CD10" s="29"/>
      <c r="CE10" s="29"/>
      <c r="CF10" s="29"/>
      <c r="CG10" s="29"/>
      <c r="CH10" s="29"/>
      <c r="CI10" s="29"/>
      <c r="CJ10" s="29"/>
      <c r="CK10" s="29"/>
      <c r="CL10" s="29"/>
      <c r="CM10" s="29"/>
      <c r="CN10" s="29"/>
      <c r="CO10" s="29"/>
      <c r="CP10" s="29"/>
      <c r="CQ10" s="29"/>
      <c r="CR10" s="29"/>
      <c r="CS10" s="29"/>
      <c r="CT10" s="29"/>
      <c r="CU10" s="29"/>
      <c r="CV10" s="29"/>
      <c r="CW10" s="29"/>
      <c r="CX10" s="29"/>
      <c r="CY10" s="29"/>
      <c r="CZ10" s="29"/>
      <c r="DA10" s="29"/>
      <c r="DB10" s="29"/>
      <c r="DC10" s="29"/>
      <c r="DD10" s="29"/>
      <c r="DE10" s="29"/>
      <c r="DF10" s="29"/>
      <c r="DG10" s="29"/>
      <c r="DH10" s="29"/>
      <c r="DI10" s="29"/>
      <c r="DJ10" s="29"/>
      <c r="DK10" s="29"/>
      <c r="DL10" s="29"/>
      <c r="DM10" s="29"/>
      <c r="DN10" s="29"/>
      <c r="DO10" s="29"/>
      <c r="DP10" s="29"/>
      <c r="DQ10" s="29"/>
      <c r="DR10" s="29"/>
      <c r="DS10" s="29"/>
      <c r="DT10" s="29"/>
      <c r="DU10" s="29"/>
      <c r="DV10" s="29"/>
      <c r="DW10" s="29"/>
      <c r="DX10" s="29"/>
      <c r="DY10" s="29"/>
      <c r="DZ10" s="29"/>
      <c r="EA10" s="29"/>
      <c r="EB10" s="29"/>
      <c r="EC10" s="29"/>
      <c r="ED10" s="29"/>
      <c r="EE10" s="29"/>
      <c r="EF10" s="29"/>
      <c r="EG10" s="29"/>
      <c r="EH10" s="29"/>
      <c r="EI10" s="29"/>
      <c r="EJ10" s="29"/>
      <c r="EK10" s="29"/>
      <c r="EL10" s="29"/>
      <c r="EM10" s="29"/>
      <c r="EN10" s="29"/>
      <c r="EO10" s="29"/>
      <c r="EP10" s="29"/>
      <c r="EQ10" s="29"/>
      <c r="ER10" s="29"/>
      <c r="ES10" s="29"/>
      <c r="ET10" s="29"/>
      <c r="EU10" s="29"/>
      <c r="EV10" s="29"/>
      <c r="EW10" s="29"/>
      <c r="EX10" s="29"/>
      <c r="EY10" s="29"/>
      <c r="EZ10" s="29"/>
      <c r="FA10" s="29"/>
      <c r="FB10" s="29"/>
      <c r="FC10" s="29"/>
      <c r="FD10" s="29"/>
      <c r="FE10" s="29"/>
      <c r="FF10" s="29"/>
      <c r="FG10" s="29"/>
      <c r="FH10" s="29"/>
      <c r="FI10" s="29"/>
      <c r="FJ10" s="29"/>
      <c r="FK10" s="29"/>
      <c r="FL10" s="29"/>
      <c r="FM10" s="29"/>
      <c r="FN10" s="29"/>
      <c r="FO10" s="29"/>
      <c r="FP10" s="29"/>
      <c r="FQ10" s="29"/>
      <c r="FR10" s="29"/>
      <c r="FS10" s="29"/>
      <c r="FT10" s="29"/>
      <c r="FU10" s="29"/>
      <c r="FV10" s="29"/>
      <c r="FW10" s="29"/>
      <c r="FX10" s="29"/>
      <c r="FY10" s="29"/>
      <c r="FZ10" s="29"/>
      <c r="GA10" s="29"/>
      <c r="GB10" s="29"/>
      <c r="GC10" s="29"/>
      <c r="GD10" s="29"/>
      <c r="GE10" s="29"/>
      <c r="GF10" s="29"/>
      <c r="GG10" s="29"/>
      <c r="GH10" s="29"/>
      <c r="GI10" s="29"/>
      <c r="GJ10" s="29"/>
      <c r="GK10" s="29"/>
      <c r="GL10" s="29"/>
      <c r="GM10" s="29"/>
      <c r="GN10" s="29"/>
      <c r="GO10" s="29"/>
      <c r="GP10" s="29"/>
      <c r="GQ10" s="29"/>
      <c r="GR10" s="29"/>
      <c r="GS10" s="29"/>
      <c r="GT10" s="29"/>
      <c r="GU10" s="29"/>
      <c r="GV10" s="29"/>
      <c r="GW10" s="29"/>
      <c r="GX10" s="29"/>
      <c r="GY10" s="29"/>
      <c r="GZ10" s="29"/>
      <c r="HA10" s="29"/>
      <c r="HB10" s="29"/>
      <c r="HC10" s="29"/>
      <c r="HD10" s="29"/>
      <c r="HE10" s="29"/>
      <c r="HF10" s="29"/>
      <c r="HG10" s="29"/>
      <c r="HH10" s="29"/>
      <c r="HI10" s="29"/>
      <c r="HJ10" s="29"/>
      <c r="HK10" s="29"/>
      <c r="HL10" s="29"/>
      <c r="HM10" s="29"/>
      <c r="HN10" s="29"/>
      <c r="HO10" s="29"/>
      <c r="HP10" s="29"/>
      <c r="HQ10" s="29"/>
      <c r="HR10" s="29"/>
      <c r="HS10" s="29"/>
      <c r="HT10" s="29"/>
      <c r="HU10" s="29"/>
      <c r="HV10" s="29"/>
      <c r="HW10" s="29"/>
      <c r="HX10" s="29"/>
      <c r="HY10" s="29"/>
      <c r="HZ10" s="29"/>
      <c r="IA10" s="29"/>
      <c r="IB10" s="29"/>
      <c r="IC10" s="29"/>
      <c r="ID10" s="29"/>
      <c r="IE10" s="29"/>
      <c r="IF10" s="29"/>
      <c r="IG10" s="29"/>
      <c r="IH10" s="29"/>
      <c r="II10" s="29"/>
      <c r="IJ10" s="29"/>
      <c r="IK10" s="29"/>
      <c r="IL10" s="29"/>
      <c r="IM10" s="29"/>
      <c r="IN10" s="29"/>
      <c r="IO10" s="29"/>
      <c r="IP10" s="29"/>
      <c r="IQ10" s="29"/>
      <c r="IR10" s="29"/>
      <c r="IS10" s="29"/>
      <c r="IT10" s="29"/>
      <c r="IU10" s="29"/>
    </row>
    <row r="11" spans="1:255" ht="13.5" x14ac:dyDescent="0.25">
      <c r="B11" s="516" t="s">
        <v>125</v>
      </c>
      <c r="C11" s="516">
        <f t="shared" ref="C11:H11" si="0">SUM(C7:C10)</f>
        <v>396</v>
      </c>
      <c r="D11" s="516">
        <f t="shared" si="0"/>
        <v>338</v>
      </c>
      <c r="E11" s="516">
        <f t="shared" si="0"/>
        <v>231</v>
      </c>
      <c r="F11" s="516">
        <f t="shared" si="0"/>
        <v>192</v>
      </c>
      <c r="G11" s="516">
        <f t="shared" si="0"/>
        <v>181</v>
      </c>
      <c r="H11" s="516">
        <f t="shared" si="0"/>
        <v>163</v>
      </c>
      <c r="I11" s="517">
        <f>SUM(C11:H11)</f>
        <v>1501</v>
      </c>
      <c r="J11" s="516">
        <f>SUM(J7:J10)</f>
        <v>31</v>
      </c>
      <c r="K11" s="516">
        <f t="shared" ref="K11:P11" si="1">SUM(K7:K10)</f>
        <v>39</v>
      </c>
      <c r="L11" s="516">
        <f t="shared" si="1"/>
        <v>77</v>
      </c>
      <c r="M11" s="516">
        <f t="shared" si="1"/>
        <v>67</v>
      </c>
      <c r="N11" s="516">
        <f t="shared" si="1"/>
        <v>79</v>
      </c>
      <c r="O11" s="516">
        <f t="shared" si="1"/>
        <v>50</v>
      </c>
      <c r="P11" s="516">
        <f t="shared" si="1"/>
        <v>37</v>
      </c>
      <c r="Q11" s="517">
        <f>SUM(J11:P11)</f>
        <v>380</v>
      </c>
      <c r="S11" s="150"/>
      <c r="T11" s="39"/>
      <c r="U11" s="39"/>
      <c r="V11" s="39"/>
      <c r="W11" s="39"/>
      <c r="X11" s="39"/>
      <c r="Y11" s="39"/>
      <c r="Z11" s="39"/>
      <c r="AA11" s="39"/>
      <c r="AB11" s="29"/>
      <c r="AC11" s="29"/>
      <c r="AD11" s="30"/>
      <c r="AE11" s="30"/>
      <c r="AF11" s="30"/>
      <c r="AG11" s="30"/>
      <c r="AH11" s="30"/>
      <c r="AI11" s="30"/>
      <c r="AJ11" s="29"/>
      <c r="AK11" s="29"/>
      <c r="AL11" s="29"/>
      <c r="AM11" s="29"/>
      <c r="AN11" s="29"/>
      <c r="AO11" s="29"/>
      <c r="AP11" s="29"/>
      <c r="AQ11" s="29"/>
      <c r="AR11" s="29"/>
      <c r="AS11" s="29"/>
      <c r="AT11" s="29"/>
      <c r="AU11" s="29"/>
      <c r="AV11" s="29"/>
      <c r="AW11" s="29"/>
      <c r="AX11" s="29"/>
      <c r="AY11" s="29"/>
      <c r="AZ11" s="29"/>
      <c r="BA11" s="29"/>
      <c r="BB11" s="29"/>
      <c r="BC11" s="29"/>
      <c r="BD11" s="29"/>
      <c r="BE11" s="29"/>
      <c r="BF11" s="29"/>
      <c r="BG11" s="29"/>
      <c r="BH11" s="29"/>
      <c r="BI11" s="29"/>
      <c r="BJ11" s="29"/>
      <c r="BK11" s="29"/>
      <c r="BL11" s="29"/>
      <c r="BM11" s="29"/>
      <c r="BN11" s="29"/>
      <c r="BO11" s="29"/>
      <c r="BP11" s="29"/>
      <c r="BQ11" s="29"/>
      <c r="BR11" s="29"/>
      <c r="BS11" s="29"/>
      <c r="BT11" s="29"/>
      <c r="BU11" s="29"/>
      <c r="BV11" s="29"/>
      <c r="BW11" s="29"/>
      <c r="BX11" s="29"/>
      <c r="BY11" s="29"/>
      <c r="BZ11" s="29"/>
      <c r="CA11" s="29"/>
      <c r="CB11" s="29"/>
      <c r="CC11" s="29"/>
      <c r="CD11" s="29"/>
      <c r="CE11" s="29"/>
      <c r="CF11" s="29"/>
      <c r="CG11" s="29"/>
      <c r="CH11" s="29"/>
      <c r="CI11" s="29"/>
      <c r="CJ11" s="29"/>
      <c r="CK11" s="29"/>
      <c r="CL11" s="29"/>
      <c r="CM11" s="29"/>
      <c r="CN11" s="29"/>
      <c r="CO11" s="29"/>
      <c r="CP11" s="29"/>
      <c r="CQ11" s="29"/>
      <c r="CR11" s="29"/>
      <c r="CS11" s="29"/>
      <c r="CT11" s="29"/>
      <c r="CU11" s="29"/>
      <c r="CV11" s="29"/>
      <c r="CW11" s="29"/>
      <c r="CX11" s="29"/>
      <c r="CY11" s="29"/>
      <c r="CZ11" s="29"/>
      <c r="DA11" s="29"/>
      <c r="DB11" s="29"/>
      <c r="DC11" s="29"/>
      <c r="DD11" s="29"/>
      <c r="DE11" s="29"/>
      <c r="DF11" s="29"/>
      <c r="DG11" s="29"/>
      <c r="DH11" s="29"/>
      <c r="DI11" s="29"/>
      <c r="DJ11" s="29"/>
      <c r="DK11" s="29"/>
      <c r="DL11" s="29"/>
      <c r="DM11" s="29"/>
      <c r="DN11" s="29"/>
      <c r="DO11" s="29"/>
      <c r="DP11" s="29"/>
      <c r="DQ11" s="29"/>
      <c r="DR11" s="29"/>
      <c r="DS11" s="29"/>
      <c r="DT11" s="29"/>
      <c r="DU11" s="29"/>
      <c r="DV11" s="29"/>
      <c r="DW11" s="29"/>
      <c r="DX11" s="29"/>
      <c r="DY11" s="29"/>
      <c r="DZ11" s="29"/>
      <c r="EA11" s="29"/>
      <c r="EB11" s="29"/>
      <c r="EC11" s="29"/>
      <c r="ED11" s="29"/>
      <c r="EE11" s="29"/>
      <c r="EF11" s="29"/>
      <c r="EG11" s="29"/>
      <c r="EH11" s="29"/>
      <c r="EI11" s="29"/>
      <c r="EJ11" s="29"/>
      <c r="EK11" s="29"/>
      <c r="EL11" s="29"/>
      <c r="EM11" s="29"/>
      <c r="EN11" s="29"/>
      <c r="EO11" s="29"/>
      <c r="EP11" s="29"/>
      <c r="EQ11" s="29"/>
      <c r="ER11" s="29"/>
      <c r="ES11" s="29"/>
      <c r="ET11" s="29"/>
      <c r="EU11" s="29"/>
      <c r="EV11" s="29"/>
      <c r="EW11" s="29"/>
      <c r="EX11" s="29"/>
      <c r="EY11" s="29"/>
      <c r="EZ11" s="29"/>
      <c r="FA11" s="29"/>
      <c r="FB11" s="29"/>
      <c r="FC11" s="29"/>
      <c r="FD11" s="29"/>
      <c r="FE11" s="29"/>
      <c r="FF11" s="29"/>
      <c r="FG11" s="29"/>
      <c r="FH11" s="29"/>
      <c r="FI11" s="29"/>
      <c r="FJ11" s="29"/>
      <c r="FK11" s="29"/>
      <c r="FL11" s="29"/>
      <c r="FM11" s="29"/>
      <c r="FN11" s="29"/>
      <c r="FO11" s="29"/>
      <c r="FP11" s="29"/>
      <c r="FQ11" s="29"/>
      <c r="FR11" s="29"/>
      <c r="FS11" s="29"/>
      <c r="FT11" s="29"/>
      <c r="FU11" s="29"/>
      <c r="FV11" s="29"/>
      <c r="FW11" s="29"/>
      <c r="FX11" s="29"/>
      <c r="FY11" s="29"/>
      <c r="FZ11" s="29"/>
      <c r="GA11" s="29"/>
      <c r="GB11" s="29"/>
      <c r="GC11" s="29"/>
      <c r="GD11" s="29"/>
      <c r="GE11" s="29"/>
      <c r="GF11" s="29"/>
      <c r="GG11" s="29"/>
      <c r="GH11" s="29"/>
      <c r="GI11" s="29"/>
      <c r="GJ11" s="29"/>
      <c r="GK11" s="29"/>
      <c r="GL11" s="29"/>
      <c r="GM11" s="29"/>
      <c r="GN11" s="29"/>
      <c r="GO11" s="29"/>
      <c r="GP11" s="29"/>
      <c r="GQ11" s="29"/>
      <c r="GR11" s="29"/>
      <c r="GS11" s="29"/>
      <c r="GT11" s="29"/>
      <c r="GU11" s="29"/>
      <c r="GV11" s="29"/>
      <c r="GW11" s="29"/>
      <c r="GX11" s="29"/>
      <c r="GY11" s="29"/>
      <c r="GZ11" s="29"/>
      <c r="HA11" s="29"/>
      <c r="HB11" s="29"/>
      <c r="HC11" s="29"/>
      <c r="HD11" s="29"/>
      <c r="HE11" s="29"/>
      <c r="HF11" s="29"/>
      <c r="HG11" s="29"/>
      <c r="HH11" s="29"/>
      <c r="HI11" s="29"/>
      <c r="HJ11" s="29"/>
      <c r="HK11" s="29"/>
      <c r="HL11" s="29"/>
      <c r="HM11" s="29"/>
      <c r="HN11" s="29"/>
      <c r="HO11" s="29"/>
      <c r="HP11" s="29"/>
      <c r="HQ11" s="29"/>
      <c r="HR11" s="29"/>
      <c r="HS11" s="29"/>
      <c r="HT11" s="29"/>
      <c r="HU11" s="29"/>
      <c r="HV11" s="29"/>
      <c r="HW11" s="29"/>
      <c r="HX11" s="29"/>
      <c r="HY11" s="29"/>
      <c r="HZ11" s="29"/>
      <c r="IA11" s="29"/>
      <c r="IB11" s="29"/>
      <c r="IC11" s="29"/>
      <c r="ID11" s="29"/>
      <c r="IE11" s="29"/>
      <c r="IF11" s="29"/>
      <c r="IG11" s="29"/>
      <c r="IH11" s="29"/>
      <c r="II11" s="29"/>
      <c r="IJ11" s="29"/>
      <c r="IK11" s="29"/>
      <c r="IL11" s="29"/>
      <c r="IM11" s="29"/>
      <c r="IN11" s="29"/>
      <c r="IO11" s="29"/>
      <c r="IP11" s="29"/>
      <c r="IQ11" s="29"/>
      <c r="IR11" s="29"/>
      <c r="IS11" s="29"/>
      <c r="IT11" s="29"/>
      <c r="IU11" s="29"/>
    </row>
    <row r="12" spans="1:255" s="58" customFormat="1" ht="13.5" x14ac:dyDescent="0.25">
      <c r="A12" s="88"/>
      <c r="B12" s="510"/>
      <c r="C12" s="510"/>
      <c r="D12" s="510"/>
      <c r="E12" s="510"/>
      <c r="F12" s="510"/>
      <c r="G12" s="510"/>
      <c r="H12" s="510"/>
      <c r="I12" s="509"/>
      <c r="J12" s="510"/>
      <c r="K12" s="510"/>
      <c r="L12" s="510"/>
      <c r="M12" s="510"/>
      <c r="N12" s="510"/>
      <c r="O12" s="510"/>
      <c r="P12" s="510"/>
      <c r="Q12" s="509"/>
      <c r="R12" s="518"/>
      <c r="S12" s="150"/>
      <c r="T12" s="39"/>
      <c r="U12" s="39"/>
      <c r="V12" s="39"/>
      <c r="W12" s="39"/>
      <c r="X12" s="39"/>
      <c r="Y12" s="39"/>
      <c r="Z12" s="39"/>
      <c r="AA12" s="39"/>
      <c r="AB12" s="28"/>
      <c r="AC12" s="28"/>
      <c r="AD12" s="31"/>
      <c r="AE12" s="31"/>
      <c r="AF12" s="31"/>
      <c r="AG12" s="31"/>
      <c r="AH12" s="31"/>
      <c r="AI12" s="31"/>
      <c r="AJ12" s="28"/>
      <c r="AK12" s="28"/>
      <c r="AL12" s="28"/>
      <c r="AM12" s="28"/>
      <c r="AN12" s="28"/>
      <c r="AO12" s="28"/>
      <c r="AP12" s="28"/>
      <c r="AQ12" s="28"/>
      <c r="AR12" s="28"/>
      <c r="AS12" s="28"/>
      <c r="AT12" s="28"/>
      <c r="AU12" s="28"/>
      <c r="AV12" s="28"/>
      <c r="AW12" s="28"/>
      <c r="AX12" s="28"/>
      <c r="AY12" s="28"/>
      <c r="AZ12" s="28"/>
      <c r="BA12" s="28"/>
      <c r="BB12" s="28"/>
      <c r="BC12" s="28"/>
      <c r="BD12" s="28"/>
      <c r="BE12" s="28"/>
      <c r="BF12" s="28"/>
      <c r="BG12" s="28"/>
      <c r="BH12" s="28"/>
      <c r="BI12" s="28"/>
      <c r="BJ12" s="28"/>
      <c r="BK12" s="28"/>
      <c r="BL12" s="28"/>
      <c r="BM12" s="28"/>
      <c r="BN12" s="28"/>
      <c r="BO12" s="28"/>
      <c r="BP12" s="28"/>
      <c r="BQ12" s="28"/>
      <c r="BR12" s="28"/>
      <c r="BS12" s="28"/>
      <c r="BT12" s="28"/>
      <c r="BU12" s="28"/>
      <c r="BV12" s="28"/>
      <c r="BW12" s="28"/>
      <c r="BX12" s="28"/>
      <c r="BY12" s="28"/>
      <c r="BZ12" s="28"/>
      <c r="CA12" s="28"/>
      <c r="CB12" s="28"/>
      <c r="CC12" s="28"/>
      <c r="CD12" s="28"/>
      <c r="CE12" s="28"/>
      <c r="CF12" s="28"/>
      <c r="CG12" s="28"/>
      <c r="CH12" s="28"/>
      <c r="CI12" s="28"/>
      <c r="CJ12" s="28"/>
      <c r="CK12" s="28"/>
      <c r="CL12" s="28"/>
      <c r="CM12" s="28"/>
      <c r="CN12" s="28"/>
      <c r="CO12" s="28"/>
      <c r="CP12" s="28"/>
      <c r="CQ12" s="28"/>
      <c r="CR12" s="28"/>
      <c r="CS12" s="28"/>
      <c r="CT12" s="28"/>
      <c r="CU12" s="28"/>
      <c r="CV12" s="28"/>
      <c r="CW12" s="28"/>
      <c r="CX12" s="28"/>
      <c r="CY12" s="28"/>
      <c r="CZ12" s="28"/>
      <c r="DA12" s="28"/>
      <c r="DB12" s="28"/>
      <c r="DC12" s="28"/>
      <c r="DD12" s="28"/>
      <c r="DE12" s="28"/>
      <c r="DF12" s="28"/>
      <c r="DG12" s="28"/>
      <c r="DH12" s="28"/>
      <c r="DI12" s="28"/>
      <c r="DJ12" s="28"/>
      <c r="DK12" s="28"/>
      <c r="DL12" s="28"/>
      <c r="DM12" s="28"/>
      <c r="DN12" s="28"/>
      <c r="DO12" s="28"/>
      <c r="DP12" s="28"/>
      <c r="DQ12" s="28"/>
      <c r="DR12" s="28"/>
      <c r="DS12" s="28"/>
      <c r="DT12" s="28"/>
      <c r="DU12" s="28"/>
      <c r="DV12" s="28"/>
      <c r="DW12" s="28"/>
      <c r="DX12" s="28"/>
      <c r="DY12" s="28"/>
      <c r="DZ12" s="28"/>
      <c r="EA12" s="28"/>
      <c r="EB12" s="28"/>
      <c r="EC12" s="28"/>
      <c r="ED12" s="28"/>
      <c r="EE12" s="28"/>
      <c r="EF12" s="28"/>
      <c r="EG12" s="28"/>
      <c r="EH12" s="28"/>
      <c r="EI12" s="28"/>
      <c r="EJ12" s="28"/>
      <c r="EK12" s="28"/>
      <c r="EL12" s="28"/>
      <c r="EM12" s="28"/>
      <c r="EN12" s="28"/>
      <c r="EO12" s="28"/>
      <c r="EP12" s="28"/>
      <c r="EQ12" s="28"/>
      <c r="ER12" s="28"/>
      <c r="ES12" s="28"/>
      <c r="ET12" s="28"/>
      <c r="EU12" s="28"/>
      <c r="EV12" s="28"/>
      <c r="EW12" s="28"/>
      <c r="EX12" s="28"/>
      <c r="EY12" s="28"/>
      <c r="EZ12" s="28"/>
      <c r="FA12" s="28"/>
      <c r="FB12" s="28"/>
      <c r="FC12" s="28"/>
      <c r="FD12" s="28"/>
      <c r="FE12" s="28"/>
      <c r="FF12" s="28"/>
      <c r="FG12" s="28"/>
      <c r="FH12" s="28"/>
      <c r="FI12" s="28"/>
      <c r="FJ12" s="28"/>
      <c r="FK12" s="28"/>
      <c r="FL12" s="28"/>
      <c r="FM12" s="28"/>
      <c r="FN12" s="28"/>
      <c r="FO12" s="28"/>
      <c r="FP12" s="28"/>
      <c r="FQ12" s="28"/>
      <c r="FR12" s="28"/>
      <c r="FS12" s="28"/>
      <c r="FT12" s="28"/>
      <c r="FU12" s="28"/>
      <c r="FV12" s="28"/>
      <c r="FW12" s="28"/>
      <c r="FX12" s="28"/>
      <c r="FY12" s="28"/>
      <c r="FZ12" s="28"/>
      <c r="GA12" s="28"/>
      <c r="GB12" s="28"/>
      <c r="GC12" s="28"/>
      <c r="GD12" s="28"/>
      <c r="GE12" s="28"/>
      <c r="GF12" s="28"/>
      <c r="GG12" s="28"/>
      <c r="GH12" s="28"/>
      <c r="GI12" s="28"/>
      <c r="GJ12" s="28"/>
      <c r="GK12" s="28"/>
      <c r="GL12" s="28"/>
      <c r="GM12" s="28"/>
      <c r="GN12" s="28"/>
      <c r="GO12" s="28"/>
      <c r="GP12" s="28"/>
      <c r="GQ12" s="28"/>
      <c r="GR12" s="28"/>
      <c r="GS12" s="28"/>
      <c r="GT12" s="28"/>
      <c r="GU12" s="28"/>
      <c r="GV12" s="28"/>
      <c r="GW12" s="28"/>
      <c r="GX12" s="28"/>
      <c r="GY12" s="28"/>
      <c r="GZ12" s="28"/>
      <c r="HA12" s="28"/>
      <c r="HB12" s="28"/>
      <c r="HC12" s="28"/>
      <c r="HD12" s="28"/>
      <c r="HE12" s="28"/>
      <c r="HF12" s="28"/>
      <c r="HG12" s="28"/>
      <c r="HH12" s="28"/>
      <c r="HI12" s="28"/>
      <c r="HJ12" s="28"/>
      <c r="HK12" s="28"/>
      <c r="HL12" s="28"/>
      <c r="HM12" s="28"/>
      <c r="HN12" s="28"/>
      <c r="HO12" s="28"/>
      <c r="HP12" s="28"/>
      <c r="HQ12" s="28"/>
      <c r="HR12" s="28"/>
      <c r="HS12" s="28"/>
      <c r="HT12" s="28"/>
      <c r="HU12" s="28"/>
      <c r="HV12" s="28"/>
      <c r="HW12" s="28"/>
      <c r="HX12" s="28"/>
      <c r="HY12" s="28"/>
      <c r="HZ12" s="28"/>
      <c r="IA12" s="28"/>
      <c r="IB12" s="28"/>
      <c r="IC12" s="28"/>
      <c r="ID12" s="28"/>
      <c r="IE12" s="28"/>
      <c r="IF12" s="28"/>
      <c r="IG12" s="28"/>
      <c r="IH12" s="28"/>
      <c r="II12" s="28"/>
      <c r="IJ12" s="28"/>
      <c r="IK12" s="28"/>
      <c r="IL12" s="28"/>
      <c r="IM12" s="28"/>
      <c r="IN12" s="28"/>
      <c r="IO12" s="28"/>
      <c r="IP12" s="28"/>
      <c r="IQ12" s="28"/>
      <c r="IR12" s="28"/>
      <c r="IS12" s="28"/>
      <c r="IT12" s="28"/>
      <c r="IU12" s="28"/>
    </row>
    <row r="13" spans="1:255" ht="13.5" x14ac:dyDescent="0.25">
      <c r="A13" s="93">
        <v>3261</v>
      </c>
      <c r="B13" s="510" t="s">
        <v>126</v>
      </c>
      <c r="C13" s="519">
        <f>BIB!D8</f>
        <v>48</v>
      </c>
      <c r="D13" s="519">
        <f>BIB!E8</f>
        <v>47</v>
      </c>
      <c r="E13" s="519">
        <f>BIB!F8</f>
        <v>15</v>
      </c>
      <c r="F13" s="519">
        <f>BIB!G8</f>
        <v>9</v>
      </c>
      <c r="G13" s="519">
        <f>BIB!H8</f>
        <v>11</v>
      </c>
      <c r="H13" s="519">
        <f>BIB!I8</f>
        <v>9</v>
      </c>
      <c r="I13" s="509">
        <f t="shared" ref="I13:I19" si="2">SUM(C13:H13)</f>
        <v>139</v>
      </c>
      <c r="J13" s="510">
        <f>BIB!D10</f>
        <v>0</v>
      </c>
      <c r="K13" s="510">
        <f>BIB!E10</f>
        <v>2</v>
      </c>
      <c r="L13" s="520">
        <f>BIB!F10</f>
        <v>1</v>
      </c>
      <c r="M13" s="520">
        <f>BIB!G10</f>
        <v>3</v>
      </c>
      <c r="N13" s="520">
        <f>BIB!H10</f>
        <v>3</v>
      </c>
      <c r="O13" s="520">
        <f>BIB!I10</f>
        <v>4</v>
      </c>
      <c r="P13" s="520">
        <f>BIB!J10</f>
        <v>6</v>
      </c>
      <c r="Q13" s="509">
        <f t="shared" ref="Q13:Q19" si="3">SUM(J13:P13)</f>
        <v>19</v>
      </c>
      <c r="S13" s="150"/>
      <c r="T13" s="39"/>
      <c r="U13" s="39"/>
      <c r="V13" s="39"/>
      <c r="W13" s="39"/>
      <c r="X13" s="39"/>
      <c r="Y13" s="39"/>
      <c r="Z13" s="39"/>
      <c r="AA13" s="39"/>
      <c r="AB13" s="29"/>
      <c r="AC13" s="29"/>
      <c r="AD13" s="32"/>
      <c r="AE13" s="32"/>
      <c r="AF13" s="32"/>
      <c r="AG13" s="32"/>
      <c r="AH13" s="32"/>
      <c r="AI13" s="32"/>
      <c r="AJ13" s="29"/>
      <c r="AK13" s="29"/>
      <c r="AL13" s="29"/>
      <c r="AM13" s="29"/>
      <c r="AN13" s="29"/>
      <c r="AO13" s="29"/>
      <c r="AP13" s="29"/>
      <c r="AQ13" s="29"/>
      <c r="AR13" s="29"/>
      <c r="AS13" s="29"/>
      <c r="AT13" s="29"/>
      <c r="AU13" s="29"/>
      <c r="AV13" s="29"/>
      <c r="AW13" s="29"/>
      <c r="AX13" s="29"/>
      <c r="AY13" s="29"/>
      <c r="AZ13" s="29"/>
      <c r="BA13" s="29"/>
      <c r="BB13" s="29"/>
      <c r="BC13" s="29"/>
      <c r="BD13" s="29"/>
      <c r="BE13" s="29"/>
      <c r="BF13" s="29"/>
      <c r="BG13" s="29"/>
      <c r="BH13" s="29"/>
      <c r="BI13" s="29"/>
      <c r="BJ13" s="29"/>
      <c r="BK13" s="29"/>
      <c r="BL13" s="29"/>
      <c r="BM13" s="29"/>
      <c r="BN13" s="29"/>
      <c r="BO13" s="29"/>
      <c r="BP13" s="29"/>
      <c r="BQ13" s="29"/>
      <c r="BR13" s="29"/>
      <c r="BS13" s="29"/>
      <c r="BT13" s="29"/>
      <c r="BU13" s="29"/>
      <c r="BV13" s="29"/>
      <c r="BW13" s="29"/>
      <c r="BX13" s="29"/>
      <c r="BY13" s="29"/>
      <c r="BZ13" s="29"/>
      <c r="CA13" s="29"/>
      <c r="CB13" s="29"/>
      <c r="CC13" s="29"/>
      <c r="CD13" s="29"/>
      <c r="CE13" s="29"/>
      <c r="CF13" s="29"/>
      <c r="CG13" s="29"/>
      <c r="CH13" s="29"/>
      <c r="CI13" s="29"/>
      <c r="CJ13" s="29"/>
      <c r="CK13" s="29"/>
      <c r="CL13" s="29"/>
      <c r="CM13" s="29"/>
      <c r="CN13" s="29"/>
      <c r="CO13" s="29"/>
      <c r="CP13" s="29"/>
      <c r="CQ13" s="29"/>
      <c r="CR13" s="29"/>
      <c r="CS13" s="29"/>
      <c r="CT13" s="29"/>
      <c r="CU13" s="29"/>
      <c r="CV13" s="29"/>
      <c r="CW13" s="29"/>
      <c r="CX13" s="29"/>
      <c r="CY13" s="29"/>
      <c r="CZ13" s="29"/>
      <c r="DA13" s="29"/>
      <c r="DB13" s="29"/>
      <c r="DC13" s="29"/>
      <c r="DD13" s="29"/>
      <c r="DE13" s="29"/>
      <c r="DF13" s="29"/>
      <c r="DG13" s="29"/>
      <c r="DH13" s="29"/>
      <c r="DI13" s="29"/>
      <c r="DJ13" s="29"/>
      <c r="DK13" s="29"/>
      <c r="DL13" s="29"/>
      <c r="DM13" s="29"/>
      <c r="DN13" s="29"/>
      <c r="DO13" s="29"/>
      <c r="DP13" s="29"/>
      <c r="DQ13" s="29"/>
      <c r="DR13" s="29"/>
      <c r="DS13" s="29"/>
      <c r="DT13" s="29"/>
      <c r="DU13" s="29"/>
      <c r="DV13" s="29"/>
      <c r="DW13" s="29"/>
      <c r="DX13" s="29"/>
      <c r="DY13" s="29"/>
      <c r="DZ13" s="29"/>
      <c r="EA13" s="29"/>
      <c r="EB13" s="29"/>
      <c r="EC13" s="29"/>
      <c r="ED13" s="29"/>
      <c r="EE13" s="29"/>
      <c r="EF13" s="29"/>
      <c r="EG13" s="29"/>
      <c r="EH13" s="29"/>
      <c r="EI13" s="29"/>
      <c r="EJ13" s="29"/>
      <c r="EK13" s="29"/>
      <c r="EL13" s="29"/>
      <c r="EM13" s="29"/>
      <c r="EN13" s="29"/>
      <c r="EO13" s="29"/>
      <c r="EP13" s="29"/>
      <c r="EQ13" s="29"/>
      <c r="ER13" s="29"/>
      <c r="ES13" s="29"/>
      <c r="ET13" s="29"/>
      <c r="EU13" s="29"/>
      <c r="EV13" s="29"/>
      <c r="EW13" s="29"/>
      <c r="EX13" s="29"/>
      <c r="EY13" s="29"/>
      <c r="EZ13" s="29"/>
      <c r="FA13" s="29"/>
      <c r="FB13" s="29"/>
      <c r="FC13" s="29"/>
      <c r="FD13" s="29"/>
      <c r="FE13" s="29"/>
      <c r="FF13" s="29"/>
      <c r="FG13" s="29"/>
      <c r="FH13" s="29"/>
      <c r="FI13" s="29"/>
      <c r="FJ13" s="29"/>
      <c r="FK13" s="29"/>
      <c r="FL13" s="29"/>
      <c r="FM13" s="29"/>
      <c r="FN13" s="29"/>
      <c r="FO13" s="29"/>
      <c r="FP13" s="29"/>
      <c r="FQ13" s="29"/>
      <c r="FR13" s="29"/>
      <c r="FS13" s="29"/>
      <c r="FT13" s="29"/>
      <c r="FU13" s="29"/>
      <c r="FV13" s="29"/>
      <c r="FW13" s="29"/>
      <c r="FX13" s="29"/>
      <c r="FY13" s="29"/>
      <c r="FZ13" s="29"/>
      <c r="GA13" s="29"/>
      <c r="GB13" s="29"/>
      <c r="GC13" s="29"/>
      <c r="GD13" s="29"/>
      <c r="GE13" s="29"/>
      <c r="GF13" s="29"/>
      <c r="GG13" s="29"/>
      <c r="GH13" s="29"/>
      <c r="GI13" s="29"/>
      <c r="GJ13" s="29"/>
      <c r="GK13" s="29"/>
      <c r="GL13" s="29"/>
      <c r="GM13" s="29"/>
      <c r="GN13" s="29"/>
      <c r="GO13" s="29"/>
      <c r="GP13" s="29"/>
      <c r="GQ13" s="29"/>
      <c r="GR13" s="29"/>
      <c r="GS13" s="29"/>
      <c r="GT13" s="29"/>
      <c r="GU13" s="29"/>
      <c r="GV13" s="29"/>
      <c r="GW13" s="29"/>
      <c r="GX13" s="29"/>
      <c r="GY13" s="29"/>
      <c r="GZ13" s="29"/>
      <c r="HA13" s="29"/>
      <c r="HB13" s="29"/>
      <c r="HC13" s="29"/>
      <c r="HD13" s="29"/>
      <c r="HE13" s="29"/>
      <c r="HF13" s="29"/>
      <c r="HG13" s="29"/>
      <c r="HH13" s="29"/>
      <c r="HI13" s="29"/>
      <c r="HJ13" s="29"/>
      <c r="HK13" s="29"/>
      <c r="HL13" s="29"/>
      <c r="HM13" s="29"/>
      <c r="HN13" s="29"/>
      <c r="HO13" s="29"/>
      <c r="HP13" s="29"/>
      <c r="HQ13" s="29"/>
      <c r="HR13" s="29"/>
      <c r="HS13" s="29"/>
      <c r="HT13" s="29"/>
      <c r="HU13" s="29"/>
      <c r="HV13" s="29"/>
      <c r="HW13" s="29"/>
      <c r="HX13" s="29"/>
      <c r="HY13" s="29"/>
      <c r="HZ13" s="29"/>
      <c r="IA13" s="29"/>
      <c r="IB13" s="29"/>
      <c r="IC13" s="29"/>
      <c r="ID13" s="29"/>
      <c r="IE13" s="29"/>
      <c r="IF13" s="29"/>
      <c r="IG13" s="29"/>
      <c r="IH13" s="29"/>
      <c r="II13" s="29"/>
      <c r="IJ13" s="29"/>
      <c r="IK13" s="29"/>
      <c r="IL13" s="29"/>
      <c r="IM13" s="29"/>
      <c r="IN13" s="29"/>
      <c r="IO13" s="29"/>
      <c r="IP13" s="29"/>
      <c r="IQ13" s="29"/>
      <c r="IR13" s="29"/>
      <c r="IS13" s="29"/>
      <c r="IT13" s="29"/>
      <c r="IU13" s="29"/>
    </row>
    <row r="14" spans="1:255" ht="13.5" x14ac:dyDescent="0.25">
      <c r="A14" s="93">
        <v>3201</v>
      </c>
      <c r="B14" s="510" t="s">
        <v>127</v>
      </c>
      <c r="C14" s="510">
        <f>PDS!D8</f>
        <v>105</v>
      </c>
      <c r="D14" s="510">
        <f>PDS!E8</f>
        <v>149</v>
      </c>
      <c r="E14" s="510">
        <f>PDS!F8</f>
        <v>91</v>
      </c>
      <c r="F14" s="510">
        <f>PDS!G8</f>
        <v>107</v>
      </c>
      <c r="G14" s="510">
        <f>PDS!H7</f>
        <v>91</v>
      </c>
      <c r="H14" s="510">
        <f>PDS!I8</f>
        <v>128</v>
      </c>
      <c r="I14" s="509">
        <f t="shared" si="2"/>
        <v>671</v>
      </c>
      <c r="J14" s="511"/>
      <c r="K14" s="511"/>
      <c r="L14" s="511"/>
      <c r="M14" s="511"/>
      <c r="N14" s="511"/>
      <c r="O14" s="511"/>
      <c r="P14" s="511"/>
      <c r="Q14" s="509">
        <f t="shared" si="3"/>
        <v>0</v>
      </c>
      <c r="S14" s="150"/>
      <c r="T14" s="39"/>
      <c r="U14" s="39"/>
      <c r="V14" s="39"/>
      <c r="W14" s="39"/>
      <c r="X14" s="39"/>
      <c r="Y14" s="39"/>
      <c r="Z14" s="39"/>
      <c r="AA14" s="39"/>
      <c r="AB14" s="29"/>
      <c r="AC14" s="29"/>
      <c r="AD14" s="32"/>
      <c r="AE14" s="32"/>
      <c r="AF14" s="32"/>
      <c r="AG14" s="32"/>
      <c r="AH14" s="32"/>
      <c r="AI14" s="32"/>
      <c r="AJ14" s="29"/>
      <c r="AK14" s="29"/>
      <c r="AL14" s="29"/>
      <c r="AM14" s="29"/>
      <c r="AN14" s="29"/>
      <c r="AO14" s="29"/>
      <c r="AP14" s="29"/>
      <c r="AQ14" s="29"/>
      <c r="AR14" s="29"/>
      <c r="AS14" s="29"/>
      <c r="AT14" s="29"/>
      <c r="AU14" s="29"/>
      <c r="AV14" s="29"/>
      <c r="AW14" s="29"/>
      <c r="AX14" s="29"/>
      <c r="AY14" s="29"/>
      <c r="AZ14" s="29"/>
      <c r="BA14" s="29"/>
      <c r="BB14" s="29"/>
      <c r="BC14" s="29"/>
      <c r="BD14" s="29"/>
      <c r="BE14" s="29"/>
      <c r="BF14" s="29"/>
      <c r="BG14" s="29"/>
      <c r="BH14" s="29"/>
      <c r="BI14" s="29"/>
      <c r="BJ14" s="29"/>
      <c r="BK14" s="29"/>
      <c r="BL14" s="29"/>
      <c r="BM14" s="29"/>
      <c r="BN14" s="29"/>
      <c r="BO14" s="29"/>
      <c r="BP14" s="29"/>
      <c r="BQ14" s="29"/>
      <c r="BR14" s="29"/>
      <c r="BS14" s="29"/>
      <c r="BT14" s="29"/>
      <c r="BU14" s="29"/>
      <c r="BV14" s="29"/>
      <c r="BW14" s="29"/>
      <c r="BX14" s="29"/>
      <c r="BY14" s="29"/>
      <c r="BZ14" s="29"/>
      <c r="CA14" s="29"/>
      <c r="CB14" s="29"/>
      <c r="CC14" s="29"/>
      <c r="CD14" s="29"/>
      <c r="CE14" s="29"/>
      <c r="CF14" s="29"/>
      <c r="CG14" s="29"/>
      <c r="CH14" s="29"/>
      <c r="CI14" s="29"/>
      <c r="CJ14" s="29"/>
      <c r="CK14" s="29"/>
      <c r="CL14" s="29"/>
      <c r="CM14" s="29"/>
      <c r="CN14" s="29"/>
      <c r="CO14" s="29"/>
      <c r="CP14" s="29"/>
      <c r="CQ14" s="29"/>
      <c r="CR14" s="29"/>
      <c r="CS14" s="29"/>
      <c r="CT14" s="29"/>
      <c r="CU14" s="29"/>
      <c r="CV14" s="29"/>
      <c r="CW14" s="29"/>
      <c r="CX14" s="29"/>
      <c r="CY14" s="29"/>
      <c r="CZ14" s="29"/>
      <c r="DA14" s="29"/>
      <c r="DB14" s="29"/>
      <c r="DC14" s="29"/>
      <c r="DD14" s="29"/>
      <c r="DE14" s="29"/>
      <c r="DF14" s="29"/>
      <c r="DG14" s="29"/>
      <c r="DH14" s="29"/>
      <c r="DI14" s="29"/>
      <c r="DJ14" s="29"/>
      <c r="DK14" s="29"/>
      <c r="DL14" s="29"/>
      <c r="DM14" s="29"/>
      <c r="DN14" s="29"/>
      <c r="DO14" s="29"/>
      <c r="DP14" s="29"/>
      <c r="DQ14" s="29"/>
      <c r="DR14" s="29"/>
      <c r="DS14" s="29"/>
      <c r="DT14" s="29"/>
      <c r="DU14" s="29"/>
      <c r="DV14" s="29"/>
      <c r="DW14" s="29"/>
      <c r="DX14" s="29"/>
      <c r="DY14" s="29"/>
      <c r="DZ14" s="29"/>
      <c r="EA14" s="29"/>
      <c r="EB14" s="29"/>
      <c r="EC14" s="29"/>
      <c r="ED14" s="29"/>
      <c r="EE14" s="29"/>
      <c r="EF14" s="29"/>
      <c r="EG14" s="29"/>
      <c r="EH14" s="29"/>
      <c r="EI14" s="29"/>
      <c r="EJ14" s="29"/>
      <c r="EK14" s="29"/>
      <c r="EL14" s="29"/>
      <c r="EM14" s="29"/>
      <c r="EN14" s="29"/>
      <c r="EO14" s="29"/>
      <c r="EP14" s="29"/>
      <c r="EQ14" s="29"/>
      <c r="ER14" s="29"/>
      <c r="ES14" s="29"/>
      <c r="ET14" s="29"/>
      <c r="EU14" s="29"/>
      <c r="EV14" s="29"/>
      <c r="EW14" s="29"/>
      <c r="EX14" s="29"/>
      <c r="EY14" s="29"/>
      <c r="EZ14" s="29"/>
      <c r="FA14" s="29"/>
      <c r="FB14" s="29"/>
      <c r="FC14" s="29"/>
      <c r="FD14" s="29"/>
      <c r="FE14" s="29"/>
      <c r="FF14" s="29"/>
      <c r="FG14" s="29"/>
      <c r="FH14" s="29"/>
      <c r="FI14" s="29"/>
      <c r="FJ14" s="29"/>
      <c r="FK14" s="29"/>
      <c r="FL14" s="29"/>
      <c r="FM14" s="29"/>
      <c r="FN14" s="29"/>
      <c r="FO14" s="29"/>
      <c r="FP14" s="29"/>
      <c r="FQ14" s="29"/>
      <c r="FR14" s="29"/>
      <c r="FS14" s="29"/>
      <c r="FT14" s="29"/>
      <c r="FU14" s="29"/>
      <c r="FV14" s="29"/>
      <c r="FW14" s="29"/>
      <c r="FX14" s="29"/>
      <c r="FY14" s="29"/>
      <c r="FZ14" s="29"/>
      <c r="GA14" s="29"/>
      <c r="GB14" s="29"/>
      <c r="GC14" s="29"/>
      <c r="GD14" s="29"/>
      <c r="GE14" s="29"/>
      <c r="GF14" s="29"/>
      <c r="GG14" s="29"/>
      <c r="GH14" s="29"/>
      <c r="GI14" s="29"/>
      <c r="GJ14" s="29"/>
      <c r="GK14" s="29"/>
      <c r="GL14" s="29"/>
      <c r="GM14" s="29"/>
      <c r="GN14" s="29"/>
      <c r="GO14" s="29"/>
      <c r="GP14" s="29"/>
      <c r="GQ14" s="29"/>
      <c r="GR14" s="29"/>
      <c r="GS14" s="29"/>
      <c r="GT14" s="29"/>
      <c r="GU14" s="29"/>
      <c r="GV14" s="29"/>
      <c r="GW14" s="29"/>
      <c r="GX14" s="29"/>
      <c r="GY14" s="29"/>
      <c r="GZ14" s="29"/>
      <c r="HA14" s="29"/>
      <c r="HB14" s="29"/>
      <c r="HC14" s="29"/>
      <c r="HD14" s="29"/>
      <c r="HE14" s="29"/>
      <c r="HF14" s="29"/>
      <c r="HG14" s="29"/>
      <c r="HH14" s="29"/>
      <c r="HI14" s="29"/>
      <c r="HJ14" s="29"/>
      <c r="HK14" s="29"/>
      <c r="HL14" s="29"/>
      <c r="HM14" s="29"/>
      <c r="HN14" s="29"/>
      <c r="HO14" s="29"/>
      <c r="HP14" s="29"/>
      <c r="HQ14" s="29"/>
      <c r="HR14" s="29"/>
      <c r="HS14" s="29"/>
      <c r="HT14" s="29"/>
      <c r="HU14" s="29"/>
      <c r="HV14" s="29"/>
      <c r="HW14" s="29"/>
      <c r="HX14" s="29"/>
      <c r="HY14" s="29"/>
      <c r="HZ14" s="29"/>
      <c r="IA14" s="29"/>
      <c r="IB14" s="29"/>
      <c r="IC14" s="29"/>
      <c r="ID14" s="29"/>
      <c r="IE14" s="29"/>
      <c r="IF14" s="29"/>
      <c r="IG14" s="29"/>
      <c r="IH14" s="29"/>
      <c r="II14" s="29"/>
      <c r="IJ14" s="29"/>
      <c r="IK14" s="29"/>
      <c r="IL14" s="29"/>
      <c r="IM14" s="29"/>
      <c r="IN14" s="29"/>
      <c r="IO14" s="29"/>
      <c r="IP14" s="29"/>
      <c r="IQ14" s="29"/>
      <c r="IR14" s="29"/>
      <c r="IS14" s="29"/>
      <c r="IT14" s="29"/>
      <c r="IU14" s="29"/>
    </row>
    <row r="15" spans="1:255" ht="13.5" x14ac:dyDescent="0.25">
      <c r="A15" s="93">
        <v>3283</v>
      </c>
      <c r="B15" s="510" t="s">
        <v>128</v>
      </c>
      <c r="C15" s="510">
        <f>BS!D8</f>
        <v>41</v>
      </c>
      <c r="D15" s="510">
        <f>BS!E8</f>
        <v>60</v>
      </c>
      <c r="E15" s="510">
        <f>BS!F8</f>
        <v>60</v>
      </c>
      <c r="F15" s="510">
        <f>BS!G8</f>
        <v>64</v>
      </c>
      <c r="G15" s="510">
        <f>BS!H8</f>
        <v>45</v>
      </c>
      <c r="H15" s="510">
        <f>BS!I8</f>
        <v>55</v>
      </c>
      <c r="I15" s="509">
        <f t="shared" si="2"/>
        <v>325</v>
      </c>
      <c r="J15" s="511"/>
      <c r="K15" s="511"/>
      <c r="L15" s="511"/>
      <c r="M15" s="511"/>
      <c r="N15" s="511"/>
      <c r="O15" s="511"/>
      <c r="P15" s="511"/>
      <c r="Q15" s="509">
        <f t="shared" si="3"/>
        <v>0</v>
      </c>
      <c r="S15" s="150"/>
      <c r="T15" s="39"/>
      <c r="U15" s="39"/>
      <c r="V15" s="39"/>
      <c r="W15" s="39"/>
      <c r="X15" s="39"/>
      <c r="Y15" s="39"/>
      <c r="Z15" s="39"/>
      <c r="AA15" s="39"/>
      <c r="AB15" s="29"/>
      <c r="AC15" s="29"/>
      <c r="AD15" s="32"/>
      <c r="AE15" s="32"/>
      <c r="AF15" s="32"/>
      <c r="AG15" s="32"/>
      <c r="AH15" s="32"/>
      <c r="AI15" s="32"/>
      <c r="AJ15" s="29"/>
      <c r="AK15" s="29"/>
      <c r="AL15" s="29"/>
      <c r="AM15" s="29"/>
      <c r="AN15" s="29"/>
      <c r="AO15" s="29"/>
      <c r="AP15" s="29"/>
      <c r="AQ15" s="29"/>
      <c r="AR15" s="29"/>
      <c r="AS15" s="29"/>
      <c r="AT15" s="29"/>
      <c r="AU15" s="29"/>
      <c r="AV15" s="29"/>
      <c r="AW15" s="29"/>
      <c r="AX15" s="29"/>
      <c r="AY15" s="29"/>
      <c r="AZ15" s="29"/>
      <c r="BA15" s="29"/>
      <c r="BB15" s="29"/>
      <c r="BC15" s="29"/>
      <c r="BD15" s="29"/>
      <c r="BE15" s="29"/>
      <c r="BF15" s="29"/>
      <c r="BG15" s="29"/>
      <c r="BH15" s="29"/>
      <c r="BI15" s="29"/>
      <c r="BJ15" s="29"/>
      <c r="BK15" s="29"/>
      <c r="BL15" s="29"/>
      <c r="BM15" s="29"/>
      <c r="BN15" s="29"/>
      <c r="BO15" s="29"/>
      <c r="BP15" s="29"/>
      <c r="BQ15" s="29"/>
      <c r="BR15" s="29"/>
      <c r="BS15" s="29"/>
      <c r="BT15" s="29"/>
      <c r="BU15" s="29"/>
      <c r="BV15" s="29"/>
      <c r="BW15" s="29"/>
      <c r="BX15" s="29"/>
      <c r="BY15" s="29"/>
      <c r="BZ15" s="29"/>
      <c r="CA15" s="29"/>
      <c r="CB15" s="29"/>
      <c r="CC15" s="29"/>
      <c r="CD15" s="29"/>
      <c r="CE15" s="29"/>
      <c r="CF15" s="29"/>
      <c r="CG15" s="29"/>
      <c r="CH15" s="29"/>
      <c r="CI15" s="29"/>
      <c r="CJ15" s="29"/>
      <c r="CK15" s="29"/>
      <c r="CL15" s="29"/>
      <c r="CM15" s="29"/>
      <c r="CN15" s="29"/>
      <c r="CO15" s="29"/>
      <c r="CP15" s="29"/>
      <c r="CQ15" s="29"/>
      <c r="CR15" s="29"/>
      <c r="CS15" s="29"/>
      <c r="CT15" s="29"/>
      <c r="CU15" s="29"/>
      <c r="CV15" s="29"/>
      <c r="CW15" s="29"/>
      <c r="CX15" s="29"/>
      <c r="CY15" s="29"/>
      <c r="CZ15" s="29"/>
      <c r="DA15" s="29"/>
      <c r="DB15" s="29"/>
      <c r="DC15" s="29"/>
      <c r="DD15" s="29"/>
      <c r="DE15" s="29"/>
      <c r="DF15" s="29"/>
      <c r="DG15" s="29"/>
      <c r="DH15" s="29"/>
      <c r="DI15" s="29"/>
      <c r="DJ15" s="29"/>
      <c r="DK15" s="29"/>
      <c r="DL15" s="29"/>
      <c r="DM15" s="29"/>
      <c r="DN15" s="29"/>
      <c r="DO15" s="29"/>
      <c r="DP15" s="29"/>
      <c r="DQ15" s="29"/>
      <c r="DR15" s="29"/>
      <c r="DS15" s="29"/>
      <c r="DT15" s="29"/>
      <c r="DU15" s="29"/>
      <c r="DV15" s="29"/>
      <c r="DW15" s="29"/>
      <c r="DX15" s="29"/>
      <c r="DY15" s="29"/>
      <c r="DZ15" s="29"/>
      <c r="EA15" s="29"/>
      <c r="EB15" s="29"/>
      <c r="EC15" s="29"/>
      <c r="ED15" s="29"/>
      <c r="EE15" s="29"/>
      <c r="EF15" s="29"/>
      <c r="EG15" s="29"/>
      <c r="EH15" s="29"/>
      <c r="EI15" s="29"/>
      <c r="EJ15" s="29"/>
      <c r="EK15" s="29"/>
      <c r="EL15" s="29"/>
      <c r="EM15" s="29"/>
      <c r="EN15" s="29"/>
      <c r="EO15" s="29"/>
      <c r="EP15" s="29"/>
      <c r="EQ15" s="29"/>
      <c r="ER15" s="29"/>
      <c r="ES15" s="29"/>
      <c r="ET15" s="29"/>
      <c r="EU15" s="29"/>
      <c r="EV15" s="29"/>
      <c r="EW15" s="29"/>
      <c r="EX15" s="29"/>
      <c r="EY15" s="29"/>
      <c r="EZ15" s="29"/>
      <c r="FA15" s="29"/>
      <c r="FB15" s="29"/>
      <c r="FC15" s="29"/>
      <c r="FD15" s="29"/>
      <c r="FE15" s="29"/>
      <c r="FF15" s="29"/>
      <c r="FG15" s="29"/>
      <c r="FH15" s="29"/>
      <c r="FI15" s="29"/>
      <c r="FJ15" s="29"/>
      <c r="FK15" s="29"/>
      <c r="FL15" s="29"/>
      <c r="FM15" s="29"/>
      <c r="FN15" s="29"/>
      <c r="FO15" s="29"/>
      <c r="FP15" s="29"/>
      <c r="FQ15" s="29"/>
      <c r="FR15" s="29"/>
      <c r="FS15" s="29"/>
      <c r="FT15" s="29"/>
      <c r="FU15" s="29"/>
      <c r="FV15" s="29"/>
      <c r="FW15" s="29"/>
      <c r="FX15" s="29"/>
      <c r="FY15" s="29"/>
      <c r="FZ15" s="29"/>
      <c r="GA15" s="29"/>
      <c r="GB15" s="29"/>
      <c r="GC15" s="29"/>
      <c r="GD15" s="29"/>
      <c r="GE15" s="29"/>
      <c r="GF15" s="29"/>
      <c r="GG15" s="29"/>
      <c r="GH15" s="29"/>
      <c r="GI15" s="29"/>
      <c r="GJ15" s="29"/>
      <c r="GK15" s="29"/>
      <c r="GL15" s="29"/>
      <c r="GM15" s="29"/>
      <c r="GN15" s="29"/>
      <c r="GO15" s="29"/>
      <c r="GP15" s="29"/>
      <c r="GQ15" s="29"/>
      <c r="GR15" s="29"/>
      <c r="GS15" s="29"/>
      <c r="GT15" s="29"/>
      <c r="GU15" s="29"/>
      <c r="GV15" s="29"/>
      <c r="GW15" s="29"/>
      <c r="GX15" s="29"/>
      <c r="GY15" s="29"/>
      <c r="GZ15" s="29"/>
      <c r="HA15" s="29"/>
      <c r="HB15" s="29"/>
      <c r="HC15" s="29"/>
      <c r="HD15" s="29"/>
      <c r="HE15" s="29"/>
      <c r="HF15" s="29"/>
      <c r="HG15" s="29"/>
      <c r="HH15" s="29"/>
      <c r="HI15" s="29"/>
      <c r="HJ15" s="29"/>
      <c r="HK15" s="29"/>
      <c r="HL15" s="29"/>
      <c r="HM15" s="29"/>
      <c r="HN15" s="29"/>
      <c r="HO15" s="29"/>
      <c r="HP15" s="29"/>
      <c r="HQ15" s="29"/>
      <c r="HR15" s="29"/>
      <c r="HS15" s="29"/>
      <c r="HT15" s="29"/>
      <c r="HU15" s="29"/>
      <c r="HV15" s="29"/>
      <c r="HW15" s="29"/>
      <c r="HX15" s="29"/>
      <c r="HY15" s="29"/>
      <c r="HZ15" s="29"/>
      <c r="IA15" s="29"/>
      <c r="IB15" s="29"/>
      <c r="IC15" s="29"/>
      <c r="ID15" s="29"/>
      <c r="IE15" s="29"/>
      <c r="IF15" s="29"/>
      <c r="IG15" s="29"/>
      <c r="IH15" s="29"/>
      <c r="II15" s="29"/>
      <c r="IJ15" s="29"/>
      <c r="IK15" s="29"/>
      <c r="IL15" s="29"/>
      <c r="IM15" s="29"/>
      <c r="IN15" s="29"/>
      <c r="IO15" s="29"/>
      <c r="IP15" s="29"/>
      <c r="IQ15" s="29"/>
      <c r="IR15" s="29"/>
      <c r="IS15" s="29"/>
      <c r="IT15" s="29"/>
      <c r="IU15" s="29"/>
    </row>
    <row r="16" spans="1:255" ht="13.5" x14ac:dyDescent="0.25">
      <c r="A16" s="93">
        <v>3282</v>
      </c>
      <c r="B16" s="510" t="s">
        <v>129</v>
      </c>
      <c r="C16" s="520">
        <f>TI!D8</f>
        <v>42</v>
      </c>
      <c r="D16" s="520">
        <f>TI!E8</f>
        <v>47</v>
      </c>
      <c r="E16" s="521"/>
      <c r="F16" s="521"/>
      <c r="G16" s="521"/>
      <c r="H16" s="521"/>
      <c r="I16" s="509">
        <f t="shared" si="2"/>
        <v>89</v>
      </c>
      <c r="J16" s="510">
        <f>TI!D25</f>
        <v>32</v>
      </c>
      <c r="K16" s="510">
        <f>TI!E25</f>
        <v>33</v>
      </c>
      <c r="L16" s="510">
        <f>TI!F25</f>
        <v>46</v>
      </c>
      <c r="M16" s="510">
        <f>TI!G25</f>
        <v>37</v>
      </c>
      <c r="N16" s="510">
        <f>TI!H25</f>
        <v>18</v>
      </c>
      <c r="O16" s="510">
        <f>TI!I25</f>
        <v>12</v>
      </c>
      <c r="P16" s="510">
        <f>TI!J25</f>
        <v>4</v>
      </c>
      <c r="Q16" s="509">
        <f t="shared" si="3"/>
        <v>182</v>
      </c>
      <c r="S16" s="150"/>
      <c r="T16" s="39"/>
      <c r="U16" s="39"/>
      <c r="V16" s="39"/>
      <c r="W16" s="39"/>
      <c r="X16" s="39"/>
      <c r="Y16" s="39"/>
      <c r="Z16" s="39"/>
      <c r="AA16" s="39"/>
      <c r="AB16" s="29"/>
      <c r="AC16" s="29"/>
      <c r="AD16" s="32"/>
      <c r="AE16" s="32"/>
      <c r="AF16" s="32"/>
      <c r="AG16" s="32"/>
      <c r="AH16" s="32"/>
      <c r="AI16" s="32"/>
      <c r="AJ16" s="29"/>
      <c r="AK16" s="29"/>
      <c r="AL16" s="29"/>
      <c r="AM16" s="29"/>
      <c r="AN16" s="29"/>
      <c r="AO16" s="29"/>
      <c r="AP16" s="29"/>
      <c r="AQ16" s="29"/>
      <c r="AR16" s="29"/>
      <c r="AS16" s="29"/>
      <c r="AT16" s="29"/>
      <c r="AU16" s="29"/>
      <c r="AV16" s="29"/>
      <c r="AW16" s="29"/>
      <c r="AX16" s="29"/>
      <c r="AY16" s="29"/>
      <c r="AZ16" s="29"/>
      <c r="BA16" s="29"/>
      <c r="BB16" s="29"/>
      <c r="BC16" s="29"/>
      <c r="BD16" s="29"/>
      <c r="BE16" s="29"/>
      <c r="BF16" s="29"/>
      <c r="BG16" s="29"/>
      <c r="BH16" s="29"/>
      <c r="BI16" s="29"/>
      <c r="BJ16" s="29"/>
      <c r="BK16" s="29"/>
      <c r="BL16" s="29"/>
      <c r="BM16" s="29"/>
      <c r="BN16" s="29"/>
      <c r="BO16" s="29"/>
      <c r="BP16" s="29"/>
      <c r="BQ16" s="29"/>
      <c r="BR16" s="29"/>
      <c r="BS16" s="29"/>
      <c r="BT16" s="29"/>
      <c r="BU16" s="29"/>
      <c r="BV16" s="29"/>
      <c r="BW16" s="29"/>
      <c r="BX16" s="29"/>
      <c r="BY16" s="29"/>
      <c r="BZ16" s="29"/>
      <c r="CA16" s="29"/>
      <c r="CB16" s="29"/>
      <c r="CC16" s="29"/>
      <c r="CD16" s="29"/>
      <c r="CE16" s="29"/>
      <c r="CF16" s="29"/>
      <c r="CG16" s="29"/>
      <c r="CH16" s="29"/>
      <c r="CI16" s="29"/>
      <c r="CJ16" s="29"/>
      <c r="CK16" s="29"/>
      <c r="CL16" s="29"/>
      <c r="CM16" s="29"/>
      <c r="CN16" s="29"/>
      <c r="CO16" s="29"/>
      <c r="CP16" s="29"/>
      <c r="CQ16" s="29"/>
      <c r="CR16" s="29"/>
      <c r="CS16" s="29"/>
      <c r="CT16" s="29"/>
      <c r="CU16" s="29"/>
      <c r="CV16" s="29"/>
      <c r="CW16" s="29"/>
      <c r="CX16" s="29"/>
      <c r="CY16" s="29"/>
      <c r="CZ16" s="29"/>
      <c r="DA16" s="29"/>
      <c r="DB16" s="29"/>
      <c r="DC16" s="29"/>
      <c r="DD16" s="29"/>
      <c r="DE16" s="29"/>
      <c r="DF16" s="29"/>
      <c r="DG16" s="29"/>
      <c r="DH16" s="29"/>
      <c r="DI16" s="29"/>
      <c r="DJ16" s="29"/>
      <c r="DK16" s="29"/>
      <c r="DL16" s="29"/>
      <c r="DM16" s="29"/>
      <c r="DN16" s="29"/>
      <c r="DO16" s="29"/>
      <c r="DP16" s="29"/>
      <c r="DQ16" s="29"/>
      <c r="DR16" s="29"/>
      <c r="DS16" s="29"/>
      <c r="DT16" s="29"/>
      <c r="DU16" s="29"/>
      <c r="DV16" s="29"/>
      <c r="DW16" s="29"/>
      <c r="DX16" s="29"/>
      <c r="DY16" s="29"/>
      <c r="DZ16" s="29"/>
      <c r="EA16" s="29"/>
      <c r="EB16" s="29"/>
      <c r="EC16" s="29"/>
      <c r="ED16" s="29"/>
      <c r="EE16" s="29"/>
      <c r="EF16" s="29"/>
      <c r="EG16" s="29"/>
      <c r="EH16" s="29"/>
      <c r="EI16" s="29"/>
      <c r="EJ16" s="29"/>
      <c r="EK16" s="29"/>
      <c r="EL16" s="29"/>
      <c r="EM16" s="29"/>
      <c r="EN16" s="29"/>
      <c r="EO16" s="29"/>
      <c r="EP16" s="29"/>
      <c r="EQ16" s="29"/>
      <c r="ER16" s="29"/>
      <c r="ES16" s="29"/>
      <c r="ET16" s="29"/>
      <c r="EU16" s="29"/>
      <c r="EV16" s="29"/>
      <c r="EW16" s="29"/>
      <c r="EX16" s="29"/>
      <c r="EY16" s="29"/>
      <c r="EZ16" s="29"/>
      <c r="FA16" s="29"/>
      <c r="FB16" s="29"/>
      <c r="FC16" s="29"/>
      <c r="FD16" s="29"/>
      <c r="FE16" s="29"/>
      <c r="FF16" s="29"/>
      <c r="FG16" s="29"/>
      <c r="FH16" s="29"/>
      <c r="FI16" s="29"/>
      <c r="FJ16" s="29"/>
      <c r="FK16" s="29"/>
      <c r="FL16" s="29"/>
      <c r="FM16" s="29"/>
      <c r="FN16" s="29"/>
      <c r="FO16" s="29"/>
      <c r="FP16" s="29"/>
      <c r="FQ16" s="29"/>
      <c r="FR16" s="29"/>
      <c r="FS16" s="29"/>
      <c r="FT16" s="29"/>
      <c r="FU16" s="29"/>
      <c r="FV16" s="29"/>
      <c r="FW16" s="29"/>
      <c r="FX16" s="29"/>
      <c r="FY16" s="29"/>
      <c r="FZ16" s="29"/>
      <c r="GA16" s="29"/>
      <c r="GB16" s="29"/>
      <c r="GC16" s="29"/>
      <c r="GD16" s="29"/>
      <c r="GE16" s="29"/>
      <c r="GF16" s="29"/>
      <c r="GG16" s="29"/>
      <c r="GH16" s="29"/>
      <c r="GI16" s="29"/>
      <c r="GJ16" s="29"/>
      <c r="GK16" s="29"/>
      <c r="GL16" s="29"/>
      <c r="GM16" s="29"/>
      <c r="GN16" s="29"/>
      <c r="GO16" s="29"/>
      <c r="GP16" s="29"/>
      <c r="GQ16" s="29"/>
      <c r="GR16" s="29"/>
      <c r="GS16" s="29"/>
      <c r="GT16" s="29"/>
      <c r="GU16" s="29"/>
      <c r="GV16" s="29"/>
      <c r="GW16" s="29"/>
      <c r="GX16" s="29"/>
      <c r="GY16" s="29"/>
      <c r="GZ16" s="29"/>
      <c r="HA16" s="29"/>
      <c r="HB16" s="29"/>
      <c r="HC16" s="29"/>
      <c r="HD16" s="29"/>
      <c r="HE16" s="29"/>
      <c r="HF16" s="29"/>
      <c r="HG16" s="29"/>
      <c r="HH16" s="29"/>
      <c r="HI16" s="29"/>
      <c r="HJ16" s="29"/>
      <c r="HK16" s="29"/>
      <c r="HL16" s="29"/>
      <c r="HM16" s="29"/>
      <c r="HN16" s="29"/>
      <c r="HO16" s="29"/>
      <c r="HP16" s="29"/>
      <c r="HQ16" s="29"/>
      <c r="HR16" s="29"/>
      <c r="HS16" s="29"/>
      <c r="HT16" s="29"/>
      <c r="HU16" s="29"/>
      <c r="HV16" s="29"/>
      <c r="HW16" s="29"/>
      <c r="HX16" s="29"/>
      <c r="HY16" s="29"/>
      <c r="HZ16" s="29"/>
      <c r="IA16" s="29"/>
      <c r="IB16" s="29"/>
      <c r="IC16" s="29"/>
      <c r="ID16" s="29"/>
      <c r="IE16" s="29"/>
      <c r="IF16" s="29"/>
      <c r="IG16" s="29"/>
      <c r="IH16" s="29"/>
      <c r="II16" s="29"/>
      <c r="IJ16" s="29"/>
      <c r="IK16" s="29"/>
      <c r="IL16" s="29"/>
      <c r="IM16" s="29"/>
      <c r="IN16" s="29"/>
      <c r="IO16" s="29"/>
      <c r="IP16" s="29"/>
      <c r="IQ16" s="29"/>
      <c r="IR16" s="29"/>
      <c r="IS16" s="29"/>
      <c r="IT16" s="29"/>
      <c r="IU16" s="29"/>
    </row>
    <row r="17" spans="1:255" ht="13.5" x14ac:dyDescent="0.25">
      <c r="A17" s="93">
        <v>3281</v>
      </c>
      <c r="B17" s="510" t="s">
        <v>481</v>
      </c>
      <c r="C17" s="510">
        <f>MG!D8</f>
        <v>87</v>
      </c>
      <c r="D17" s="510">
        <f>MG!E8</f>
        <v>78</v>
      </c>
      <c r="E17" s="510">
        <f>MG!F8</f>
        <v>58</v>
      </c>
      <c r="F17" s="510">
        <f>MG!G8</f>
        <v>81</v>
      </c>
      <c r="G17" s="510">
        <f>MG!H8</f>
        <v>45</v>
      </c>
      <c r="H17" s="510">
        <f>MG!I8</f>
        <v>40</v>
      </c>
      <c r="I17" s="509">
        <f t="shared" si="2"/>
        <v>389</v>
      </c>
      <c r="J17" s="510">
        <f>MG!D18</f>
        <v>13</v>
      </c>
      <c r="K17" s="510">
        <f>MG!E18</f>
        <v>16</v>
      </c>
      <c r="L17" s="510">
        <f>MG!F18</f>
        <v>28</v>
      </c>
      <c r="M17" s="510">
        <f>MG!G18</f>
        <v>23</v>
      </c>
      <c r="N17" s="510">
        <f>MG!H18</f>
        <v>16</v>
      </c>
      <c r="O17" s="510">
        <f>MG!I18</f>
        <v>8</v>
      </c>
      <c r="P17" s="510">
        <f>MG!J18</f>
        <v>9</v>
      </c>
      <c r="Q17" s="509">
        <f t="shared" si="3"/>
        <v>113</v>
      </c>
      <c r="S17" s="150"/>
      <c r="T17" s="39"/>
      <c r="U17" s="39"/>
      <c r="V17" s="39"/>
      <c r="W17" s="39"/>
      <c r="X17" s="39"/>
      <c r="Y17" s="39"/>
      <c r="Z17" s="39"/>
      <c r="AA17" s="39"/>
      <c r="AB17" s="29"/>
      <c r="AC17" s="29"/>
      <c r="AD17" s="32"/>
      <c r="AE17" s="32"/>
      <c r="AF17" s="32"/>
      <c r="AG17" s="32"/>
      <c r="AH17" s="32"/>
      <c r="AI17" s="32"/>
      <c r="AJ17" s="29"/>
      <c r="AK17" s="29"/>
      <c r="AL17" s="29"/>
      <c r="AM17" s="29"/>
      <c r="AN17" s="29"/>
      <c r="AO17" s="29"/>
      <c r="AP17" s="29"/>
      <c r="AQ17" s="29"/>
      <c r="AR17" s="29"/>
      <c r="AS17" s="29"/>
      <c r="AT17" s="29"/>
      <c r="AU17" s="29"/>
      <c r="AV17" s="29"/>
      <c r="AW17" s="29"/>
      <c r="AX17" s="29"/>
      <c r="AY17" s="29"/>
      <c r="AZ17" s="29"/>
      <c r="BA17" s="29"/>
      <c r="BB17" s="29"/>
      <c r="BC17" s="29"/>
      <c r="BD17" s="29"/>
      <c r="BE17" s="29"/>
      <c r="BF17" s="29"/>
      <c r="BG17" s="29"/>
      <c r="BH17" s="29"/>
      <c r="BI17" s="29"/>
      <c r="BJ17" s="29"/>
      <c r="BK17" s="29"/>
      <c r="BL17" s="29"/>
      <c r="BM17" s="29"/>
      <c r="BN17" s="29"/>
      <c r="BO17" s="29"/>
      <c r="BP17" s="29"/>
      <c r="BQ17" s="29"/>
      <c r="BR17" s="29"/>
      <c r="BS17" s="29"/>
      <c r="BT17" s="29"/>
      <c r="BU17" s="29"/>
      <c r="BV17" s="29"/>
      <c r="BW17" s="29"/>
      <c r="BX17" s="29"/>
      <c r="BY17" s="29"/>
      <c r="BZ17" s="29"/>
      <c r="CA17" s="29"/>
      <c r="CB17" s="29"/>
      <c r="CC17" s="29"/>
      <c r="CD17" s="29"/>
      <c r="CE17" s="29"/>
      <c r="CF17" s="29"/>
      <c r="CG17" s="29"/>
      <c r="CH17" s="29"/>
      <c r="CI17" s="29"/>
      <c r="CJ17" s="29"/>
      <c r="CK17" s="29"/>
      <c r="CL17" s="29"/>
      <c r="CM17" s="29"/>
      <c r="CN17" s="29"/>
      <c r="CO17" s="29"/>
      <c r="CP17" s="29"/>
      <c r="CQ17" s="29"/>
      <c r="CR17" s="29"/>
      <c r="CS17" s="29"/>
      <c r="CT17" s="29"/>
      <c r="CU17" s="29"/>
      <c r="CV17" s="29"/>
      <c r="CW17" s="29"/>
      <c r="CX17" s="29"/>
      <c r="CY17" s="29"/>
      <c r="CZ17" s="29"/>
      <c r="DA17" s="29"/>
      <c r="DB17" s="29"/>
      <c r="DC17" s="29"/>
      <c r="DD17" s="29"/>
      <c r="DE17" s="29"/>
      <c r="DF17" s="29"/>
      <c r="DG17" s="29"/>
      <c r="DH17" s="29"/>
      <c r="DI17" s="29"/>
      <c r="DJ17" s="29"/>
      <c r="DK17" s="29"/>
      <c r="DL17" s="29"/>
      <c r="DM17" s="29"/>
      <c r="DN17" s="29"/>
      <c r="DO17" s="29"/>
      <c r="DP17" s="29"/>
      <c r="DQ17" s="29"/>
      <c r="DR17" s="29"/>
      <c r="DS17" s="29"/>
      <c r="DT17" s="29"/>
      <c r="DU17" s="29"/>
      <c r="DV17" s="29"/>
      <c r="DW17" s="29"/>
      <c r="DX17" s="29"/>
      <c r="DY17" s="29"/>
      <c r="DZ17" s="29"/>
      <c r="EA17" s="29"/>
      <c r="EB17" s="29"/>
      <c r="EC17" s="29"/>
      <c r="ED17" s="29"/>
      <c r="EE17" s="29"/>
      <c r="EF17" s="29"/>
      <c r="EG17" s="29"/>
      <c r="EH17" s="29"/>
      <c r="EI17" s="29"/>
      <c r="EJ17" s="29"/>
      <c r="EK17" s="29"/>
      <c r="EL17" s="29"/>
      <c r="EM17" s="29"/>
      <c r="EN17" s="29"/>
      <c r="EO17" s="29"/>
      <c r="EP17" s="29"/>
      <c r="EQ17" s="29"/>
      <c r="ER17" s="29"/>
      <c r="ES17" s="29"/>
      <c r="ET17" s="29"/>
      <c r="EU17" s="29"/>
      <c r="EV17" s="29"/>
      <c r="EW17" s="29"/>
      <c r="EX17" s="29"/>
      <c r="EY17" s="29"/>
      <c r="EZ17" s="29"/>
      <c r="FA17" s="29"/>
      <c r="FB17" s="29"/>
      <c r="FC17" s="29"/>
      <c r="FD17" s="29"/>
      <c r="FE17" s="29"/>
      <c r="FF17" s="29"/>
      <c r="FG17" s="29"/>
      <c r="FH17" s="29"/>
      <c r="FI17" s="29"/>
      <c r="FJ17" s="29"/>
      <c r="FK17" s="29"/>
      <c r="FL17" s="29"/>
      <c r="FM17" s="29"/>
      <c r="FN17" s="29"/>
      <c r="FO17" s="29"/>
      <c r="FP17" s="29"/>
      <c r="FQ17" s="29"/>
      <c r="FR17" s="29"/>
      <c r="FS17" s="29"/>
      <c r="FT17" s="29"/>
      <c r="FU17" s="29"/>
      <c r="FV17" s="29"/>
      <c r="FW17" s="29"/>
      <c r="FX17" s="29"/>
      <c r="FY17" s="29"/>
      <c r="FZ17" s="29"/>
      <c r="GA17" s="29"/>
      <c r="GB17" s="29"/>
      <c r="GC17" s="29"/>
      <c r="GD17" s="29"/>
      <c r="GE17" s="29"/>
      <c r="GF17" s="29"/>
      <c r="GG17" s="29"/>
      <c r="GH17" s="29"/>
      <c r="GI17" s="29"/>
      <c r="GJ17" s="29"/>
      <c r="GK17" s="29"/>
      <c r="GL17" s="29"/>
      <c r="GM17" s="29"/>
      <c r="GN17" s="29"/>
      <c r="GO17" s="29"/>
      <c r="GP17" s="29"/>
      <c r="GQ17" s="29"/>
      <c r="GR17" s="29"/>
      <c r="GS17" s="29"/>
      <c r="GT17" s="29"/>
      <c r="GU17" s="29"/>
      <c r="GV17" s="29"/>
      <c r="GW17" s="29"/>
      <c r="GX17" s="29"/>
      <c r="GY17" s="29"/>
      <c r="GZ17" s="29"/>
      <c r="HA17" s="29"/>
      <c r="HB17" s="29"/>
      <c r="HC17" s="29"/>
      <c r="HD17" s="29"/>
      <c r="HE17" s="29"/>
      <c r="HF17" s="29"/>
      <c r="HG17" s="29"/>
      <c r="HH17" s="29"/>
      <c r="HI17" s="29"/>
      <c r="HJ17" s="29"/>
      <c r="HK17" s="29"/>
      <c r="HL17" s="29"/>
      <c r="HM17" s="29"/>
      <c r="HN17" s="29"/>
      <c r="HO17" s="29"/>
      <c r="HP17" s="29"/>
      <c r="HQ17" s="29"/>
      <c r="HR17" s="29"/>
      <c r="HS17" s="29"/>
      <c r="HT17" s="29"/>
      <c r="HU17" s="29"/>
      <c r="HV17" s="29"/>
      <c r="HW17" s="29"/>
      <c r="HX17" s="29"/>
      <c r="HY17" s="29"/>
      <c r="HZ17" s="29"/>
      <c r="IA17" s="29"/>
      <c r="IB17" s="29"/>
      <c r="IC17" s="29"/>
      <c r="ID17" s="29"/>
      <c r="IE17" s="29"/>
      <c r="IF17" s="29"/>
      <c r="IG17" s="29"/>
      <c r="IH17" s="29"/>
      <c r="II17" s="29"/>
      <c r="IJ17" s="29"/>
      <c r="IK17" s="29"/>
      <c r="IL17" s="29"/>
      <c r="IM17" s="29"/>
      <c r="IN17" s="29"/>
      <c r="IO17" s="29"/>
      <c r="IP17" s="29"/>
      <c r="IQ17" s="29"/>
      <c r="IR17" s="29"/>
      <c r="IS17" s="29"/>
      <c r="IT17" s="29"/>
      <c r="IU17" s="29"/>
    </row>
    <row r="18" spans="1:255" ht="14.25" thickBot="1" x14ac:dyDescent="0.3">
      <c r="B18" s="512" t="s">
        <v>130</v>
      </c>
      <c r="C18" s="515"/>
      <c r="D18" s="515"/>
      <c r="E18" s="515"/>
      <c r="F18" s="515"/>
      <c r="G18" s="515"/>
      <c r="H18" s="515"/>
      <c r="I18" s="514">
        <f t="shared" si="2"/>
        <v>0</v>
      </c>
      <c r="J18" s="515"/>
      <c r="K18" s="515"/>
      <c r="L18" s="515"/>
      <c r="M18" s="515"/>
      <c r="N18" s="515"/>
      <c r="O18" s="515"/>
      <c r="P18" s="515"/>
      <c r="Q18" s="514">
        <f t="shared" si="3"/>
        <v>0</v>
      </c>
      <c r="S18" s="150"/>
      <c r="T18" s="39"/>
      <c r="U18" s="39"/>
      <c r="V18" s="39"/>
      <c r="W18" s="39"/>
      <c r="X18" s="39"/>
      <c r="Y18" s="39"/>
      <c r="Z18" s="39"/>
      <c r="AA18" s="39"/>
      <c r="AB18" s="29"/>
      <c r="AC18" s="29"/>
      <c r="AD18" s="32"/>
      <c r="AE18" s="32"/>
      <c r="AF18" s="32"/>
      <c r="AG18" s="32"/>
      <c r="AH18" s="32"/>
      <c r="AI18" s="32"/>
      <c r="AJ18" s="29"/>
      <c r="AK18" s="29"/>
      <c r="AL18" s="29"/>
      <c r="AM18" s="29"/>
      <c r="AN18" s="29"/>
      <c r="AO18" s="29"/>
      <c r="AP18" s="29"/>
      <c r="AQ18" s="29"/>
      <c r="AR18" s="29"/>
      <c r="AS18" s="29"/>
      <c r="AT18" s="29"/>
      <c r="AU18" s="29"/>
      <c r="AV18" s="29"/>
      <c r="AW18" s="29"/>
      <c r="AX18" s="29"/>
      <c r="AY18" s="29"/>
      <c r="AZ18" s="29"/>
      <c r="BA18" s="29"/>
      <c r="BB18" s="29"/>
      <c r="BC18" s="29"/>
      <c r="BD18" s="29"/>
      <c r="BE18" s="29"/>
      <c r="BF18" s="29"/>
      <c r="BG18" s="29"/>
      <c r="BH18" s="29"/>
      <c r="BI18" s="29"/>
      <c r="BJ18" s="29"/>
      <c r="BK18" s="29"/>
      <c r="BL18" s="29"/>
      <c r="BM18" s="29"/>
      <c r="BN18" s="29"/>
      <c r="BO18" s="29"/>
      <c r="BP18" s="29"/>
      <c r="BQ18" s="29"/>
      <c r="BR18" s="29"/>
      <c r="BS18" s="29"/>
      <c r="BT18" s="29"/>
      <c r="BU18" s="29"/>
      <c r="BV18" s="29"/>
      <c r="BW18" s="29"/>
      <c r="BX18" s="29"/>
      <c r="BY18" s="29"/>
      <c r="BZ18" s="29"/>
      <c r="CA18" s="29"/>
      <c r="CB18" s="29"/>
      <c r="CC18" s="29"/>
      <c r="CD18" s="29"/>
      <c r="CE18" s="29"/>
      <c r="CF18" s="29"/>
      <c r="CG18" s="29"/>
      <c r="CH18" s="29"/>
      <c r="CI18" s="29"/>
      <c r="CJ18" s="29"/>
      <c r="CK18" s="29"/>
      <c r="CL18" s="29"/>
      <c r="CM18" s="29"/>
      <c r="CN18" s="29"/>
      <c r="CO18" s="29"/>
      <c r="CP18" s="29"/>
      <c r="CQ18" s="29"/>
      <c r="CR18" s="29"/>
      <c r="CS18" s="29"/>
      <c r="CT18" s="29"/>
      <c r="CU18" s="29"/>
      <c r="CV18" s="29"/>
      <c r="CW18" s="29"/>
      <c r="CX18" s="29"/>
      <c r="CY18" s="29"/>
      <c r="CZ18" s="29"/>
      <c r="DA18" s="29"/>
      <c r="DB18" s="29"/>
      <c r="DC18" s="29"/>
      <c r="DD18" s="29"/>
      <c r="DE18" s="29"/>
      <c r="DF18" s="29"/>
      <c r="DG18" s="29"/>
      <c r="DH18" s="29"/>
      <c r="DI18" s="29"/>
      <c r="DJ18" s="29"/>
      <c r="DK18" s="29"/>
      <c r="DL18" s="29"/>
      <c r="DM18" s="29"/>
      <c r="DN18" s="29"/>
      <c r="DO18" s="29"/>
      <c r="DP18" s="29"/>
      <c r="DQ18" s="29"/>
      <c r="DR18" s="29"/>
      <c r="DS18" s="29"/>
      <c r="DT18" s="29"/>
      <c r="DU18" s="29"/>
      <c r="DV18" s="29"/>
      <c r="DW18" s="29"/>
      <c r="DX18" s="29"/>
      <c r="DY18" s="29"/>
      <c r="DZ18" s="29"/>
      <c r="EA18" s="29"/>
      <c r="EB18" s="29"/>
      <c r="EC18" s="29"/>
      <c r="ED18" s="29"/>
      <c r="EE18" s="29"/>
      <c r="EF18" s="29"/>
      <c r="EG18" s="29"/>
      <c r="EH18" s="29"/>
      <c r="EI18" s="29"/>
      <c r="EJ18" s="29"/>
      <c r="EK18" s="29"/>
      <c r="EL18" s="29"/>
      <c r="EM18" s="29"/>
      <c r="EN18" s="29"/>
      <c r="EO18" s="29"/>
      <c r="EP18" s="29"/>
      <c r="EQ18" s="29"/>
      <c r="ER18" s="29"/>
      <c r="ES18" s="29"/>
      <c r="ET18" s="29"/>
      <c r="EU18" s="29"/>
      <c r="EV18" s="29"/>
      <c r="EW18" s="29"/>
      <c r="EX18" s="29"/>
      <c r="EY18" s="29"/>
      <c r="EZ18" s="29"/>
      <c r="FA18" s="29"/>
      <c r="FB18" s="29"/>
      <c r="FC18" s="29"/>
      <c r="FD18" s="29"/>
      <c r="FE18" s="29"/>
      <c r="FF18" s="29"/>
      <c r="FG18" s="29"/>
      <c r="FH18" s="29"/>
      <c r="FI18" s="29"/>
      <c r="FJ18" s="29"/>
      <c r="FK18" s="29"/>
      <c r="FL18" s="29"/>
      <c r="FM18" s="29"/>
      <c r="FN18" s="29"/>
      <c r="FO18" s="29"/>
      <c r="FP18" s="29"/>
      <c r="FQ18" s="29"/>
      <c r="FR18" s="29"/>
      <c r="FS18" s="29"/>
      <c r="FT18" s="29"/>
      <c r="FU18" s="29"/>
      <c r="FV18" s="29"/>
      <c r="FW18" s="29"/>
      <c r="FX18" s="29"/>
      <c r="FY18" s="29"/>
      <c r="FZ18" s="29"/>
      <c r="GA18" s="29"/>
      <c r="GB18" s="29"/>
      <c r="GC18" s="29"/>
      <c r="GD18" s="29"/>
      <c r="GE18" s="29"/>
      <c r="GF18" s="29"/>
      <c r="GG18" s="29"/>
      <c r="GH18" s="29"/>
      <c r="GI18" s="29"/>
      <c r="GJ18" s="29"/>
      <c r="GK18" s="29"/>
      <c r="GL18" s="29"/>
      <c r="GM18" s="29"/>
      <c r="GN18" s="29"/>
      <c r="GO18" s="29"/>
      <c r="GP18" s="29"/>
      <c r="GQ18" s="29"/>
      <c r="GR18" s="29"/>
      <c r="GS18" s="29"/>
      <c r="GT18" s="29"/>
      <c r="GU18" s="29"/>
      <c r="GV18" s="29"/>
      <c r="GW18" s="29"/>
      <c r="GX18" s="29"/>
      <c r="GY18" s="29"/>
      <c r="GZ18" s="29"/>
      <c r="HA18" s="29"/>
      <c r="HB18" s="29"/>
      <c r="HC18" s="29"/>
      <c r="HD18" s="29"/>
      <c r="HE18" s="29"/>
      <c r="HF18" s="29"/>
      <c r="HG18" s="29"/>
      <c r="HH18" s="29"/>
      <c r="HI18" s="29"/>
      <c r="HJ18" s="29"/>
      <c r="HK18" s="29"/>
      <c r="HL18" s="29"/>
      <c r="HM18" s="29"/>
      <c r="HN18" s="29"/>
      <c r="HO18" s="29"/>
      <c r="HP18" s="29"/>
      <c r="HQ18" s="29"/>
      <c r="HR18" s="29"/>
      <c r="HS18" s="29"/>
      <c r="HT18" s="29"/>
      <c r="HU18" s="29"/>
      <c r="HV18" s="29"/>
      <c r="HW18" s="29"/>
      <c r="HX18" s="29"/>
      <c r="HY18" s="29"/>
      <c r="HZ18" s="29"/>
      <c r="IA18" s="29"/>
      <c r="IB18" s="29"/>
      <c r="IC18" s="29"/>
      <c r="ID18" s="29"/>
      <c r="IE18" s="29"/>
      <c r="IF18" s="29"/>
      <c r="IG18" s="29"/>
      <c r="IH18" s="29"/>
      <c r="II18" s="29"/>
      <c r="IJ18" s="29"/>
      <c r="IK18" s="29"/>
      <c r="IL18" s="29"/>
      <c r="IM18" s="29"/>
      <c r="IN18" s="29"/>
      <c r="IO18" s="29"/>
      <c r="IP18" s="29"/>
      <c r="IQ18" s="29"/>
      <c r="IR18" s="29"/>
      <c r="IS18" s="29"/>
      <c r="IT18" s="29"/>
      <c r="IU18" s="29"/>
    </row>
    <row r="19" spans="1:255" ht="13.5" x14ac:dyDescent="0.25">
      <c r="B19" s="516" t="s">
        <v>131</v>
      </c>
      <c r="C19" s="516">
        <f t="shared" ref="C19:H19" si="4">SUM(C13:C18)</f>
        <v>323</v>
      </c>
      <c r="D19" s="516">
        <f t="shared" si="4"/>
        <v>381</v>
      </c>
      <c r="E19" s="516">
        <f t="shared" si="4"/>
        <v>224</v>
      </c>
      <c r="F19" s="516">
        <f t="shared" si="4"/>
        <v>261</v>
      </c>
      <c r="G19" s="516">
        <f t="shared" si="4"/>
        <v>192</v>
      </c>
      <c r="H19" s="516">
        <f t="shared" si="4"/>
        <v>232</v>
      </c>
      <c r="I19" s="517">
        <f t="shared" si="2"/>
        <v>1613</v>
      </c>
      <c r="J19" s="516">
        <f>SUM(J13:J18)</f>
        <v>45</v>
      </c>
      <c r="K19" s="516">
        <f t="shared" ref="K19:P19" si="5">SUM(K13:K18)</f>
        <v>51</v>
      </c>
      <c r="L19" s="516">
        <f t="shared" si="5"/>
        <v>75</v>
      </c>
      <c r="M19" s="516">
        <f t="shared" si="5"/>
        <v>63</v>
      </c>
      <c r="N19" s="516">
        <f t="shared" si="5"/>
        <v>37</v>
      </c>
      <c r="O19" s="516">
        <f t="shared" si="5"/>
        <v>24</v>
      </c>
      <c r="P19" s="516">
        <f t="shared" si="5"/>
        <v>19</v>
      </c>
      <c r="Q19" s="517">
        <f t="shared" si="3"/>
        <v>314</v>
      </c>
      <c r="S19" s="150"/>
      <c r="T19" s="39"/>
      <c r="U19" s="39"/>
      <c r="V19" s="39"/>
      <c r="W19" s="39"/>
      <c r="X19" s="39"/>
      <c r="Y19" s="39"/>
      <c r="Z19" s="39"/>
      <c r="AA19" s="39"/>
      <c r="AB19" s="29"/>
      <c r="AC19" s="29"/>
      <c r="AD19" s="32"/>
      <c r="AE19" s="32"/>
      <c r="AF19" s="32"/>
      <c r="AG19" s="32"/>
      <c r="AH19" s="32"/>
      <c r="AI19" s="32"/>
      <c r="AJ19" s="29"/>
      <c r="AK19" s="29"/>
      <c r="AL19" s="29"/>
      <c r="AM19" s="29"/>
      <c r="AN19" s="29"/>
      <c r="AO19" s="29"/>
      <c r="AP19" s="29"/>
      <c r="AQ19" s="29"/>
      <c r="AR19" s="29"/>
      <c r="AS19" s="29"/>
      <c r="AT19" s="29"/>
      <c r="AU19" s="29"/>
      <c r="AV19" s="29"/>
      <c r="AW19" s="29"/>
      <c r="AX19" s="29"/>
      <c r="AY19" s="29"/>
      <c r="AZ19" s="29"/>
      <c r="BA19" s="29"/>
      <c r="BB19" s="29"/>
      <c r="BC19" s="29"/>
      <c r="BD19" s="29"/>
      <c r="BE19" s="29"/>
      <c r="BF19" s="29"/>
      <c r="BG19" s="29"/>
      <c r="BH19" s="29"/>
      <c r="BI19" s="29"/>
      <c r="BJ19" s="29"/>
      <c r="BK19" s="29"/>
      <c r="BL19" s="29"/>
      <c r="BM19" s="29"/>
      <c r="BN19" s="29"/>
      <c r="BO19" s="29"/>
      <c r="BP19" s="29"/>
      <c r="BQ19" s="29"/>
      <c r="BR19" s="29"/>
      <c r="BS19" s="29"/>
      <c r="BT19" s="29"/>
      <c r="BU19" s="29"/>
      <c r="BV19" s="29"/>
      <c r="BW19" s="29"/>
      <c r="BX19" s="29"/>
      <c r="BY19" s="29"/>
      <c r="BZ19" s="29"/>
      <c r="CA19" s="29"/>
      <c r="CB19" s="29"/>
      <c r="CC19" s="29"/>
      <c r="CD19" s="29"/>
      <c r="CE19" s="29"/>
      <c r="CF19" s="29"/>
      <c r="CG19" s="29"/>
      <c r="CH19" s="29"/>
      <c r="CI19" s="29"/>
      <c r="CJ19" s="29"/>
      <c r="CK19" s="29"/>
      <c r="CL19" s="29"/>
      <c r="CM19" s="29"/>
      <c r="CN19" s="29"/>
      <c r="CO19" s="29"/>
      <c r="CP19" s="29"/>
      <c r="CQ19" s="29"/>
      <c r="CR19" s="29"/>
      <c r="CS19" s="29"/>
      <c r="CT19" s="29"/>
      <c r="CU19" s="29"/>
      <c r="CV19" s="29"/>
      <c r="CW19" s="29"/>
      <c r="CX19" s="29"/>
      <c r="CY19" s="29"/>
      <c r="CZ19" s="29"/>
      <c r="DA19" s="29"/>
      <c r="DB19" s="29"/>
      <c r="DC19" s="29"/>
      <c r="DD19" s="29"/>
      <c r="DE19" s="29"/>
      <c r="DF19" s="29"/>
      <c r="DG19" s="29"/>
      <c r="DH19" s="29"/>
      <c r="DI19" s="29"/>
      <c r="DJ19" s="29"/>
      <c r="DK19" s="29"/>
      <c r="DL19" s="29"/>
      <c r="DM19" s="29"/>
      <c r="DN19" s="29"/>
      <c r="DO19" s="29"/>
      <c r="DP19" s="29"/>
      <c r="DQ19" s="29"/>
      <c r="DR19" s="29"/>
      <c r="DS19" s="29"/>
      <c r="DT19" s="29"/>
      <c r="DU19" s="29"/>
      <c r="DV19" s="29"/>
      <c r="DW19" s="29"/>
      <c r="DX19" s="29"/>
      <c r="DY19" s="29"/>
      <c r="DZ19" s="29"/>
      <c r="EA19" s="29"/>
      <c r="EB19" s="29"/>
      <c r="EC19" s="29"/>
      <c r="ED19" s="29"/>
      <c r="EE19" s="29"/>
      <c r="EF19" s="29"/>
      <c r="EG19" s="29"/>
      <c r="EH19" s="29"/>
      <c r="EI19" s="29"/>
      <c r="EJ19" s="29"/>
      <c r="EK19" s="29"/>
      <c r="EL19" s="29"/>
      <c r="EM19" s="29"/>
      <c r="EN19" s="29"/>
      <c r="EO19" s="29"/>
      <c r="EP19" s="29"/>
      <c r="EQ19" s="29"/>
      <c r="ER19" s="29"/>
      <c r="ES19" s="29"/>
      <c r="ET19" s="29"/>
      <c r="EU19" s="29"/>
      <c r="EV19" s="29"/>
      <c r="EW19" s="29"/>
      <c r="EX19" s="29"/>
      <c r="EY19" s="29"/>
      <c r="EZ19" s="29"/>
      <c r="FA19" s="29"/>
      <c r="FB19" s="29"/>
      <c r="FC19" s="29"/>
      <c r="FD19" s="29"/>
      <c r="FE19" s="29"/>
      <c r="FF19" s="29"/>
      <c r="FG19" s="29"/>
      <c r="FH19" s="29"/>
      <c r="FI19" s="29"/>
      <c r="FJ19" s="29"/>
      <c r="FK19" s="29"/>
      <c r="FL19" s="29"/>
      <c r="FM19" s="29"/>
      <c r="FN19" s="29"/>
      <c r="FO19" s="29"/>
      <c r="FP19" s="29"/>
      <c r="FQ19" s="29"/>
      <c r="FR19" s="29"/>
      <c r="FS19" s="29"/>
      <c r="FT19" s="29"/>
      <c r="FU19" s="29"/>
      <c r="FV19" s="29"/>
      <c r="FW19" s="29"/>
      <c r="FX19" s="29"/>
      <c r="FY19" s="29"/>
      <c r="FZ19" s="29"/>
      <c r="GA19" s="29"/>
      <c r="GB19" s="29"/>
      <c r="GC19" s="29"/>
      <c r="GD19" s="29"/>
      <c r="GE19" s="29"/>
      <c r="GF19" s="29"/>
      <c r="GG19" s="29"/>
      <c r="GH19" s="29"/>
      <c r="GI19" s="29"/>
      <c r="GJ19" s="29"/>
      <c r="GK19" s="29"/>
      <c r="GL19" s="29"/>
      <c r="GM19" s="29"/>
      <c r="GN19" s="29"/>
      <c r="GO19" s="29"/>
      <c r="GP19" s="29"/>
      <c r="GQ19" s="29"/>
      <c r="GR19" s="29"/>
      <c r="GS19" s="29"/>
      <c r="GT19" s="29"/>
      <c r="GU19" s="29"/>
      <c r="GV19" s="29"/>
      <c r="GW19" s="29"/>
      <c r="GX19" s="29"/>
      <c r="GY19" s="29"/>
      <c r="GZ19" s="29"/>
      <c r="HA19" s="29"/>
      <c r="HB19" s="29"/>
      <c r="HC19" s="29"/>
      <c r="HD19" s="29"/>
      <c r="HE19" s="29"/>
      <c r="HF19" s="29"/>
      <c r="HG19" s="29"/>
      <c r="HH19" s="29"/>
      <c r="HI19" s="29"/>
      <c r="HJ19" s="29"/>
      <c r="HK19" s="29"/>
      <c r="HL19" s="29"/>
      <c r="HM19" s="29"/>
      <c r="HN19" s="29"/>
      <c r="HO19" s="29"/>
      <c r="HP19" s="29"/>
      <c r="HQ19" s="29"/>
      <c r="HR19" s="29"/>
      <c r="HS19" s="29"/>
      <c r="HT19" s="29"/>
      <c r="HU19" s="29"/>
      <c r="HV19" s="29"/>
      <c r="HW19" s="29"/>
      <c r="HX19" s="29"/>
      <c r="HY19" s="29"/>
      <c r="HZ19" s="29"/>
      <c r="IA19" s="29"/>
      <c r="IB19" s="29"/>
      <c r="IC19" s="29"/>
      <c r="ID19" s="29"/>
      <c r="IE19" s="29"/>
      <c r="IF19" s="29"/>
      <c r="IG19" s="29"/>
      <c r="IH19" s="29"/>
      <c r="II19" s="29"/>
      <c r="IJ19" s="29"/>
      <c r="IK19" s="29"/>
      <c r="IL19" s="29"/>
      <c r="IM19" s="29"/>
      <c r="IN19" s="29"/>
      <c r="IO19" s="29"/>
      <c r="IP19" s="29"/>
      <c r="IQ19" s="29"/>
      <c r="IR19" s="29"/>
      <c r="IS19" s="29"/>
      <c r="IT19" s="29"/>
      <c r="IU19" s="29"/>
    </row>
    <row r="20" spans="1:255" s="58" customFormat="1" ht="13.5" x14ac:dyDescent="0.25">
      <c r="A20" s="88"/>
      <c r="B20" s="522" t="s">
        <v>5</v>
      </c>
      <c r="C20" s="522">
        <f>C11+C19</f>
        <v>719</v>
      </c>
      <c r="D20" s="522">
        <f t="shared" ref="D20:I20" si="6">D11+D19</f>
        <v>719</v>
      </c>
      <c r="E20" s="522">
        <f t="shared" si="6"/>
        <v>455</v>
      </c>
      <c r="F20" s="522">
        <f t="shared" si="6"/>
        <v>453</v>
      </c>
      <c r="G20" s="522">
        <f t="shared" si="6"/>
        <v>373</v>
      </c>
      <c r="H20" s="522">
        <f t="shared" si="6"/>
        <v>395</v>
      </c>
      <c r="I20" s="523">
        <f t="shared" si="6"/>
        <v>3114</v>
      </c>
      <c r="J20" s="522">
        <f>J11+J19</f>
        <v>76</v>
      </c>
      <c r="K20" s="522">
        <f t="shared" ref="K20:Q20" si="7">K11+K19</f>
        <v>90</v>
      </c>
      <c r="L20" s="522">
        <f t="shared" si="7"/>
        <v>152</v>
      </c>
      <c r="M20" s="522">
        <f t="shared" si="7"/>
        <v>130</v>
      </c>
      <c r="N20" s="522">
        <f t="shared" si="7"/>
        <v>116</v>
      </c>
      <c r="O20" s="522">
        <f t="shared" si="7"/>
        <v>74</v>
      </c>
      <c r="P20" s="522">
        <f t="shared" si="7"/>
        <v>56</v>
      </c>
      <c r="Q20" s="523">
        <f t="shared" si="7"/>
        <v>694</v>
      </c>
      <c r="R20" s="518"/>
      <c r="S20" s="150"/>
      <c r="T20" s="39"/>
      <c r="U20" s="39"/>
      <c r="V20" s="39"/>
      <c r="W20" s="39"/>
      <c r="X20" s="39"/>
      <c r="Y20" s="39"/>
      <c r="Z20" s="39"/>
      <c r="AA20" s="39"/>
      <c r="AB20" s="28"/>
      <c r="AC20" s="28"/>
      <c r="AD20" s="31"/>
      <c r="AE20" s="31"/>
      <c r="AF20" s="31"/>
      <c r="AG20" s="31"/>
      <c r="AH20" s="31"/>
      <c r="AI20" s="31"/>
      <c r="AJ20" s="28"/>
      <c r="AK20" s="28"/>
      <c r="AL20" s="28"/>
      <c r="AM20" s="28"/>
      <c r="AN20" s="28"/>
      <c r="AO20" s="28"/>
      <c r="AP20" s="28"/>
      <c r="AQ20" s="28"/>
      <c r="AR20" s="28"/>
      <c r="AS20" s="28"/>
      <c r="AT20" s="28"/>
      <c r="AU20" s="28"/>
      <c r="AV20" s="28"/>
      <c r="AW20" s="28"/>
      <c r="AX20" s="28"/>
      <c r="AY20" s="28"/>
      <c r="AZ20" s="28"/>
      <c r="BA20" s="28"/>
      <c r="BB20" s="28"/>
      <c r="BC20" s="28"/>
      <c r="BD20" s="28"/>
      <c r="BE20" s="28"/>
      <c r="BF20" s="28"/>
      <c r="BG20" s="28"/>
      <c r="BH20" s="28"/>
      <c r="BI20" s="28"/>
      <c r="BJ20" s="28"/>
      <c r="BK20" s="28"/>
      <c r="BL20" s="28"/>
      <c r="BM20" s="28"/>
      <c r="BN20" s="28"/>
      <c r="BO20" s="28"/>
      <c r="BP20" s="28"/>
      <c r="BQ20" s="28"/>
      <c r="BR20" s="28"/>
      <c r="BS20" s="28"/>
      <c r="BT20" s="28"/>
      <c r="BU20" s="28"/>
      <c r="BV20" s="28"/>
      <c r="BW20" s="28"/>
      <c r="BX20" s="28"/>
      <c r="BY20" s="28"/>
      <c r="BZ20" s="28"/>
      <c r="CA20" s="28"/>
      <c r="CB20" s="28"/>
      <c r="CC20" s="28"/>
      <c r="CD20" s="28"/>
      <c r="CE20" s="28"/>
      <c r="CF20" s="28"/>
      <c r="CG20" s="28"/>
      <c r="CH20" s="28"/>
      <c r="CI20" s="28"/>
      <c r="CJ20" s="28"/>
      <c r="CK20" s="28"/>
      <c r="CL20" s="28"/>
      <c r="CM20" s="28"/>
      <c r="CN20" s="28"/>
      <c r="CO20" s="28"/>
      <c r="CP20" s="28"/>
      <c r="CQ20" s="28"/>
      <c r="CR20" s="28"/>
      <c r="CS20" s="28"/>
      <c r="CT20" s="28"/>
      <c r="CU20" s="28"/>
      <c r="CV20" s="28"/>
      <c r="CW20" s="28"/>
      <c r="CX20" s="28"/>
      <c r="CY20" s="28"/>
      <c r="CZ20" s="28"/>
      <c r="DA20" s="28"/>
      <c r="DB20" s="28"/>
      <c r="DC20" s="28"/>
      <c r="DD20" s="28"/>
      <c r="DE20" s="28"/>
      <c r="DF20" s="28"/>
      <c r="DG20" s="28"/>
      <c r="DH20" s="28"/>
      <c r="DI20" s="28"/>
      <c r="DJ20" s="28"/>
      <c r="DK20" s="28"/>
      <c r="DL20" s="28"/>
      <c r="DM20" s="28"/>
      <c r="DN20" s="28"/>
      <c r="DO20" s="28"/>
      <c r="DP20" s="28"/>
      <c r="DQ20" s="28"/>
      <c r="DR20" s="28"/>
      <c r="DS20" s="28"/>
      <c r="DT20" s="28"/>
      <c r="DU20" s="28"/>
      <c r="DV20" s="28"/>
      <c r="DW20" s="28"/>
      <c r="DX20" s="28"/>
      <c r="DY20" s="28"/>
      <c r="DZ20" s="28"/>
      <c r="EA20" s="28"/>
      <c r="EB20" s="28"/>
      <c r="EC20" s="28"/>
      <c r="ED20" s="28"/>
      <c r="EE20" s="28"/>
      <c r="EF20" s="28"/>
      <c r="EG20" s="28"/>
      <c r="EH20" s="28"/>
      <c r="EI20" s="28"/>
      <c r="EJ20" s="28"/>
      <c r="EK20" s="28"/>
      <c r="EL20" s="28"/>
      <c r="EM20" s="28"/>
      <c r="EN20" s="28"/>
      <c r="EO20" s="28"/>
      <c r="EP20" s="28"/>
      <c r="EQ20" s="28"/>
      <c r="ER20" s="28"/>
      <c r="ES20" s="28"/>
      <c r="ET20" s="28"/>
      <c r="EU20" s="28"/>
      <c r="EV20" s="28"/>
      <c r="EW20" s="28"/>
      <c r="EX20" s="28"/>
      <c r="EY20" s="28"/>
      <c r="EZ20" s="28"/>
      <c r="FA20" s="28"/>
      <c r="FB20" s="28"/>
      <c r="FC20" s="28"/>
      <c r="FD20" s="28"/>
      <c r="FE20" s="28"/>
      <c r="FF20" s="28"/>
      <c r="FG20" s="28"/>
      <c r="FH20" s="28"/>
      <c r="FI20" s="28"/>
      <c r="FJ20" s="28"/>
      <c r="FK20" s="28"/>
      <c r="FL20" s="28"/>
      <c r="FM20" s="28"/>
      <c r="FN20" s="28"/>
      <c r="FO20" s="28"/>
      <c r="FP20" s="28"/>
      <c r="FQ20" s="28"/>
      <c r="FR20" s="28"/>
      <c r="FS20" s="28"/>
      <c r="FT20" s="28"/>
      <c r="FU20" s="28"/>
      <c r="FV20" s="28"/>
      <c r="FW20" s="28"/>
      <c r="FX20" s="28"/>
      <c r="FY20" s="28"/>
      <c r="FZ20" s="28"/>
      <c r="GA20" s="28"/>
      <c r="GB20" s="28"/>
      <c r="GC20" s="28"/>
      <c r="GD20" s="28"/>
      <c r="GE20" s="28"/>
      <c r="GF20" s="28"/>
      <c r="GG20" s="28"/>
      <c r="GH20" s="28"/>
      <c r="GI20" s="28"/>
      <c r="GJ20" s="28"/>
      <c r="GK20" s="28"/>
      <c r="GL20" s="28"/>
      <c r="GM20" s="28"/>
      <c r="GN20" s="28"/>
      <c r="GO20" s="28"/>
      <c r="GP20" s="28"/>
      <c r="GQ20" s="28"/>
      <c r="GR20" s="28"/>
      <c r="GS20" s="28"/>
      <c r="GT20" s="28"/>
      <c r="GU20" s="28"/>
      <c r="GV20" s="28"/>
      <c r="GW20" s="28"/>
      <c r="GX20" s="28"/>
      <c r="GY20" s="28"/>
      <c r="GZ20" s="28"/>
      <c r="HA20" s="28"/>
      <c r="HB20" s="28"/>
      <c r="HC20" s="28"/>
      <c r="HD20" s="28"/>
      <c r="HE20" s="28"/>
      <c r="HF20" s="28"/>
      <c r="HG20" s="28"/>
      <c r="HH20" s="28"/>
      <c r="HI20" s="28"/>
      <c r="HJ20" s="28"/>
      <c r="HK20" s="28"/>
      <c r="HL20" s="28"/>
      <c r="HM20" s="28"/>
      <c r="HN20" s="28"/>
      <c r="HO20" s="28"/>
      <c r="HP20" s="28"/>
      <c r="HQ20" s="28"/>
      <c r="HR20" s="28"/>
      <c r="HS20" s="28"/>
      <c r="HT20" s="28"/>
      <c r="HU20" s="28"/>
      <c r="HV20" s="28"/>
      <c r="HW20" s="28"/>
      <c r="HX20" s="28"/>
      <c r="HY20" s="28"/>
      <c r="HZ20" s="28"/>
      <c r="IA20" s="28"/>
      <c r="IB20" s="28"/>
      <c r="IC20" s="28"/>
      <c r="ID20" s="28"/>
      <c r="IE20" s="28"/>
      <c r="IF20" s="28"/>
      <c r="IG20" s="28"/>
      <c r="IH20" s="28"/>
      <c r="II20" s="28"/>
      <c r="IJ20" s="28"/>
      <c r="IK20" s="28"/>
      <c r="IL20" s="28"/>
      <c r="IM20" s="28"/>
      <c r="IN20" s="28"/>
      <c r="IO20" s="28"/>
      <c r="IP20" s="28"/>
      <c r="IQ20" s="28"/>
      <c r="IR20" s="28"/>
      <c r="IS20" s="28"/>
      <c r="IT20" s="28"/>
      <c r="IU20" s="28"/>
    </row>
    <row r="21" spans="1:255" s="59" customFormat="1" ht="13.5" x14ac:dyDescent="0.25">
      <c r="A21" s="92"/>
      <c r="B21" s="524"/>
      <c r="C21" s="506"/>
      <c r="D21" s="506"/>
      <c r="E21" s="506"/>
      <c r="F21" s="506"/>
      <c r="G21" s="506"/>
      <c r="H21" s="506"/>
      <c r="I21" s="507"/>
      <c r="J21" s="506"/>
      <c r="K21" s="506"/>
      <c r="L21" s="506"/>
      <c r="M21" s="506"/>
      <c r="N21" s="506"/>
      <c r="O21" s="506"/>
      <c r="P21" s="506"/>
      <c r="Q21" s="506"/>
      <c r="R21" s="525"/>
      <c r="S21" s="150"/>
      <c r="T21" s="39"/>
      <c r="U21" s="39"/>
      <c r="V21" s="39"/>
      <c r="W21" s="39"/>
      <c r="X21" s="39"/>
      <c r="Y21" s="39"/>
      <c r="Z21" s="39"/>
      <c r="AA21" s="39"/>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c r="BA21" s="33"/>
      <c r="BB21" s="33"/>
      <c r="BC21" s="33"/>
      <c r="BD21" s="33"/>
      <c r="BE21" s="33"/>
      <c r="BF21" s="33"/>
      <c r="BG21" s="33"/>
      <c r="BH21" s="33"/>
      <c r="BI21" s="33"/>
      <c r="BJ21" s="33"/>
      <c r="BK21" s="33"/>
      <c r="BL21" s="33"/>
      <c r="BM21" s="33"/>
      <c r="BN21" s="33"/>
      <c r="BO21" s="33"/>
      <c r="BP21" s="33"/>
      <c r="BQ21" s="33"/>
      <c r="BR21" s="33"/>
      <c r="BS21" s="33"/>
      <c r="BT21" s="33"/>
      <c r="BU21" s="33"/>
      <c r="BV21" s="33"/>
      <c r="BW21" s="33"/>
      <c r="BX21" s="33"/>
      <c r="BY21" s="33"/>
      <c r="BZ21" s="33"/>
      <c r="CA21" s="33"/>
      <c r="CB21" s="33"/>
      <c r="CC21" s="33"/>
      <c r="CD21" s="33"/>
      <c r="CE21" s="33"/>
      <c r="CF21" s="33"/>
      <c r="CG21" s="33"/>
      <c r="CH21" s="33"/>
      <c r="CI21" s="33"/>
      <c r="CJ21" s="33"/>
      <c r="CK21" s="33"/>
      <c r="CL21" s="33"/>
      <c r="CM21" s="33"/>
      <c r="CN21" s="33"/>
      <c r="CO21" s="33"/>
      <c r="CP21" s="33"/>
      <c r="CQ21" s="33"/>
      <c r="CR21" s="33"/>
      <c r="CS21" s="33"/>
      <c r="CT21" s="33"/>
      <c r="CU21" s="33"/>
      <c r="CV21" s="33"/>
      <c r="CW21" s="33"/>
      <c r="CX21" s="33"/>
      <c r="CY21" s="33"/>
      <c r="CZ21" s="33"/>
      <c r="DA21" s="33"/>
      <c r="DB21" s="33"/>
      <c r="DC21" s="33"/>
      <c r="DD21" s="33"/>
      <c r="DE21" s="33"/>
      <c r="DF21" s="33"/>
      <c r="DG21" s="33"/>
      <c r="DH21" s="33"/>
      <c r="DI21" s="33"/>
      <c r="DJ21" s="33"/>
      <c r="DK21" s="33"/>
      <c r="DL21" s="33"/>
      <c r="DM21" s="33"/>
      <c r="DN21" s="33"/>
      <c r="DO21" s="33"/>
      <c r="DP21" s="33"/>
      <c r="DQ21" s="33"/>
      <c r="DR21" s="33"/>
      <c r="DS21" s="33"/>
      <c r="DT21" s="33"/>
      <c r="DU21" s="33"/>
      <c r="DV21" s="33"/>
      <c r="DW21" s="33"/>
      <c r="DX21" s="33"/>
      <c r="DY21" s="33"/>
      <c r="DZ21" s="33"/>
      <c r="EA21" s="33"/>
      <c r="EB21" s="33"/>
      <c r="EC21" s="33"/>
      <c r="ED21" s="33"/>
      <c r="EE21" s="33"/>
      <c r="EF21" s="33"/>
      <c r="EG21" s="33"/>
      <c r="EH21" s="33"/>
      <c r="EI21" s="33"/>
      <c r="EJ21" s="33"/>
      <c r="EK21" s="33"/>
      <c r="EL21" s="33"/>
      <c r="EM21" s="33"/>
      <c r="EN21" s="33"/>
      <c r="EO21" s="33"/>
      <c r="EP21" s="33"/>
      <c r="EQ21" s="33"/>
      <c r="ER21" s="33"/>
      <c r="ES21" s="33"/>
      <c r="ET21" s="33"/>
      <c r="EU21" s="33"/>
      <c r="EV21" s="33"/>
      <c r="EW21" s="33"/>
      <c r="EX21" s="33"/>
      <c r="EY21" s="33"/>
      <c r="EZ21" s="33"/>
      <c r="FA21" s="33"/>
      <c r="FB21" s="33"/>
      <c r="FC21" s="33"/>
      <c r="FD21" s="33"/>
      <c r="FE21" s="33"/>
      <c r="FF21" s="33"/>
      <c r="FG21" s="33"/>
      <c r="FH21" s="33"/>
      <c r="FI21" s="33"/>
      <c r="FJ21" s="33"/>
      <c r="FK21" s="33"/>
      <c r="FL21" s="33"/>
      <c r="FM21" s="33"/>
      <c r="FN21" s="33"/>
      <c r="FO21" s="33"/>
      <c r="FP21" s="33"/>
      <c r="FQ21" s="33"/>
      <c r="FR21" s="33"/>
      <c r="FS21" s="33"/>
      <c r="FT21" s="33"/>
      <c r="FU21" s="33"/>
      <c r="FV21" s="33"/>
      <c r="FW21" s="33"/>
      <c r="FX21" s="33"/>
      <c r="FY21" s="33"/>
      <c r="FZ21" s="33"/>
      <c r="GA21" s="33"/>
      <c r="GB21" s="33"/>
      <c r="GC21" s="33"/>
      <c r="GD21" s="33"/>
      <c r="GE21" s="33"/>
      <c r="GF21" s="33"/>
      <c r="GG21" s="33"/>
      <c r="GH21" s="33"/>
      <c r="GI21" s="33"/>
      <c r="GJ21" s="33"/>
      <c r="GK21" s="33"/>
      <c r="GL21" s="33"/>
      <c r="GM21" s="33"/>
      <c r="GN21" s="33"/>
      <c r="GO21" s="33"/>
      <c r="GP21" s="33"/>
      <c r="GQ21" s="33"/>
      <c r="GR21" s="33"/>
      <c r="GS21" s="33"/>
      <c r="GT21" s="33"/>
      <c r="GU21" s="33"/>
      <c r="GV21" s="33"/>
      <c r="GW21" s="33"/>
      <c r="GX21" s="33"/>
      <c r="GY21" s="33"/>
      <c r="GZ21" s="33"/>
      <c r="HA21" s="33"/>
      <c r="HB21" s="33"/>
      <c r="HC21" s="33"/>
      <c r="HD21" s="33"/>
      <c r="HE21" s="33"/>
      <c r="HF21" s="33"/>
      <c r="HG21" s="33"/>
      <c r="HH21" s="33"/>
      <c r="HI21" s="33"/>
      <c r="HJ21" s="33"/>
      <c r="HK21" s="33"/>
      <c r="HL21" s="33"/>
      <c r="HM21" s="33"/>
      <c r="HN21" s="33"/>
      <c r="HO21" s="33"/>
      <c r="HP21" s="33"/>
      <c r="HQ21" s="33"/>
      <c r="HR21" s="33"/>
      <c r="HS21" s="33"/>
      <c r="HT21" s="33"/>
      <c r="HU21" s="33"/>
      <c r="HV21" s="33"/>
      <c r="HW21" s="33"/>
      <c r="HX21" s="33"/>
      <c r="HY21" s="33"/>
      <c r="HZ21" s="33"/>
      <c r="IA21" s="33"/>
      <c r="IB21" s="33"/>
      <c r="IC21" s="33"/>
      <c r="ID21" s="33"/>
      <c r="IE21" s="33"/>
      <c r="IF21" s="33"/>
      <c r="IG21" s="33"/>
      <c r="IH21" s="33"/>
      <c r="II21" s="33"/>
      <c r="IJ21" s="33"/>
      <c r="IK21" s="33"/>
      <c r="IL21" s="33"/>
      <c r="IM21" s="33"/>
      <c r="IN21" s="33"/>
      <c r="IO21" s="33"/>
      <c r="IP21" s="33"/>
      <c r="IQ21" s="33"/>
      <c r="IR21" s="33"/>
      <c r="IS21" s="33"/>
      <c r="IT21" s="33"/>
      <c r="IU21" s="33"/>
    </row>
    <row r="23" spans="1:255" x14ac:dyDescent="0.2">
      <c r="B23" s="508"/>
      <c r="C23" s="508" t="s">
        <v>132</v>
      </c>
      <c r="D23" s="508" t="s">
        <v>133</v>
      </c>
      <c r="E23" s="508" t="s">
        <v>134</v>
      </c>
      <c r="F23" s="508" t="s">
        <v>135</v>
      </c>
      <c r="G23" s="509" t="s">
        <v>152</v>
      </c>
      <c r="H23" s="508" t="s">
        <v>136</v>
      </c>
      <c r="I23" s="508" t="s">
        <v>137</v>
      </c>
      <c r="J23" s="508" t="s">
        <v>138</v>
      </c>
      <c r="K23" s="508" t="s">
        <v>139</v>
      </c>
      <c r="L23" s="508" t="s">
        <v>140</v>
      </c>
      <c r="M23" s="509" t="s">
        <v>145</v>
      </c>
      <c r="N23" s="526" t="s">
        <v>5</v>
      </c>
      <c r="O23" s="527" t="s">
        <v>292</v>
      </c>
      <c r="P23" s="528" t="s">
        <v>387</v>
      </c>
      <c r="Q23" s="529" t="s">
        <v>486</v>
      </c>
      <c r="S23" s="530"/>
      <c r="T23" s="68"/>
      <c r="U23" s="68"/>
      <c r="V23" s="69"/>
      <c r="W23" s="68"/>
      <c r="X23" s="68"/>
    </row>
    <row r="24" spans="1:255" ht="12" thickBot="1" x14ac:dyDescent="0.25">
      <c r="B24" s="510" t="s">
        <v>121</v>
      </c>
      <c r="C24" s="531">
        <f>KAEU!F16</f>
        <v>20</v>
      </c>
      <c r="D24" s="531">
        <f>KAEU!G16</f>
        <v>18</v>
      </c>
      <c r="E24" s="531">
        <f>KAEU!H16</f>
        <v>14</v>
      </c>
      <c r="F24" s="531">
        <f>KAEU!I16</f>
        <v>13</v>
      </c>
      <c r="G24" s="509">
        <f>SUM(C24:F24)</f>
        <v>65</v>
      </c>
      <c r="H24" s="510">
        <v>0</v>
      </c>
      <c r="I24" s="510">
        <v>0</v>
      </c>
      <c r="J24" s="510">
        <v>0</v>
      </c>
      <c r="K24" s="510">
        <v>0</v>
      </c>
      <c r="L24" s="511"/>
      <c r="M24" s="509">
        <f>SUM(H24:L24)</f>
        <v>0</v>
      </c>
      <c r="N24" s="532">
        <f>M24+G24+Q7+I7</f>
        <v>796</v>
      </c>
      <c r="O24" s="533"/>
      <c r="P24" s="534"/>
      <c r="Q24" s="535"/>
      <c r="S24" s="536"/>
      <c r="T24" s="70"/>
      <c r="U24" s="68"/>
      <c r="V24" s="69"/>
      <c r="W24" s="68"/>
      <c r="X24" s="68"/>
    </row>
    <row r="25" spans="1:255" ht="12" thickBot="1" x14ac:dyDescent="0.25">
      <c r="B25" s="510" t="s">
        <v>122</v>
      </c>
      <c r="C25" s="511"/>
      <c r="D25" s="511"/>
      <c r="E25" s="511"/>
      <c r="F25" s="511"/>
      <c r="G25" s="509">
        <v>0</v>
      </c>
      <c r="H25" s="510">
        <f>RSI!F57</f>
        <v>66</v>
      </c>
      <c r="I25" s="510">
        <f>RSI!G57</f>
        <v>65</v>
      </c>
      <c r="J25" s="510">
        <f>RSI!H57</f>
        <v>84</v>
      </c>
      <c r="K25" s="510">
        <f>RSI!I57</f>
        <v>66</v>
      </c>
      <c r="L25" s="511"/>
      <c r="M25" s="537">
        <f>SUM(H25:L25)</f>
        <v>281</v>
      </c>
      <c r="N25" s="538">
        <f>M25+G25+Q8+I8</f>
        <v>798</v>
      </c>
      <c r="O25" s="539">
        <f>RSI!K59+RSI!K60</f>
        <v>23</v>
      </c>
      <c r="P25" s="540">
        <f>RSI!K63</f>
        <v>0</v>
      </c>
      <c r="Q25" s="529">
        <f>RSI!K62</f>
        <v>19</v>
      </c>
      <c r="R25" s="507">
        <f>N25+O25+P25+Q25</f>
        <v>840</v>
      </c>
      <c r="S25" s="536"/>
      <c r="T25" s="70"/>
      <c r="U25" s="68"/>
      <c r="V25" s="69"/>
      <c r="W25" s="68"/>
      <c r="X25" s="68"/>
    </row>
    <row r="26" spans="1:255" x14ac:dyDescent="0.2">
      <c r="B26" s="510" t="s">
        <v>123</v>
      </c>
      <c r="C26" s="511"/>
      <c r="D26" s="511"/>
      <c r="E26" s="511"/>
      <c r="F26" s="511"/>
      <c r="G26" s="509">
        <f>SUM(C26:F26)</f>
        <v>0</v>
      </c>
      <c r="H26" s="510">
        <f>CFA!F10</f>
        <v>6</v>
      </c>
      <c r="I26" s="510">
        <f>CFA!G10</f>
        <v>10</v>
      </c>
      <c r="J26" s="510">
        <f>CFA!H10</f>
        <v>8</v>
      </c>
      <c r="K26" s="510">
        <f>CFA!I10</f>
        <v>10</v>
      </c>
      <c r="L26" s="511"/>
      <c r="M26" s="509">
        <f>SUM(H26:L26)</f>
        <v>34</v>
      </c>
      <c r="N26" s="541">
        <f>M26+G26+Q9+I9</f>
        <v>334</v>
      </c>
      <c r="O26" s="542"/>
      <c r="P26" s="534"/>
      <c r="Q26" s="535"/>
      <c r="S26" s="536"/>
      <c r="T26" s="70"/>
      <c r="U26" s="68"/>
      <c r="V26" s="69"/>
      <c r="W26" s="68"/>
      <c r="X26" s="68"/>
    </row>
    <row r="27" spans="1:255" ht="12" thickBot="1" x14ac:dyDescent="0.25">
      <c r="B27" s="512" t="s">
        <v>124</v>
      </c>
      <c r="C27" s="543">
        <v>6</v>
      </c>
      <c r="D27" s="543">
        <v>5</v>
      </c>
      <c r="E27" s="515"/>
      <c r="F27" s="515"/>
      <c r="G27" s="514">
        <f>SUM(C27:F27)</f>
        <v>11</v>
      </c>
      <c r="H27" s="512">
        <v>0</v>
      </c>
      <c r="I27" s="512">
        <v>0</v>
      </c>
      <c r="J27" s="512">
        <v>0</v>
      </c>
      <c r="K27" s="512">
        <v>0</v>
      </c>
      <c r="L27" s="515"/>
      <c r="M27" s="514">
        <f>SUM(H27:L27)</f>
        <v>0</v>
      </c>
      <c r="N27" s="544">
        <f>M27+G27+Q10+I10</f>
        <v>344</v>
      </c>
      <c r="O27" s="545"/>
      <c r="P27" s="546"/>
      <c r="Q27" s="547"/>
      <c r="S27" s="536"/>
      <c r="T27" s="70"/>
      <c r="U27" s="68"/>
      <c r="V27" s="69"/>
      <c r="W27" s="68"/>
      <c r="X27" s="68"/>
    </row>
    <row r="28" spans="1:255" ht="12" thickBot="1" x14ac:dyDescent="0.25">
      <c r="B28" s="548" t="s">
        <v>125</v>
      </c>
      <c r="C28" s="549">
        <f>SUM(C24:C27)</f>
        <v>26</v>
      </c>
      <c r="D28" s="549">
        <f>SUM(D24:D27)</f>
        <v>23</v>
      </c>
      <c r="E28" s="549">
        <f>SUM(E24:E27)</f>
        <v>14</v>
      </c>
      <c r="F28" s="549">
        <f>SUM(F24:F27)</f>
        <v>13</v>
      </c>
      <c r="G28" s="550">
        <f>SUM(C28:F28)</f>
        <v>76</v>
      </c>
      <c r="H28" s="549">
        <f>SUM(H24:H27)</f>
        <v>72</v>
      </c>
      <c r="I28" s="549">
        <f>SUM(I24:I27)</f>
        <v>75</v>
      </c>
      <c r="J28" s="549">
        <f>SUM(J24:J27)</f>
        <v>92</v>
      </c>
      <c r="K28" s="549">
        <f>SUM(K24:K27)</f>
        <v>76</v>
      </c>
      <c r="L28" s="549">
        <f>SUM(L24:L27)</f>
        <v>0</v>
      </c>
      <c r="M28" s="551">
        <f>SUM(H28:L28)</f>
        <v>315</v>
      </c>
      <c r="N28" s="538">
        <f>SUM(N24:N27)</f>
        <v>2272</v>
      </c>
      <c r="O28" s="539">
        <f>SUM(O24:O27)</f>
        <v>23</v>
      </c>
      <c r="P28" s="552">
        <f>P27+P26+P25+P24</f>
        <v>0</v>
      </c>
      <c r="Q28" s="553"/>
      <c r="S28" s="536"/>
      <c r="T28" s="70"/>
      <c r="U28" s="68"/>
      <c r="V28" s="69"/>
      <c r="W28" s="68"/>
      <c r="X28" s="68"/>
    </row>
    <row r="29" spans="1:255" x14ac:dyDescent="0.2">
      <c r="B29" s="554"/>
      <c r="C29" s="554"/>
      <c r="D29" s="554"/>
      <c r="E29" s="554"/>
      <c r="F29" s="554"/>
      <c r="G29" s="517"/>
      <c r="H29" s="554"/>
      <c r="I29" s="554"/>
      <c r="J29" s="554"/>
      <c r="K29" s="554"/>
      <c r="L29" s="554"/>
      <c r="M29" s="517"/>
      <c r="N29" s="541"/>
      <c r="O29" s="542"/>
      <c r="P29" s="555"/>
      <c r="Q29" s="556"/>
      <c r="S29" s="536"/>
      <c r="T29" s="71"/>
      <c r="U29" s="68"/>
      <c r="V29" s="69"/>
      <c r="W29" s="68"/>
      <c r="X29" s="68"/>
    </row>
    <row r="30" spans="1:255" x14ac:dyDescent="0.2">
      <c r="B30" s="510" t="s">
        <v>126</v>
      </c>
      <c r="C30" s="510">
        <f>BIB!F15</f>
        <v>10</v>
      </c>
      <c r="D30" s="510">
        <f>BIB!G15</f>
        <v>20</v>
      </c>
      <c r="E30" s="510">
        <f>BIB!H15</f>
        <v>10</v>
      </c>
      <c r="F30" s="510">
        <f>BIB!I15</f>
        <v>11</v>
      </c>
      <c r="G30" s="509">
        <f t="shared" ref="G30:G34" si="8">SUM(C30:F30)</f>
        <v>51</v>
      </c>
      <c r="H30" s="510">
        <f>BIB!F12</f>
        <v>6</v>
      </c>
      <c r="I30" s="510">
        <f>BIB!G12</f>
        <v>13</v>
      </c>
      <c r="J30" s="510">
        <f>BIB!H12</f>
        <v>4</v>
      </c>
      <c r="K30" s="510">
        <f>BIB!I12</f>
        <v>3</v>
      </c>
      <c r="L30" s="511"/>
      <c r="M30" s="509">
        <f t="shared" ref="M30:M35" si="9">SUM(H30:L30)</f>
        <v>26</v>
      </c>
      <c r="N30" s="526">
        <f>M30+G30+Q13+I13</f>
        <v>235</v>
      </c>
      <c r="O30" s="557"/>
      <c r="P30" s="534"/>
      <c r="Q30" s="535"/>
      <c r="S30" s="536"/>
      <c r="T30" s="70"/>
      <c r="U30" s="68"/>
      <c r="V30" s="69"/>
      <c r="W30" s="72"/>
      <c r="X30" s="68"/>
    </row>
    <row r="31" spans="1:255" x14ac:dyDescent="0.2">
      <c r="B31" s="510" t="s">
        <v>127</v>
      </c>
      <c r="C31" s="510">
        <f>PDS!F14</f>
        <v>13</v>
      </c>
      <c r="D31" s="510">
        <f>PDS!G14</f>
        <v>6</v>
      </c>
      <c r="E31" s="510">
        <f>PDS!H14</f>
        <v>15</v>
      </c>
      <c r="F31" s="510">
        <f>PDS!I14</f>
        <v>28</v>
      </c>
      <c r="G31" s="509">
        <f t="shared" si="8"/>
        <v>62</v>
      </c>
      <c r="H31" s="520">
        <f>PDS!F11</f>
        <v>8</v>
      </c>
      <c r="I31" s="520">
        <f>PDS!G11</f>
        <v>6</v>
      </c>
      <c r="J31" s="520">
        <f>PDS!H11</f>
        <v>6</v>
      </c>
      <c r="K31" s="520">
        <f>PDS!I11</f>
        <v>6</v>
      </c>
      <c r="L31" s="521"/>
      <c r="M31" s="509">
        <f t="shared" si="9"/>
        <v>26</v>
      </c>
      <c r="N31" s="526">
        <f>I14+Q14+G31+M31</f>
        <v>759</v>
      </c>
      <c r="O31" s="558">
        <f>PDS!J16+PDS!J17</f>
        <v>5</v>
      </c>
      <c r="P31" s="534">
        <f>PDS!J19</f>
        <v>2</v>
      </c>
      <c r="Q31" s="535"/>
      <c r="R31" s="507">
        <f>N31+O31+P31</f>
        <v>766</v>
      </c>
      <c r="S31" s="536"/>
      <c r="T31" s="70"/>
      <c r="U31" s="68"/>
      <c r="V31" s="69"/>
      <c r="W31" s="72"/>
      <c r="X31" s="68"/>
    </row>
    <row r="32" spans="1:255" x14ac:dyDescent="0.2">
      <c r="B32" s="510" t="s">
        <v>128</v>
      </c>
      <c r="C32" s="511"/>
      <c r="D32" s="511"/>
      <c r="E32" s="511"/>
      <c r="F32" s="511"/>
      <c r="G32" s="509">
        <f t="shared" si="8"/>
        <v>0</v>
      </c>
      <c r="H32" s="511"/>
      <c r="I32" s="511"/>
      <c r="J32" s="511"/>
      <c r="K32" s="511"/>
      <c r="L32" s="511"/>
      <c r="M32" s="509">
        <f t="shared" si="9"/>
        <v>0</v>
      </c>
      <c r="N32" s="526">
        <f>M32+G32+Q15+I15</f>
        <v>325</v>
      </c>
      <c r="O32" s="558">
        <f>BS!J9+BS!J10</f>
        <v>7</v>
      </c>
      <c r="P32" s="534">
        <f>BS!J12</f>
        <v>2</v>
      </c>
      <c r="Q32" s="535"/>
      <c r="R32" s="507">
        <f>N32+O32+P32+Q32</f>
        <v>334</v>
      </c>
      <c r="S32" s="536"/>
      <c r="T32" s="70"/>
      <c r="U32" s="68"/>
      <c r="V32" s="69"/>
      <c r="W32" s="72"/>
      <c r="X32" s="68"/>
    </row>
    <row r="33" spans="1:27" x14ac:dyDescent="0.2">
      <c r="B33" s="510" t="s">
        <v>129</v>
      </c>
      <c r="C33" s="520">
        <f>TI!F36</f>
        <v>2</v>
      </c>
      <c r="D33" s="520">
        <f>TI!G36</f>
        <v>6</v>
      </c>
      <c r="E33" s="520">
        <f>TI!H36</f>
        <v>8</v>
      </c>
      <c r="F33" s="520">
        <f>TI!I36</f>
        <v>6</v>
      </c>
      <c r="G33" s="509">
        <f t="shared" si="8"/>
        <v>22</v>
      </c>
      <c r="H33" s="510">
        <f>TI!F34</f>
        <v>37</v>
      </c>
      <c r="I33" s="510">
        <f>TI!G34</f>
        <v>25</v>
      </c>
      <c r="J33" s="510">
        <f>TI!H34</f>
        <v>24</v>
      </c>
      <c r="K33" s="510">
        <f>TI!I34</f>
        <v>26</v>
      </c>
      <c r="L33" s="511"/>
      <c r="M33" s="509">
        <f t="shared" si="9"/>
        <v>112</v>
      </c>
      <c r="N33" s="526">
        <f>M33+G33+Q16+I16</f>
        <v>405</v>
      </c>
      <c r="O33" s="557"/>
      <c r="P33" s="534"/>
      <c r="Q33" s="529">
        <f>TI!K38</f>
        <v>9</v>
      </c>
      <c r="R33" s="507">
        <f>N33+O33+P33+Q33</f>
        <v>414</v>
      </c>
      <c r="S33" s="536"/>
      <c r="T33" s="70"/>
      <c r="U33" s="68"/>
      <c r="V33" s="69"/>
      <c r="W33" s="72"/>
      <c r="X33" s="68"/>
    </row>
    <row r="34" spans="1:27" ht="12" thickBot="1" x14ac:dyDescent="0.25">
      <c r="B34" s="512" t="s">
        <v>481</v>
      </c>
      <c r="C34" s="515"/>
      <c r="D34" s="515"/>
      <c r="E34" s="515"/>
      <c r="F34" s="515"/>
      <c r="G34" s="514">
        <f t="shared" si="8"/>
        <v>0</v>
      </c>
      <c r="H34" s="512">
        <f>MG!F24</f>
        <v>27</v>
      </c>
      <c r="I34" s="512">
        <f>MG!G24</f>
        <v>34</v>
      </c>
      <c r="J34" s="512">
        <f>MG!H24</f>
        <v>59</v>
      </c>
      <c r="K34" s="512">
        <f>MG!I24</f>
        <v>32</v>
      </c>
      <c r="L34" s="515"/>
      <c r="M34" s="514">
        <f t="shared" si="9"/>
        <v>152</v>
      </c>
      <c r="N34" s="544">
        <f>M34+G34+Q17+I17</f>
        <v>654</v>
      </c>
      <c r="O34" s="545"/>
      <c r="P34" s="546"/>
      <c r="Q34" s="547"/>
      <c r="S34" s="536"/>
      <c r="T34" s="70"/>
      <c r="U34" s="68"/>
      <c r="V34" s="69"/>
      <c r="W34" s="72"/>
      <c r="X34" s="68"/>
    </row>
    <row r="35" spans="1:27" ht="12" thickBot="1" x14ac:dyDescent="0.25">
      <c r="B35" s="559" t="s">
        <v>131</v>
      </c>
      <c r="C35" s="559">
        <f t="shared" ref="C35:L35" si="10">C30+C31+C32+C33+C34</f>
        <v>25</v>
      </c>
      <c r="D35" s="559">
        <f t="shared" si="10"/>
        <v>32</v>
      </c>
      <c r="E35" s="559">
        <f t="shared" si="10"/>
        <v>33</v>
      </c>
      <c r="F35" s="559">
        <f t="shared" si="10"/>
        <v>45</v>
      </c>
      <c r="G35" s="560">
        <f>SUM(C35:F35)</f>
        <v>135</v>
      </c>
      <c r="H35" s="559">
        <f t="shared" si="10"/>
        <v>78</v>
      </c>
      <c r="I35" s="559">
        <f t="shared" si="10"/>
        <v>78</v>
      </c>
      <c r="J35" s="559">
        <f t="shared" si="10"/>
        <v>93</v>
      </c>
      <c r="K35" s="559">
        <f t="shared" si="10"/>
        <v>67</v>
      </c>
      <c r="L35" s="559">
        <f t="shared" si="10"/>
        <v>0</v>
      </c>
      <c r="M35" s="560">
        <f t="shared" si="9"/>
        <v>316</v>
      </c>
      <c r="N35" s="561">
        <f>SUM(N30:N34)</f>
        <v>2378</v>
      </c>
      <c r="O35" s="1098">
        <f>SUM(O30:O34)</f>
        <v>12</v>
      </c>
      <c r="P35" s="562">
        <f>SUM(P30:P34)</f>
        <v>4</v>
      </c>
      <c r="Q35" s="563"/>
      <c r="S35" s="536"/>
      <c r="T35" s="70"/>
      <c r="U35" s="68"/>
      <c r="V35" s="69"/>
      <c r="W35" s="72"/>
      <c r="X35" s="68"/>
    </row>
    <row r="36" spans="1:27" ht="13.5" thickBot="1" x14ac:dyDescent="0.3">
      <c r="B36" s="564" t="s">
        <v>5</v>
      </c>
      <c r="C36" s="565">
        <f>C28+C35</f>
        <v>51</v>
      </c>
      <c r="D36" s="565">
        <f t="shared" ref="D36:M36" si="11">D28+D35</f>
        <v>55</v>
      </c>
      <c r="E36" s="565">
        <f t="shared" si="11"/>
        <v>47</v>
      </c>
      <c r="F36" s="565">
        <f t="shared" si="11"/>
        <v>58</v>
      </c>
      <c r="G36" s="550">
        <f t="shared" si="11"/>
        <v>211</v>
      </c>
      <c r="H36" s="565">
        <f t="shared" si="11"/>
        <v>150</v>
      </c>
      <c r="I36" s="565">
        <f t="shared" si="11"/>
        <v>153</v>
      </c>
      <c r="J36" s="565">
        <f t="shared" si="11"/>
        <v>185</v>
      </c>
      <c r="K36" s="565">
        <f t="shared" si="11"/>
        <v>143</v>
      </c>
      <c r="L36" s="565">
        <f t="shared" si="11"/>
        <v>0</v>
      </c>
      <c r="M36" s="550">
        <f t="shared" si="11"/>
        <v>631</v>
      </c>
      <c r="N36" s="566">
        <f>N35+N28</f>
        <v>4650</v>
      </c>
      <c r="O36" s="1099">
        <f>O35+O28</f>
        <v>35</v>
      </c>
      <c r="P36" s="1100">
        <f>P35+P28</f>
        <v>4</v>
      </c>
      <c r="Q36" s="1101"/>
      <c r="S36" s="536"/>
      <c r="T36" s="70"/>
      <c r="U36" s="68"/>
      <c r="V36" s="69"/>
      <c r="W36" s="72"/>
      <c r="X36" s="68"/>
    </row>
    <row r="37" spans="1:27" ht="13.5" customHeight="1" thickBot="1" x14ac:dyDescent="0.3">
      <c r="B37" s="564"/>
      <c r="C37" s="565"/>
      <c r="D37" s="565"/>
      <c r="E37" s="565"/>
      <c r="F37" s="565"/>
      <c r="G37" s="565"/>
      <c r="H37" s="565"/>
      <c r="I37" s="565"/>
      <c r="J37" s="565"/>
      <c r="K37" s="565"/>
      <c r="L37" s="565"/>
      <c r="M37" s="565"/>
      <c r="N37" s="1209">
        <f>N36+O36+P36</f>
        <v>4689</v>
      </c>
      <c r="O37" s="1210"/>
      <c r="P37" s="1211"/>
      <c r="Q37" s="553"/>
      <c r="S37" s="536"/>
      <c r="T37" s="70"/>
      <c r="U37" s="68"/>
      <c r="V37" s="69"/>
      <c r="W37" s="72"/>
      <c r="X37" s="68"/>
    </row>
    <row r="38" spans="1:27" ht="12" thickBot="1" x14ac:dyDescent="0.25">
      <c r="B38" s="512" t="s">
        <v>527</v>
      </c>
      <c r="C38" s="512"/>
      <c r="D38" s="512"/>
      <c r="E38" s="512"/>
      <c r="F38" s="512"/>
      <c r="G38" s="567"/>
      <c r="H38" s="512"/>
      <c r="I38" s="512"/>
      <c r="J38" s="512"/>
      <c r="K38" s="512"/>
      <c r="L38" s="512"/>
      <c r="M38" s="567"/>
      <c r="N38" s="544">
        <f>Hochschulen!F27</f>
        <v>23</v>
      </c>
      <c r="O38" s="545"/>
      <c r="P38" s="568"/>
      <c r="Q38" s="547"/>
      <c r="S38" s="536"/>
      <c r="T38" s="70"/>
      <c r="U38" s="68"/>
      <c r="V38" s="69"/>
      <c r="W38" s="72"/>
      <c r="X38" s="68"/>
    </row>
    <row r="39" spans="1:27" ht="12" thickBot="1" x14ac:dyDescent="0.25">
      <c r="B39" s="569" t="s">
        <v>307</v>
      </c>
      <c r="C39" s="570"/>
      <c r="D39" s="570"/>
      <c r="E39" s="570"/>
      <c r="F39" s="570"/>
      <c r="G39" s="570"/>
      <c r="H39" s="569"/>
      <c r="I39" s="569"/>
      <c r="J39" s="569"/>
      <c r="K39" s="569"/>
      <c r="L39" s="569"/>
      <c r="M39" s="569"/>
      <c r="N39" s="571">
        <f>N38</f>
        <v>23</v>
      </c>
      <c r="O39" s="572">
        <f>O38</f>
        <v>0</v>
      </c>
      <c r="P39" s="573">
        <f>P38</f>
        <v>0</v>
      </c>
      <c r="Q39" s="574"/>
      <c r="S39" s="536"/>
      <c r="T39" s="70"/>
      <c r="U39" s="68"/>
      <c r="V39" s="69"/>
      <c r="W39" s="68"/>
      <c r="X39" s="68"/>
    </row>
    <row r="40" spans="1:27" s="82" customFormat="1" ht="13.5" customHeight="1" thickBot="1" x14ac:dyDescent="0.3">
      <c r="A40" s="93"/>
      <c r="B40" s="575" t="s">
        <v>402</v>
      </c>
      <c r="C40" s="576"/>
      <c r="D40" s="576"/>
      <c r="E40" s="576"/>
      <c r="F40" s="576"/>
      <c r="G40" s="576"/>
      <c r="H40" s="576"/>
      <c r="I40" s="576"/>
      <c r="J40" s="576"/>
      <c r="K40" s="576"/>
      <c r="L40" s="576"/>
      <c r="M40" s="576"/>
      <c r="N40" s="577">
        <f>N39+N37</f>
        <v>4712</v>
      </c>
      <c r="O40" s="578"/>
      <c r="P40" s="578"/>
      <c r="Q40" s="579"/>
      <c r="R40" s="580"/>
      <c r="S40" s="581"/>
      <c r="T40" s="84"/>
      <c r="U40" s="85"/>
      <c r="V40" s="86"/>
      <c r="W40" s="85"/>
      <c r="X40" s="85"/>
      <c r="Z40" s="83"/>
      <c r="AA40" s="87"/>
    </row>
    <row r="41" spans="1:27" ht="13.5" x14ac:dyDescent="0.25">
      <c r="B41" s="150"/>
      <c r="C41" s="150"/>
      <c r="D41" s="150"/>
      <c r="E41" s="150"/>
      <c r="F41" s="150"/>
      <c r="G41" s="150"/>
      <c r="H41" s="150"/>
      <c r="I41" s="150"/>
      <c r="J41" s="150"/>
      <c r="K41" s="150"/>
      <c r="L41" s="150"/>
      <c r="M41" s="150"/>
      <c r="N41" s="582"/>
      <c r="O41" s="507"/>
      <c r="P41" s="530"/>
      <c r="Q41" s="530"/>
      <c r="R41" s="583"/>
      <c r="S41" s="530"/>
      <c r="T41" s="68"/>
      <c r="U41" s="68"/>
      <c r="W41" s="56"/>
      <c r="X41" s="57"/>
      <c r="Z41" s="55"/>
      <c r="AA41" s="55"/>
    </row>
    <row r="42" spans="1:27" x14ac:dyDescent="0.2">
      <c r="B42" s="584"/>
    </row>
    <row r="43" spans="1:27" x14ac:dyDescent="0.2">
      <c r="B43" s="584"/>
    </row>
    <row r="44" spans="1:27" x14ac:dyDescent="0.2">
      <c r="B44" s="1102" t="s">
        <v>713</v>
      </c>
      <c r="C44" s="1102"/>
      <c r="D44" s="1102"/>
      <c r="E44" s="1102"/>
    </row>
    <row r="45" spans="1:27" x14ac:dyDescent="0.2">
      <c r="B45" s="506" t="s">
        <v>386</v>
      </c>
    </row>
    <row r="46" spans="1:27" x14ac:dyDescent="0.2">
      <c r="B46" s="506" t="s">
        <v>487</v>
      </c>
    </row>
  </sheetData>
  <mergeCells count="4">
    <mergeCell ref="B2:Q2"/>
    <mergeCell ref="B4:Q4"/>
    <mergeCell ref="B3:Q3"/>
    <mergeCell ref="N37:P37"/>
  </mergeCells>
  <phoneticPr fontId="0" type="noConversion"/>
  <pageMargins left="0.62992125984251968" right="0.23622047244094491" top="0.74803149606299213" bottom="0.74803149606299213" header="0.31496062992125984" footer="0.31496062992125984"/>
  <pageSetup paperSize="9" scale="86" orientation="portrait" r:id="rId1"/>
  <headerFooter alignWithMargins="0">
    <oddHeader>&amp;R&amp;8FbAUO.CHG/31.02-00.00-02/18.3051</oddHeader>
    <oddFooter>&amp;L&amp;D&amp;CAllgemeine Übersicht</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23"/>
  <sheetViews>
    <sheetView view="pageLayout" zoomScaleNormal="100" workbookViewId="0">
      <selection activeCell="K4" sqref="K4"/>
    </sheetView>
  </sheetViews>
  <sheetFormatPr baseColWidth="10" defaultRowHeight="12.75" x14ac:dyDescent="0.2"/>
  <cols>
    <col min="1" max="1" width="3.42578125" customWidth="1"/>
    <col min="2" max="2" width="8.140625" customWidth="1"/>
    <col min="3" max="3" width="76.140625" bestFit="1" customWidth="1"/>
    <col min="4" max="9" width="4.42578125" bestFit="1" customWidth="1"/>
    <col min="10" max="10" width="5.42578125" customWidth="1"/>
  </cols>
  <sheetData>
    <row r="1" spans="2:10" ht="13.5" x14ac:dyDescent="0.25">
      <c r="B1" s="106"/>
      <c r="C1" s="106"/>
      <c r="D1" s="106"/>
      <c r="E1" s="106"/>
      <c r="F1" s="106"/>
      <c r="G1" s="106"/>
      <c r="H1" s="106"/>
      <c r="I1" s="106"/>
      <c r="J1" s="106"/>
    </row>
    <row r="2" spans="2:10" ht="14.25" thickBot="1" x14ac:dyDescent="0.3">
      <c r="B2" s="106"/>
      <c r="C2" s="106"/>
      <c r="D2" s="106"/>
      <c r="E2" s="106"/>
      <c r="F2" s="106"/>
      <c r="G2" s="106"/>
      <c r="H2" s="106"/>
      <c r="I2" s="106"/>
      <c r="J2" s="106"/>
    </row>
    <row r="3" spans="2:10" ht="16.5" customHeight="1" x14ac:dyDescent="0.3">
      <c r="B3" s="107" t="s">
        <v>278</v>
      </c>
      <c r="C3" s="108"/>
      <c r="D3" s="108"/>
      <c r="E3" s="108"/>
      <c r="F3" s="108"/>
      <c r="G3" s="108"/>
      <c r="H3" s="108"/>
      <c r="I3" s="108"/>
      <c r="J3" s="109"/>
    </row>
    <row r="4" spans="2:10" ht="16.5" customHeight="1" x14ac:dyDescent="0.3">
      <c r="B4" s="1215" t="s">
        <v>560</v>
      </c>
      <c r="C4" s="1216"/>
      <c r="D4" s="1216"/>
      <c r="E4" s="1216"/>
      <c r="F4" s="1216"/>
      <c r="G4" s="1216"/>
      <c r="H4" s="1216"/>
      <c r="I4" s="1216"/>
      <c r="J4" s="1217"/>
    </row>
    <row r="5" spans="2:10" ht="17.25" thickBot="1" x14ac:dyDescent="0.35">
      <c r="B5" s="1212" t="s">
        <v>561</v>
      </c>
      <c r="C5" s="1213"/>
      <c r="D5" s="1213"/>
      <c r="E5" s="1213"/>
      <c r="F5" s="1213"/>
      <c r="G5" s="1213"/>
      <c r="H5" s="1213"/>
      <c r="I5" s="1213"/>
      <c r="J5" s="1214"/>
    </row>
    <row r="6" spans="2:10" s="39" customFormat="1" ht="16.5" x14ac:dyDescent="0.3">
      <c r="B6" s="110"/>
      <c r="C6" s="110"/>
      <c r="D6" s="110"/>
      <c r="E6" s="110"/>
      <c r="F6" s="110"/>
      <c r="G6" s="110"/>
      <c r="H6" s="110"/>
      <c r="I6" s="110"/>
      <c r="J6" s="110"/>
    </row>
    <row r="7" spans="2:10" ht="12.75" customHeight="1" thickBot="1" x14ac:dyDescent="0.3">
      <c r="B7" s="106"/>
      <c r="C7" s="106"/>
      <c r="D7" s="106"/>
      <c r="E7" s="106"/>
      <c r="F7" s="106"/>
      <c r="G7" s="106"/>
      <c r="H7" s="106"/>
      <c r="I7" s="106"/>
      <c r="J7" s="106"/>
    </row>
    <row r="8" spans="2:10" x14ac:dyDescent="0.2">
      <c r="B8" s="111"/>
      <c r="C8" s="112" t="s">
        <v>141</v>
      </c>
      <c r="D8" s="113">
        <v>1</v>
      </c>
      <c r="E8" s="114">
        <v>2</v>
      </c>
      <c r="F8" s="114">
        <v>3</v>
      </c>
      <c r="G8" s="114">
        <v>4</v>
      </c>
      <c r="H8" s="114">
        <v>5</v>
      </c>
      <c r="I8" s="114">
        <v>6</v>
      </c>
      <c r="J8" s="115" t="s">
        <v>12</v>
      </c>
    </row>
    <row r="9" spans="2:10" x14ac:dyDescent="0.2">
      <c r="B9" s="116" t="s">
        <v>142</v>
      </c>
      <c r="C9" s="117"/>
      <c r="D9" s="118">
        <v>183</v>
      </c>
      <c r="E9" s="118">
        <v>139</v>
      </c>
      <c r="F9" s="118">
        <v>126</v>
      </c>
      <c r="G9" s="118">
        <v>92</v>
      </c>
      <c r="H9" s="118">
        <v>101</v>
      </c>
      <c r="I9" s="118">
        <v>90</v>
      </c>
      <c r="J9" s="119">
        <f>SUM(D9:I9)</f>
        <v>731</v>
      </c>
    </row>
    <row r="10" spans="2:10" ht="13.5" thickBot="1" x14ac:dyDescent="0.25">
      <c r="B10" s="120" t="s">
        <v>143</v>
      </c>
      <c r="C10" s="121"/>
      <c r="D10" s="122">
        <f t="shared" ref="D10:I10" si="0">D9</f>
        <v>183</v>
      </c>
      <c r="E10" s="122">
        <f t="shared" si="0"/>
        <v>139</v>
      </c>
      <c r="F10" s="122">
        <f t="shared" si="0"/>
        <v>126</v>
      </c>
      <c r="G10" s="122">
        <f t="shared" si="0"/>
        <v>92</v>
      </c>
      <c r="H10" s="122">
        <f t="shared" si="0"/>
        <v>101</v>
      </c>
      <c r="I10" s="122">
        <f t="shared" si="0"/>
        <v>90</v>
      </c>
      <c r="J10" s="123">
        <f>SUM(J9)</f>
        <v>731</v>
      </c>
    </row>
    <row r="11" spans="2:10" x14ac:dyDescent="0.2">
      <c r="B11" s="124" t="s">
        <v>149</v>
      </c>
      <c r="C11" s="125" t="s">
        <v>588</v>
      </c>
      <c r="D11" s="126"/>
      <c r="E11" s="126"/>
      <c r="F11" s="126"/>
      <c r="G11" s="126"/>
      <c r="H11" s="126"/>
      <c r="I11" s="126"/>
      <c r="J11" s="127">
        <f>SUM(D11:I11)</f>
        <v>0</v>
      </c>
    </row>
    <row r="12" spans="2:10" ht="13.5" thickBot="1" x14ac:dyDescent="0.25">
      <c r="B12" s="128" t="s">
        <v>145</v>
      </c>
      <c r="C12" s="129"/>
      <c r="D12" s="122">
        <f>D11</f>
        <v>0</v>
      </c>
      <c r="E12" s="122">
        <f t="shared" ref="E12:I12" si="1">E11</f>
        <v>0</v>
      </c>
      <c r="F12" s="122">
        <f t="shared" si="1"/>
        <v>0</v>
      </c>
      <c r="G12" s="122">
        <f t="shared" si="1"/>
        <v>0</v>
      </c>
      <c r="H12" s="122">
        <f t="shared" si="1"/>
        <v>0</v>
      </c>
      <c r="I12" s="122">
        <f t="shared" si="1"/>
        <v>0</v>
      </c>
      <c r="J12" s="122">
        <f>J11</f>
        <v>0</v>
      </c>
    </row>
    <row r="13" spans="2:10" x14ac:dyDescent="0.2">
      <c r="B13" s="125"/>
      <c r="C13" s="126" t="s">
        <v>589</v>
      </c>
      <c r="D13" s="126"/>
      <c r="E13" s="126"/>
      <c r="F13" s="126">
        <v>7</v>
      </c>
      <c r="G13" s="126">
        <v>14</v>
      </c>
      <c r="H13" s="126">
        <v>6</v>
      </c>
      <c r="I13" s="126"/>
      <c r="J13" s="127">
        <f>SUM(D13:I13)</f>
        <v>27</v>
      </c>
    </row>
    <row r="14" spans="2:10" x14ac:dyDescent="0.2">
      <c r="B14" s="130"/>
      <c r="C14" s="118" t="s">
        <v>590</v>
      </c>
      <c r="D14" s="118"/>
      <c r="E14" s="118"/>
      <c r="F14" s="118"/>
      <c r="G14" s="118"/>
      <c r="H14" s="118"/>
      <c r="I14" s="118">
        <v>13</v>
      </c>
      <c r="J14" s="131">
        <f>SUM(D14:I14)</f>
        <v>13</v>
      </c>
    </row>
    <row r="15" spans="2:10" x14ac:dyDescent="0.2">
      <c r="B15" s="130"/>
      <c r="C15" s="118" t="s">
        <v>591</v>
      </c>
      <c r="D15" s="118"/>
      <c r="E15" s="118"/>
      <c r="F15" s="118">
        <v>13</v>
      </c>
      <c r="G15" s="118">
        <v>4</v>
      </c>
      <c r="H15" s="118">
        <v>8</v>
      </c>
      <c r="I15" s="118"/>
      <c r="J15" s="131">
        <f>I15+H15+G15+F15+E15+D15</f>
        <v>25</v>
      </c>
    </row>
    <row r="16" spans="2:10" ht="13.5" thickBot="1" x14ac:dyDescent="0.25">
      <c r="B16" s="132" t="s">
        <v>152</v>
      </c>
      <c r="C16" s="133"/>
      <c r="D16" s="133">
        <f>D15+D14+D13</f>
        <v>0</v>
      </c>
      <c r="E16" s="133">
        <f t="shared" ref="E16:I16" si="2">E15+E14+E13</f>
        <v>0</v>
      </c>
      <c r="F16" s="133">
        <f t="shared" si="2"/>
        <v>20</v>
      </c>
      <c r="G16" s="133">
        <f t="shared" si="2"/>
        <v>18</v>
      </c>
      <c r="H16" s="133">
        <f t="shared" si="2"/>
        <v>14</v>
      </c>
      <c r="I16" s="133">
        <f t="shared" si="2"/>
        <v>13</v>
      </c>
      <c r="J16" s="134">
        <f>J13+J14+J15</f>
        <v>65</v>
      </c>
    </row>
    <row r="17" spans="2:10" ht="13.5" x14ac:dyDescent="0.25">
      <c r="B17" s="141" t="s">
        <v>5</v>
      </c>
      <c r="C17" s="142"/>
      <c r="D17" s="141">
        <f>D16+D12+D10</f>
        <v>183</v>
      </c>
      <c r="E17" s="141">
        <f t="shared" ref="E17:J17" si="3">E16+E12+E10</f>
        <v>139</v>
      </c>
      <c r="F17" s="141">
        <f t="shared" si="3"/>
        <v>146</v>
      </c>
      <c r="G17" s="141">
        <f t="shared" si="3"/>
        <v>110</v>
      </c>
      <c r="H17" s="141">
        <f t="shared" si="3"/>
        <v>115</v>
      </c>
      <c r="I17" s="141">
        <f t="shared" si="3"/>
        <v>103</v>
      </c>
      <c r="J17" s="143">
        <f t="shared" si="3"/>
        <v>796</v>
      </c>
    </row>
    <row r="18" spans="2:10" s="44" customFormat="1" ht="11.25" x14ac:dyDescent="0.2">
      <c r="B18" s="135"/>
      <c r="C18" s="136" t="s">
        <v>388</v>
      </c>
      <c r="D18" s="136"/>
      <c r="E18" s="136"/>
      <c r="F18" s="136"/>
      <c r="G18" s="136"/>
      <c r="H18" s="136"/>
      <c r="I18" s="136"/>
      <c r="J18" s="137">
        <v>0</v>
      </c>
    </row>
    <row r="19" spans="2:10" s="44" customFormat="1" ht="11.25" x14ac:dyDescent="0.2">
      <c r="B19" s="136"/>
      <c r="C19" s="136" t="s">
        <v>565</v>
      </c>
      <c r="D19" s="136"/>
      <c r="E19" s="136"/>
      <c r="F19" s="136"/>
      <c r="G19" s="136"/>
      <c r="H19" s="136"/>
      <c r="I19" s="136"/>
      <c r="J19" s="137">
        <v>0</v>
      </c>
    </row>
    <row r="20" spans="2:10" x14ac:dyDescent="0.2">
      <c r="B20" s="136"/>
      <c r="C20" s="136" t="s">
        <v>566</v>
      </c>
      <c r="D20" s="136"/>
      <c r="E20" s="136"/>
      <c r="F20" s="136"/>
      <c r="G20" s="136"/>
      <c r="H20" s="136"/>
      <c r="I20" s="136"/>
      <c r="J20" s="137">
        <v>0</v>
      </c>
    </row>
    <row r="21" spans="2:10" ht="13.5" x14ac:dyDescent="0.25">
      <c r="B21" s="145" t="s">
        <v>5</v>
      </c>
      <c r="C21" s="145"/>
      <c r="D21" s="145"/>
      <c r="E21" s="145"/>
      <c r="F21" s="145"/>
      <c r="G21" s="145"/>
      <c r="H21" s="145"/>
      <c r="I21" s="145"/>
      <c r="J21" s="145">
        <f>J20+J19+J18+J17</f>
        <v>796</v>
      </c>
    </row>
    <row r="22" spans="2:10" ht="13.5" x14ac:dyDescent="0.25">
      <c r="B22" s="106"/>
      <c r="C22" s="106"/>
      <c r="D22" s="106"/>
      <c r="E22" s="106"/>
      <c r="F22" s="106"/>
      <c r="G22" s="106"/>
      <c r="H22" s="106"/>
      <c r="I22" s="106"/>
      <c r="J22" s="106"/>
    </row>
    <row r="23" spans="2:10" ht="13.5" x14ac:dyDescent="0.25">
      <c r="B23" s="106"/>
      <c r="C23" s="106"/>
      <c r="D23" s="106"/>
      <c r="E23" s="106"/>
      <c r="F23" s="106"/>
      <c r="G23" s="106"/>
      <c r="H23" s="106"/>
      <c r="I23" s="106"/>
      <c r="J23" s="106"/>
    </row>
  </sheetData>
  <mergeCells count="2">
    <mergeCell ref="B5:J5"/>
    <mergeCell ref="B4:J4"/>
  </mergeCells>
  <phoneticPr fontId="4" type="noConversion"/>
  <pageMargins left="0.78740157499999996" right="0.78740157499999996" top="0.984251969" bottom="0.984251969" header="0.4921259845" footer="0.4921259845"/>
  <pageSetup paperSize="9" scale="86" orientation="landscape" r:id="rId1"/>
  <headerFooter alignWithMargins="0">
    <oddHeader>&amp;R&amp;8FbAUO.CHG/31.02-00.00-02/18.3051</oddHeader>
    <oddFooter>&amp;L&amp;D&amp;CAllgemeine Übersicht</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5"/>
  <sheetViews>
    <sheetView view="pageLayout" zoomScaleNormal="100" workbookViewId="0">
      <selection activeCell="G1" sqref="G1"/>
    </sheetView>
  </sheetViews>
  <sheetFormatPr baseColWidth="10" defaultColWidth="11.5703125" defaultRowHeight="13.5" x14ac:dyDescent="0.25"/>
  <cols>
    <col min="1" max="1" width="2.28515625" style="106" customWidth="1"/>
    <col min="2" max="2" width="8.140625" style="106" customWidth="1"/>
    <col min="3" max="3" width="45.42578125" style="106" customWidth="1"/>
    <col min="4" max="4" width="3.85546875" style="106" customWidth="1"/>
    <col min="5" max="9" width="4.42578125" style="106" bestFit="1" customWidth="1"/>
    <col min="10" max="10" width="3.28515625" style="106" bestFit="1" customWidth="1"/>
    <col min="11" max="11" width="5.85546875" style="106" bestFit="1" customWidth="1"/>
  </cols>
  <sheetData>
    <row r="1" spans="2:11" ht="14.25" thickBot="1" x14ac:dyDescent="0.3"/>
    <row r="2" spans="2:11" ht="16.5" x14ac:dyDescent="0.3">
      <c r="B2" s="107" t="s">
        <v>279</v>
      </c>
      <c r="C2" s="139"/>
      <c r="D2" s="139"/>
      <c r="E2" s="139"/>
      <c r="F2" s="139"/>
      <c r="G2" s="139"/>
      <c r="H2" s="139"/>
      <c r="I2" s="139"/>
      <c r="J2" s="139"/>
      <c r="K2" s="140"/>
    </row>
    <row r="3" spans="2:11" ht="16.5" x14ac:dyDescent="0.3">
      <c r="B3" s="1215" t="s">
        <v>560</v>
      </c>
      <c r="C3" s="1216"/>
      <c r="D3" s="1216"/>
      <c r="E3" s="1216"/>
      <c r="F3" s="1216"/>
      <c r="G3" s="1216"/>
      <c r="H3" s="1216"/>
      <c r="I3" s="1216"/>
      <c r="J3" s="1216"/>
      <c r="K3" s="1217"/>
    </row>
    <row r="4" spans="2:11" ht="17.25" thickBot="1" x14ac:dyDescent="0.35">
      <c r="B4" s="1212" t="s">
        <v>561</v>
      </c>
      <c r="C4" s="1213"/>
      <c r="D4" s="1213"/>
      <c r="E4" s="1213"/>
      <c r="F4" s="1213"/>
      <c r="G4" s="1213"/>
      <c r="H4" s="1213"/>
      <c r="I4" s="1213"/>
      <c r="J4" s="1213"/>
      <c r="K4" s="1214"/>
    </row>
    <row r="6" spans="2:11" x14ac:dyDescent="0.25">
      <c r="B6" s="585"/>
      <c r="C6" s="586" t="s">
        <v>141</v>
      </c>
      <c r="D6" s="587">
        <v>1</v>
      </c>
      <c r="E6" s="587">
        <v>2</v>
      </c>
      <c r="F6" s="587">
        <v>3</v>
      </c>
      <c r="G6" s="587">
        <v>4</v>
      </c>
      <c r="H6" s="588">
        <v>5</v>
      </c>
      <c r="I6" s="588">
        <v>6</v>
      </c>
      <c r="J6" s="589">
        <v>7</v>
      </c>
      <c r="K6" s="590" t="s">
        <v>12</v>
      </c>
    </row>
    <row r="7" spans="2:11" ht="14.25" thickBot="1" x14ac:dyDescent="0.3">
      <c r="B7" s="591" t="s">
        <v>142</v>
      </c>
      <c r="C7" s="592"/>
      <c r="D7" s="593">
        <v>65</v>
      </c>
      <c r="E7" s="593">
        <v>72</v>
      </c>
      <c r="F7" s="593"/>
      <c r="G7" s="593"/>
      <c r="H7" s="594"/>
      <c r="I7" s="594"/>
      <c r="J7" s="593"/>
      <c r="K7" s="595">
        <f>SUM(D7:J7)</f>
        <v>137</v>
      </c>
    </row>
    <row r="8" spans="2:11" ht="14.25" thickBot="1" x14ac:dyDescent="0.3">
      <c r="B8" s="596" t="s">
        <v>143</v>
      </c>
      <c r="C8" s="597"/>
      <c r="D8" s="598">
        <f t="shared" ref="D8:K8" si="0">D7</f>
        <v>65</v>
      </c>
      <c r="E8" s="598">
        <f t="shared" si="0"/>
        <v>72</v>
      </c>
      <c r="F8" s="598">
        <f t="shared" si="0"/>
        <v>0</v>
      </c>
      <c r="G8" s="598">
        <f t="shared" si="0"/>
        <v>0</v>
      </c>
      <c r="H8" s="598">
        <f t="shared" si="0"/>
        <v>0</v>
      </c>
      <c r="I8" s="598">
        <f t="shared" si="0"/>
        <v>0</v>
      </c>
      <c r="J8" s="598">
        <f t="shared" si="0"/>
        <v>0</v>
      </c>
      <c r="K8" s="599">
        <f t="shared" si="0"/>
        <v>137</v>
      </c>
    </row>
    <row r="9" spans="2:11" x14ac:dyDescent="0.25">
      <c r="B9" s="600" t="s">
        <v>146</v>
      </c>
      <c r="C9" s="601" t="s">
        <v>544</v>
      </c>
      <c r="D9" s="602">
        <v>31</v>
      </c>
      <c r="E9" s="602">
        <v>39</v>
      </c>
      <c r="F9" s="602"/>
      <c r="G9" s="602"/>
      <c r="H9" s="603"/>
      <c r="I9" s="603"/>
      <c r="J9" s="602"/>
      <c r="K9" s="604">
        <f t="shared" ref="K9:K30" si="1">SUM(D9:J9)</f>
        <v>70</v>
      </c>
    </row>
    <row r="10" spans="2:11" x14ac:dyDescent="0.25">
      <c r="B10" s="600"/>
      <c r="C10" s="605" t="s">
        <v>592</v>
      </c>
      <c r="D10" s="605"/>
      <c r="E10" s="605"/>
      <c r="F10" s="605">
        <v>3</v>
      </c>
      <c r="G10" s="605"/>
      <c r="H10" s="118"/>
      <c r="I10" s="118"/>
      <c r="J10" s="605"/>
      <c r="K10" s="604">
        <f t="shared" si="1"/>
        <v>3</v>
      </c>
    </row>
    <row r="11" spans="2:11" x14ac:dyDescent="0.25">
      <c r="B11" s="600"/>
      <c r="C11" s="118" t="s">
        <v>593</v>
      </c>
      <c r="D11" s="118"/>
      <c r="E11" s="118"/>
      <c r="F11" s="118">
        <v>19</v>
      </c>
      <c r="G11" s="118">
        <v>14</v>
      </c>
      <c r="H11" s="118"/>
      <c r="I11" s="118"/>
      <c r="J11" s="118"/>
      <c r="K11" s="604">
        <f t="shared" si="1"/>
        <v>33</v>
      </c>
    </row>
    <row r="12" spans="2:11" x14ac:dyDescent="0.25">
      <c r="B12" s="600"/>
      <c r="C12" s="118" t="s">
        <v>594</v>
      </c>
      <c r="D12" s="118"/>
      <c r="E12" s="118"/>
      <c r="F12" s="118"/>
      <c r="G12" s="118"/>
      <c r="H12" s="118">
        <v>12</v>
      </c>
      <c r="I12" s="118">
        <v>8</v>
      </c>
      <c r="J12" s="118"/>
      <c r="K12" s="604">
        <f t="shared" si="1"/>
        <v>20</v>
      </c>
    </row>
    <row r="13" spans="2:11" x14ac:dyDescent="0.25">
      <c r="B13" s="600"/>
      <c r="C13" s="118" t="s">
        <v>595</v>
      </c>
      <c r="D13" s="118"/>
      <c r="E13" s="118"/>
      <c r="F13" s="118"/>
      <c r="G13" s="118"/>
      <c r="H13" s="118"/>
      <c r="I13" s="118"/>
      <c r="J13" s="118">
        <v>6</v>
      </c>
      <c r="K13" s="604">
        <f t="shared" si="1"/>
        <v>6</v>
      </c>
    </row>
    <row r="14" spans="2:11" x14ac:dyDescent="0.25">
      <c r="B14" s="600"/>
      <c r="C14" s="118" t="s">
        <v>596</v>
      </c>
      <c r="D14" s="118"/>
      <c r="E14" s="118"/>
      <c r="F14" s="118"/>
      <c r="G14" s="118"/>
      <c r="H14" s="118">
        <v>34</v>
      </c>
      <c r="I14" s="118">
        <v>23</v>
      </c>
      <c r="J14" s="118"/>
      <c r="K14" s="604">
        <f t="shared" si="1"/>
        <v>57</v>
      </c>
    </row>
    <row r="15" spans="2:11" x14ac:dyDescent="0.25">
      <c r="B15" s="600"/>
      <c r="C15" s="118" t="s">
        <v>597</v>
      </c>
      <c r="D15" s="118"/>
      <c r="E15" s="118"/>
      <c r="F15" s="118">
        <v>26</v>
      </c>
      <c r="G15" s="118">
        <v>28</v>
      </c>
      <c r="H15" s="118"/>
      <c r="I15" s="118"/>
      <c r="J15" s="118"/>
      <c r="K15" s="604">
        <f t="shared" si="1"/>
        <v>54</v>
      </c>
    </row>
    <row r="16" spans="2:11" x14ac:dyDescent="0.25">
      <c r="B16" s="600"/>
      <c r="C16" s="118" t="s">
        <v>598</v>
      </c>
      <c r="D16" s="118"/>
      <c r="E16" s="118"/>
      <c r="F16" s="118"/>
      <c r="G16" s="118"/>
      <c r="H16" s="118">
        <v>8</v>
      </c>
      <c r="I16" s="118">
        <v>5</v>
      </c>
      <c r="J16" s="118"/>
      <c r="K16" s="604">
        <f t="shared" si="1"/>
        <v>13</v>
      </c>
    </row>
    <row r="17" spans="2:11" x14ac:dyDescent="0.25">
      <c r="B17" s="600"/>
      <c r="C17" s="118" t="s">
        <v>599</v>
      </c>
      <c r="D17" s="118"/>
      <c r="E17" s="118"/>
      <c r="F17" s="118">
        <v>4</v>
      </c>
      <c r="G17" s="118">
        <v>7</v>
      </c>
      <c r="H17" s="118"/>
      <c r="I17" s="118"/>
      <c r="J17" s="118"/>
      <c r="K17" s="604">
        <f t="shared" si="1"/>
        <v>11</v>
      </c>
    </row>
    <row r="18" spans="2:11" x14ac:dyDescent="0.25">
      <c r="B18" s="600"/>
      <c r="C18" s="118" t="s">
        <v>600</v>
      </c>
      <c r="D18" s="118"/>
      <c r="E18" s="118"/>
      <c r="F18" s="118"/>
      <c r="G18" s="118"/>
      <c r="H18" s="118"/>
      <c r="I18" s="118"/>
      <c r="J18" s="118">
        <v>1</v>
      </c>
      <c r="K18" s="604">
        <f t="shared" si="1"/>
        <v>1</v>
      </c>
    </row>
    <row r="19" spans="2:11" x14ac:dyDescent="0.25">
      <c r="B19" s="600"/>
      <c r="C19" s="118" t="s">
        <v>601</v>
      </c>
      <c r="D19" s="118"/>
      <c r="E19" s="118"/>
      <c r="F19" s="118">
        <v>10</v>
      </c>
      <c r="G19" s="118">
        <v>9</v>
      </c>
      <c r="H19" s="118"/>
      <c r="I19" s="118"/>
      <c r="J19" s="118"/>
      <c r="K19" s="604">
        <f t="shared" si="1"/>
        <v>19</v>
      </c>
    </row>
    <row r="20" spans="2:11" x14ac:dyDescent="0.25">
      <c r="B20" s="600"/>
      <c r="C20" s="118" t="s">
        <v>602</v>
      </c>
      <c r="D20" s="118"/>
      <c r="E20" s="118"/>
      <c r="F20" s="118"/>
      <c r="G20" s="118"/>
      <c r="H20" s="118">
        <v>9</v>
      </c>
      <c r="I20" s="118">
        <v>5</v>
      </c>
      <c r="J20" s="118"/>
      <c r="K20" s="604">
        <f t="shared" si="1"/>
        <v>14</v>
      </c>
    </row>
    <row r="21" spans="2:11" x14ac:dyDescent="0.25">
      <c r="B21" s="600"/>
      <c r="C21" s="118" t="s">
        <v>603</v>
      </c>
      <c r="D21" s="118"/>
      <c r="E21" s="118"/>
      <c r="F21" s="118"/>
      <c r="G21" s="118"/>
      <c r="H21" s="118"/>
      <c r="I21" s="118"/>
      <c r="J21" s="118">
        <v>4</v>
      </c>
      <c r="K21" s="604">
        <f t="shared" si="1"/>
        <v>4</v>
      </c>
    </row>
    <row r="22" spans="2:11" x14ac:dyDescent="0.25">
      <c r="B22" s="600"/>
      <c r="C22" s="118" t="s">
        <v>604</v>
      </c>
      <c r="D22" s="118"/>
      <c r="E22" s="118"/>
      <c r="F22" s="118"/>
      <c r="G22" s="118"/>
      <c r="H22" s="118"/>
      <c r="I22" s="118"/>
      <c r="J22" s="118">
        <v>5</v>
      </c>
      <c r="K22" s="604">
        <f t="shared" si="1"/>
        <v>5</v>
      </c>
    </row>
    <row r="23" spans="2:11" x14ac:dyDescent="0.25">
      <c r="B23" s="600"/>
      <c r="C23" s="118" t="s">
        <v>605</v>
      </c>
      <c r="D23" s="118"/>
      <c r="E23" s="118"/>
      <c r="F23" s="118">
        <v>7</v>
      </c>
      <c r="G23" s="118">
        <v>4</v>
      </c>
      <c r="H23" s="118"/>
      <c r="I23" s="118"/>
      <c r="J23" s="118"/>
      <c r="K23" s="604">
        <f t="shared" si="1"/>
        <v>11</v>
      </c>
    </row>
    <row r="24" spans="2:11" x14ac:dyDescent="0.25">
      <c r="B24" s="600"/>
      <c r="C24" s="118" t="s">
        <v>606</v>
      </c>
      <c r="D24" s="118"/>
      <c r="E24" s="118"/>
      <c r="F24" s="118"/>
      <c r="G24" s="118"/>
      <c r="H24" s="118">
        <v>8</v>
      </c>
      <c r="I24" s="118">
        <v>2</v>
      </c>
      <c r="J24" s="118"/>
      <c r="K24" s="604">
        <f t="shared" si="1"/>
        <v>10</v>
      </c>
    </row>
    <row r="25" spans="2:11" x14ac:dyDescent="0.25">
      <c r="B25" s="600"/>
      <c r="C25" s="118" t="s">
        <v>607</v>
      </c>
      <c r="D25" s="118"/>
      <c r="E25" s="118"/>
      <c r="F25" s="118"/>
      <c r="G25" s="118"/>
      <c r="H25" s="118"/>
      <c r="I25" s="118"/>
      <c r="J25" s="118">
        <v>4</v>
      </c>
      <c r="K25" s="604">
        <f t="shared" si="1"/>
        <v>4</v>
      </c>
    </row>
    <row r="26" spans="2:11" x14ac:dyDescent="0.25">
      <c r="B26" s="600"/>
      <c r="C26" s="118" t="s">
        <v>608</v>
      </c>
      <c r="D26" s="118"/>
      <c r="E26" s="118"/>
      <c r="F26" s="118">
        <v>8</v>
      </c>
      <c r="G26" s="118">
        <v>5</v>
      </c>
      <c r="H26" s="118"/>
      <c r="I26" s="118"/>
      <c r="J26" s="118"/>
      <c r="K26" s="604">
        <f t="shared" si="1"/>
        <v>13</v>
      </c>
    </row>
    <row r="27" spans="2:11" x14ac:dyDescent="0.25">
      <c r="B27" s="600"/>
      <c r="C27" s="118" t="s">
        <v>609</v>
      </c>
      <c r="D27" s="118"/>
      <c r="E27" s="118"/>
      <c r="F27" s="118"/>
      <c r="G27" s="118"/>
      <c r="H27" s="118">
        <v>8</v>
      </c>
      <c r="I27" s="118">
        <v>7</v>
      </c>
      <c r="J27" s="118"/>
      <c r="K27" s="604">
        <f t="shared" si="1"/>
        <v>15</v>
      </c>
    </row>
    <row r="28" spans="2:11" x14ac:dyDescent="0.25">
      <c r="B28" s="600"/>
      <c r="C28" s="118" t="s">
        <v>610</v>
      </c>
      <c r="D28" s="594"/>
      <c r="E28" s="594"/>
      <c r="F28" s="594"/>
      <c r="G28" s="594"/>
      <c r="H28" s="594"/>
      <c r="I28" s="594"/>
      <c r="J28" s="594"/>
      <c r="K28" s="604">
        <f t="shared" si="1"/>
        <v>0</v>
      </c>
    </row>
    <row r="29" spans="2:11" x14ac:dyDescent="0.25">
      <c r="B29" s="600"/>
      <c r="C29" s="118" t="s">
        <v>611</v>
      </c>
      <c r="D29" s="594"/>
      <c r="E29" s="594"/>
      <c r="F29" s="594"/>
      <c r="G29" s="594"/>
      <c r="H29" s="594"/>
      <c r="I29" s="594"/>
      <c r="J29" s="594">
        <v>10</v>
      </c>
      <c r="K29" s="604">
        <f t="shared" si="1"/>
        <v>10</v>
      </c>
    </row>
    <row r="30" spans="2:11" ht="14.25" thickBot="1" x14ac:dyDescent="0.3">
      <c r="B30" s="600"/>
      <c r="C30" s="594" t="s">
        <v>612</v>
      </c>
      <c r="D30" s="594"/>
      <c r="E30" s="594"/>
      <c r="F30" s="594"/>
      <c r="G30" s="594"/>
      <c r="H30" s="594"/>
      <c r="I30" s="594"/>
      <c r="J30" s="594">
        <v>7</v>
      </c>
      <c r="K30" s="606">
        <f t="shared" si="1"/>
        <v>7</v>
      </c>
    </row>
    <row r="31" spans="2:11" ht="14.25" thickBot="1" x14ac:dyDescent="0.3">
      <c r="B31" s="607" t="s">
        <v>148</v>
      </c>
      <c r="C31" s="608"/>
      <c r="D31" s="609">
        <f t="shared" ref="D31:K31" si="2">SUM(D9:D30)</f>
        <v>31</v>
      </c>
      <c r="E31" s="609">
        <f t="shared" si="2"/>
        <v>39</v>
      </c>
      <c r="F31" s="609">
        <f t="shared" si="2"/>
        <v>77</v>
      </c>
      <c r="G31" s="609">
        <f t="shared" si="2"/>
        <v>67</v>
      </c>
      <c r="H31" s="609">
        <f t="shared" si="2"/>
        <v>79</v>
      </c>
      <c r="I31" s="609">
        <f t="shared" si="2"/>
        <v>50</v>
      </c>
      <c r="J31" s="609">
        <f t="shared" si="2"/>
        <v>37</v>
      </c>
      <c r="K31" s="610">
        <f t="shared" si="2"/>
        <v>380</v>
      </c>
    </row>
    <row r="32" spans="2:11" x14ac:dyDescent="0.25">
      <c r="B32" s="600" t="s">
        <v>149</v>
      </c>
      <c r="C32" s="611" t="s">
        <v>613</v>
      </c>
      <c r="D32" s="603"/>
      <c r="E32" s="603"/>
      <c r="F32" s="603">
        <v>13</v>
      </c>
      <c r="G32" s="603">
        <v>14</v>
      </c>
      <c r="H32" s="603">
        <v>29</v>
      </c>
      <c r="I32" s="603">
        <v>26</v>
      </c>
      <c r="J32" s="604"/>
      <c r="K32" s="604">
        <f t="shared" ref="K32:K56" si="3">SUM(D32:J32)</f>
        <v>82</v>
      </c>
    </row>
    <row r="33" spans="2:11" x14ac:dyDescent="0.25">
      <c r="B33" s="600"/>
      <c r="C33" s="612" t="s">
        <v>614</v>
      </c>
      <c r="D33" s="118"/>
      <c r="E33" s="118"/>
      <c r="F33" s="118"/>
      <c r="G33" s="118"/>
      <c r="H33" s="118"/>
      <c r="I33" s="118"/>
      <c r="J33" s="613"/>
      <c r="K33" s="604">
        <f t="shared" si="3"/>
        <v>0</v>
      </c>
    </row>
    <row r="34" spans="2:11" x14ac:dyDescent="0.25">
      <c r="B34" s="600"/>
      <c r="C34" s="612" t="s">
        <v>615</v>
      </c>
      <c r="D34" s="118"/>
      <c r="E34" s="118"/>
      <c r="F34" s="118"/>
      <c r="G34" s="118"/>
      <c r="H34" s="118"/>
      <c r="I34" s="118"/>
      <c r="J34" s="613"/>
      <c r="K34" s="604">
        <f t="shared" si="3"/>
        <v>0</v>
      </c>
    </row>
    <row r="35" spans="2:11" x14ac:dyDescent="0.25">
      <c r="B35" s="600"/>
      <c r="C35" s="612" t="s">
        <v>616</v>
      </c>
      <c r="D35" s="118"/>
      <c r="E35" s="118"/>
      <c r="F35" s="118">
        <v>5</v>
      </c>
      <c r="G35" s="118">
        <v>13</v>
      </c>
      <c r="H35" s="118">
        <v>15</v>
      </c>
      <c r="I35" s="118">
        <v>12</v>
      </c>
      <c r="J35" s="613"/>
      <c r="K35" s="604">
        <f t="shared" si="3"/>
        <v>45</v>
      </c>
    </row>
    <row r="36" spans="2:11" x14ac:dyDescent="0.25">
      <c r="B36" s="600"/>
      <c r="C36" s="612" t="s">
        <v>617</v>
      </c>
      <c r="D36" s="118"/>
      <c r="E36" s="118"/>
      <c r="F36" s="118">
        <v>14</v>
      </c>
      <c r="G36" s="118">
        <v>6</v>
      </c>
      <c r="H36" s="614"/>
      <c r="I36" s="614"/>
      <c r="J36" s="613"/>
      <c r="K36" s="604">
        <f t="shared" si="3"/>
        <v>20</v>
      </c>
    </row>
    <row r="37" spans="2:11" x14ac:dyDescent="0.25">
      <c r="B37" s="600"/>
      <c r="C37" s="612" t="s">
        <v>618</v>
      </c>
      <c r="D37" s="118"/>
      <c r="E37" s="118"/>
      <c r="F37" s="614"/>
      <c r="G37" s="614"/>
      <c r="H37" s="118">
        <v>8</v>
      </c>
      <c r="I37" s="118">
        <v>7</v>
      </c>
      <c r="J37" s="613"/>
      <c r="K37" s="604">
        <f t="shared" si="3"/>
        <v>15</v>
      </c>
    </row>
    <row r="38" spans="2:11" x14ac:dyDescent="0.25">
      <c r="B38" s="600"/>
      <c r="C38" s="612" t="s">
        <v>619</v>
      </c>
      <c r="D38" s="118"/>
      <c r="E38" s="118"/>
      <c r="F38" s="614"/>
      <c r="G38" s="614"/>
      <c r="H38" s="118"/>
      <c r="I38" s="118"/>
      <c r="J38" s="613"/>
      <c r="K38" s="604">
        <f t="shared" si="3"/>
        <v>0</v>
      </c>
    </row>
    <row r="39" spans="2:11" x14ac:dyDescent="0.25">
      <c r="B39" s="600"/>
      <c r="C39" s="612" t="s">
        <v>620</v>
      </c>
      <c r="D39" s="118"/>
      <c r="E39" s="118"/>
      <c r="F39" s="614"/>
      <c r="G39" s="614"/>
      <c r="H39" s="118"/>
      <c r="I39" s="118"/>
      <c r="J39" s="613"/>
      <c r="K39" s="604">
        <f t="shared" si="3"/>
        <v>0</v>
      </c>
    </row>
    <row r="40" spans="2:11" x14ac:dyDescent="0.25">
      <c r="B40" s="600"/>
      <c r="C40" s="612" t="s">
        <v>621</v>
      </c>
      <c r="D40" s="118"/>
      <c r="E40" s="118"/>
      <c r="F40" s="614"/>
      <c r="G40" s="614"/>
      <c r="H40" s="118"/>
      <c r="I40" s="118"/>
      <c r="J40" s="613"/>
      <c r="K40" s="604">
        <f t="shared" si="3"/>
        <v>0</v>
      </c>
    </row>
    <row r="41" spans="2:11" x14ac:dyDescent="0.25">
      <c r="B41" s="600"/>
      <c r="C41" s="612" t="s">
        <v>622</v>
      </c>
      <c r="D41" s="118"/>
      <c r="E41" s="118"/>
      <c r="F41" s="614"/>
      <c r="G41" s="614"/>
      <c r="H41" s="118">
        <v>3</v>
      </c>
      <c r="I41" s="118">
        <v>5</v>
      </c>
      <c r="J41" s="613"/>
      <c r="K41" s="604">
        <f t="shared" si="3"/>
        <v>8</v>
      </c>
    </row>
    <row r="42" spans="2:11" x14ac:dyDescent="0.25">
      <c r="B42" s="600"/>
      <c r="C42" s="612" t="s">
        <v>623</v>
      </c>
      <c r="D42" s="118"/>
      <c r="E42" s="118"/>
      <c r="F42" s="614"/>
      <c r="G42" s="614"/>
      <c r="H42" s="118"/>
      <c r="I42" s="118"/>
      <c r="J42" s="613"/>
      <c r="K42" s="604">
        <f t="shared" si="3"/>
        <v>0</v>
      </c>
    </row>
    <row r="43" spans="2:11" x14ac:dyDescent="0.25">
      <c r="B43" s="600"/>
      <c r="C43" s="612" t="s">
        <v>624</v>
      </c>
      <c r="D43" s="118"/>
      <c r="E43" s="118"/>
      <c r="F43" s="614"/>
      <c r="G43" s="614"/>
      <c r="H43" s="118"/>
      <c r="I43" s="118"/>
      <c r="J43" s="118"/>
      <c r="K43" s="604">
        <f t="shared" si="3"/>
        <v>0</v>
      </c>
    </row>
    <row r="44" spans="2:11" x14ac:dyDescent="0.25">
      <c r="B44" s="600"/>
      <c r="C44" s="612" t="s">
        <v>625</v>
      </c>
      <c r="D44" s="118"/>
      <c r="E44" s="118"/>
      <c r="F44" s="118">
        <v>22</v>
      </c>
      <c r="G44" s="118">
        <v>12</v>
      </c>
      <c r="H44" s="118"/>
      <c r="I44" s="118"/>
      <c r="J44" s="613"/>
      <c r="K44" s="604">
        <f t="shared" si="3"/>
        <v>34</v>
      </c>
    </row>
    <row r="45" spans="2:11" x14ac:dyDescent="0.25">
      <c r="B45" s="600"/>
      <c r="C45" s="612" t="s">
        <v>150</v>
      </c>
      <c r="D45" s="118"/>
      <c r="E45" s="118"/>
      <c r="F45" s="118"/>
      <c r="G45" s="118"/>
      <c r="H45" s="118"/>
      <c r="I45" s="614"/>
      <c r="J45" s="613"/>
      <c r="K45" s="604">
        <f t="shared" si="3"/>
        <v>0</v>
      </c>
    </row>
    <row r="46" spans="2:11" x14ac:dyDescent="0.25">
      <c r="B46" s="600"/>
      <c r="C46" s="612" t="s">
        <v>626</v>
      </c>
      <c r="D46" s="118"/>
      <c r="E46" s="118"/>
      <c r="F46" s="118"/>
      <c r="G46" s="118"/>
      <c r="H46" s="118">
        <v>5</v>
      </c>
      <c r="I46" s="118">
        <v>1</v>
      </c>
      <c r="J46" s="613"/>
      <c r="K46" s="604">
        <f t="shared" si="3"/>
        <v>6</v>
      </c>
    </row>
    <row r="47" spans="2:11" x14ac:dyDescent="0.25">
      <c r="B47" s="600"/>
      <c r="C47" s="612" t="s">
        <v>627</v>
      </c>
      <c r="D47" s="118"/>
      <c r="E47" s="118"/>
      <c r="F47" s="118"/>
      <c r="G47" s="118"/>
      <c r="H47" s="118"/>
      <c r="I47" s="118"/>
      <c r="J47" s="613"/>
      <c r="K47" s="604">
        <f t="shared" si="3"/>
        <v>0</v>
      </c>
    </row>
    <row r="48" spans="2:11" x14ac:dyDescent="0.25">
      <c r="B48" s="600"/>
      <c r="C48" s="612" t="s">
        <v>628</v>
      </c>
      <c r="D48" s="118"/>
      <c r="E48" s="118"/>
      <c r="F48" s="118"/>
      <c r="G48" s="118"/>
      <c r="H48" s="118"/>
      <c r="I48" s="118"/>
      <c r="J48" s="118"/>
      <c r="K48" s="604">
        <f t="shared" si="3"/>
        <v>0</v>
      </c>
    </row>
    <row r="49" spans="1:11" x14ac:dyDescent="0.25">
      <c r="B49" s="600"/>
      <c r="C49" s="612" t="s">
        <v>629</v>
      </c>
      <c r="D49" s="118"/>
      <c r="E49" s="118"/>
      <c r="F49" s="118"/>
      <c r="G49" s="118"/>
      <c r="H49" s="118">
        <v>5</v>
      </c>
      <c r="I49" s="118">
        <v>1</v>
      </c>
      <c r="J49" s="613"/>
      <c r="K49" s="604">
        <f t="shared" si="3"/>
        <v>6</v>
      </c>
    </row>
    <row r="50" spans="1:11" x14ac:dyDescent="0.25">
      <c r="B50" s="600"/>
      <c r="C50" s="612" t="s">
        <v>630</v>
      </c>
      <c r="D50" s="118"/>
      <c r="E50" s="118"/>
      <c r="F50" s="118"/>
      <c r="G50" s="118"/>
      <c r="H50" s="118"/>
      <c r="I50" s="118"/>
      <c r="J50" s="613"/>
      <c r="K50" s="604">
        <f t="shared" si="3"/>
        <v>0</v>
      </c>
    </row>
    <row r="51" spans="1:11" x14ac:dyDescent="0.25">
      <c r="B51" s="600"/>
      <c r="C51" s="612" t="s">
        <v>631</v>
      </c>
      <c r="D51" s="118"/>
      <c r="E51" s="118"/>
      <c r="F51" s="118"/>
      <c r="G51" s="118"/>
      <c r="H51" s="118"/>
      <c r="I51" s="118"/>
      <c r="J51" s="613"/>
      <c r="K51" s="604">
        <f t="shared" si="3"/>
        <v>0</v>
      </c>
    </row>
    <row r="52" spans="1:11" x14ac:dyDescent="0.25">
      <c r="B52" s="600"/>
      <c r="C52" s="612" t="s">
        <v>601</v>
      </c>
      <c r="D52" s="118"/>
      <c r="E52" s="118"/>
      <c r="F52" s="118">
        <v>6</v>
      </c>
      <c r="G52" s="118">
        <v>14</v>
      </c>
      <c r="H52" s="614"/>
      <c r="I52" s="614"/>
      <c r="J52" s="613"/>
      <c r="K52" s="604">
        <f t="shared" si="3"/>
        <v>20</v>
      </c>
    </row>
    <row r="53" spans="1:11" x14ac:dyDescent="0.25">
      <c r="B53" s="600"/>
      <c r="C53" s="612" t="s">
        <v>632</v>
      </c>
      <c r="D53" s="118"/>
      <c r="E53" s="118"/>
      <c r="F53" s="118">
        <v>6</v>
      </c>
      <c r="G53" s="118">
        <v>6</v>
      </c>
      <c r="H53" s="118">
        <v>11</v>
      </c>
      <c r="I53" s="118">
        <v>10</v>
      </c>
      <c r="J53" s="615"/>
      <c r="K53" s="604">
        <f t="shared" si="3"/>
        <v>33</v>
      </c>
    </row>
    <row r="54" spans="1:11" x14ac:dyDescent="0.25">
      <c r="B54" s="600"/>
      <c r="C54" s="612" t="s">
        <v>633</v>
      </c>
      <c r="D54" s="118"/>
      <c r="E54" s="118"/>
      <c r="F54" s="118"/>
      <c r="G54" s="118"/>
      <c r="H54" s="118">
        <v>8</v>
      </c>
      <c r="I54" s="118">
        <v>4</v>
      </c>
      <c r="J54" s="613"/>
      <c r="K54" s="604">
        <f t="shared" si="3"/>
        <v>12</v>
      </c>
    </row>
    <row r="55" spans="1:11" x14ac:dyDescent="0.25">
      <c r="B55" s="600"/>
      <c r="C55" s="612" t="s">
        <v>634</v>
      </c>
      <c r="D55" s="118"/>
      <c r="E55" s="118"/>
      <c r="F55" s="118"/>
      <c r="G55" s="118"/>
      <c r="H55" s="118"/>
      <c r="I55" s="118"/>
      <c r="J55" s="613"/>
      <c r="K55" s="604">
        <f t="shared" si="3"/>
        <v>0</v>
      </c>
    </row>
    <row r="56" spans="1:11" ht="14.25" thickBot="1" x14ac:dyDescent="0.3">
      <c r="B56" s="600"/>
      <c r="C56" s="616" t="s">
        <v>635</v>
      </c>
      <c r="D56" s="594"/>
      <c r="E56" s="594"/>
      <c r="F56" s="594"/>
      <c r="G56" s="594"/>
      <c r="H56" s="594"/>
      <c r="I56" s="594"/>
      <c r="J56" s="595"/>
      <c r="K56" s="604">
        <f t="shared" si="3"/>
        <v>0</v>
      </c>
    </row>
    <row r="57" spans="1:11" ht="14.25" thickBot="1" x14ac:dyDescent="0.3">
      <c r="B57" s="607" t="s">
        <v>145</v>
      </c>
      <c r="C57" s="617"/>
      <c r="D57" s="609">
        <f>SUM(D32:D56)</f>
        <v>0</v>
      </c>
      <c r="E57" s="609">
        <f t="shared" ref="E57:K57" si="4">SUM(E32:E56)</f>
        <v>0</v>
      </c>
      <c r="F57" s="609">
        <f t="shared" si="4"/>
        <v>66</v>
      </c>
      <c r="G57" s="609">
        <f t="shared" si="4"/>
        <v>65</v>
      </c>
      <c r="H57" s="609">
        <f t="shared" si="4"/>
        <v>84</v>
      </c>
      <c r="I57" s="609">
        <f t="shared" si="4"/>
        <v>66</v>
      </c>
      <c r="J57" s="609">
        <f t="shared" si="4"/>
        <v>0</v>
      </c>
      <c r="K57" s="609">
        <f t="shared" si="4"/>
        <v>281</v>
      </c>
    </row>
    <row r="58" spans="1:11" s="95" customFormat="1" x14ac:dyDescent="0.25">
      <c r="A58" s="106"/>
      <c r="B58" s="618" t="s">
        <v>5</v>
      </c>
      <c r="C58" s="619"/>
      <c r="D58" s="620">
        <f>SUM(D8+D31+D57)</f>
        <v>96</v>
      </c>
      <c r="E58" s="620">
        <f t="shared" ref="E58:K58" si="5">SUM(E8+E31+E57)</f>
        <v>111</v>
      </c>
      <c r="F58" s="620">
        <f t="shared" si="5"/>
        <v>143</v>
      </c>
      <c r="G58" s="620">
        <f t="shared" si="5"/>
        <v>132</v>
      </c>
      <c r="H58" s="620">
        <f t="shared" si="5"/>
        <v>163</v>
      </c>
      <c r="I58" s="620">
        <f t="shared" si="5"/>
        <v>116</v>
      </c>
      <c r="J58" s="620">
        <f t="shared" si="5"/>
        <v>37</v>
      </c>
      <c r="K58" s="621">
        <f t="shared" si="5"/>
        <v>798</v>
      </c>
    </row>
    <row r="59" spans="1:11" s="96" customFormat="1" x14ac:dyDescent="0.25">
      <c r="A59" s="622"/>
      <c r="B59" s="623" t="s">
        <v>292</v>
      </c>
      <c r="C59" s="118" t="s">
        <v>567</v>
      </c>
      <c r="D59" s="624"/>
      <c r="E59" s="624"/>
      <c r="F59" s="624"/>
      <c r="G59" s="624"/>
      <c r="H59" s="624"/>
      <c r="I59" s="624"/>
      <c r="J59" s="624"/>
      <c r="K59" s="624">
        <v>7</v>
      </c>
    </row>
    <row r="60" spans="1:11" s="96" customFormat="1" x14ac:dyDescent="0.25">
      <c r="A60" s="622"/>
      <c r="B60" s="623" t="s">
        <v>292</v>
      </c>
      <c r="C60" s="118" t="s">
        <v>569</v>
      </c>
      <c r="D60" s="624"/>
      <c r="E60" s="624"/>
      <c r="F60" s="624"/>
      <c r="G60" s="624"/>
      <c r="H60" s="624"/>
      <c r="I60" s="624"/>
      <c r="J60" s="624"/>
      <c r="K60" s="624">
        <v>16</v>
      </c>
    </row>
    <row r="61" spans="1:11" s="96" customFormat="1" x14ac:dyDescent="0.25">
      <c r="A61" s="622"/>
      <c r="B61" s="623" t="s">
        <v>292</v>
      </c>
      <c r="C61" s="118" t="s">
        <v>568</v>
      </c>
      <c r="D61" s="1218">
        <v>17</v>
      </c>
      <c r="E61" s="1219"/>
      <c r="F61" s="1219"/>
      <c r="G61" s="1219"/>
      <c r="H61" s="1219"/>
      <c r="I61" s="1219"/>
      <c r="J61" s="1219"/>
      <c r="K61" s="1220"/>
    </row>
    <row r="62" spans="1:11" x14ac:dyDescent="0.25">
      <c r="B62" s="625" t="s">
        <v>291</v>
      </c>
      <c r="C62" s="625"/>
      <c r="D62" s="625"/>
      <c r="E62" s="625"/>
      <c r="F62" s="625"/>
      <c r="G62" s="625"/>
      <c r="H62" s="625"/>
      <c r="I62" s="625"/>
      <c r="J62" s="625"/>
      <c r="K62" s="626">
        <v>19</v>
      </c>
    </row>
    <row r="63" spans="1:11" x14ac:dyDescent="0.25">
      <c r="B63" s="137" t="s">
        <v>387</v>
      </c>
      <c r="C63" s="136"/>
      <c r="D63" s="136"/>
      <c r="E63" s="136"/>
      <c r="F63" s="136"/>
      <c r="G63" s="136"/>
      <c r="H63" s="136"/>
      <c r="I63" s="136"/>
      <c r="J63" s="136"/>
      <c r="K63" s="626">
        <v>0</v>
      </c>
    </row>
    <row r="64" spans="1:11" x14ac:dyDescent="0.25">
      <c r="B64" s="135" t="s">
        <v>5</v>
      </c>
      <c r="C64" s="144"/>
      <c r="D64" s="144"/>
      <c r="E64" s="144"/>
      <c r="F64" s="144"/>
      <c r="G64" s="144"/>
      <c r="H64" s="144"/>
      <c r="I64" s="144"/>
      <c r="J64" s="144"/>
      <c r="K64" s="627">
        <f>K58+K59+K60+K62+K63</f>
        <v>840</v>
      </c>
    </row>
    <row r="65" spans="2:2" x14ac:dyDescent="0.25">
      <c r="B65" s="151" t="s">
        <v>713</v>
      </c>
    </row>
  </sheetData>
  <mergeCells count="3">
    <mergeCell ref="B4:K4"/>
    <mergeCell ref="B3:K3"/>
    <mergeCell ref="D61:K61"/>
  </mergeCells>
  <phoneticPr fontId="4" type="noConversion"/>
  <pageMargins left="0.78740157480314965" right="0.78740157480314965" top="0.70866141732283472" bottom="0.59055118110236227" header="0.51181102362204722" footer="0.51181102362204722"/>
  <pageSetup paperSize="9" scale="86" orientation="portrait" r:id="rId1"/>
  <headerFooter alignWithMargins="0">
    <oddHeader>&amp;R&amp;8FbAUO.CHG/31.02-00.00-02/18.3051</oddHeader>
    <oddFooter>&amp;L&amp;D&amp;CAllgemeine Übersicht</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
  <sheetViews>
    <sheetView view="pageLayout" zoomScaleNormal="100" workbookViewId="0">
      <selection activeCell="L5" sqref="L5"/>
    </sheetView>
  </sheetViews>
  <sheetFormatPr baseColWidth="10" defaultColWidth="11.5703125" defaultRowHeight="13.5" x14ac:dyDescent="0.25"/>
  <cols>
    <col min="1" max="1" width="2.42578125" style="106" customWidth="1"/>
    <col min="2" max="2" width="8.140625" style="106" customWidth="1"/>
    <col min="3" max="3" width="32.85546875" style="106" customWidth="1"/>
    <col min="4" max="4" width="4.140625" style="106" bestFit="1" customWidth="1"/>
    <col min="5" max="8" width="3" style="106" customWidth="1"/>
    <col min="9" max="9" width="3.28515625" style="106" bestFit="1" customWidth="1"/>
    <col min="10" max="10" width="5.42578125" style="106" customWidth="1"/>
  </cols>
  <sheetData>
    <row r="1" spans="1:23" ht="14.25" thickBot="1" x14ac:dyDescent="0.3"/>
    <row r="2" spans="1:23" ht="16.5" x14ac:dyDescent="0.3">
      <c r="B2" s="107" t="s">
        <v>280</v>
      </c>
      <c r="C2" s="108"/>
      <c r="D2" s="108"/>
      <c r="E2" s="108"/>
      <c r="F2" s="108"/>
      <c r="G2" s="108"/>
      <c r="H2" s="108"/>
      <c r="I2" s="108"/>
      <c r="J2" s="109"/>
    </row>
    <row r="3" spans="1:23" ht="16.5" x14ac:dyDescent="0.3">
      <c r="B3" s="1215" t="s">
        <v>560</v>
      </c>
      <c r="C3" s="1216"/>
      <c r="D3" s="1216"/>
      <c r="E3" s="1216"/>
      <c r="F3" s="1216"/>
      <c r="G3" s="1216"/>
      <c r="H3" s="1216"/>
      <c r="I3" s="1216"/>
      <c r="J3" s="1217"/>
    </row>
    <row r="4" spans="1:23" ht="17.25" thickBot="1" x14ac:dyDescent="0.35">
      <c r="B4" s="1212" t="s">
        <v>561</v>
      </c>
      <c r="C4" s="1221"/>
      <c r="D4" s="1221"/>
      <c r="E4" s="1221"/>
      <c r="F4" s="1221"/>
      <c r="G4" s="1221"/>
      <c r="H4" s="1221"/>
      <c r="I4" s="1221"/>
      <c r="J4" s="1222"/>
    </row>
    <row r="6" spans="1:23" x14ac:dyDescent="0.25">
      <c r="B6" s="585"/>
      <c r="C6" s="586" t="s">
        <v>141</v>
      </c>
      <c r="D6" s="628">
        <v>1</v>
      </c>
      <c r="E6" s="587">
        <v>2</v>
      </c>
      <c r="F6" s="587">
        <v>3</v>
      </c>
      <c r="G6" s="587">
        <v>4</v>
      </c>
      <c r="H6" s="587">
        <v>5</v>
      </c>
      <c r="I6" s="587">
        <v>6</v>
      </c>
      <c r="J6" s="629" t="s">
        <v>12</v>
      </c>
    </row>
    <row r="7" spans="1:23" x14ac:dyDescent="0.25">
      <c r="B7" s="630" t="s">
        <v>142</v>
      </c>
      <c r="C7" s="631"/>
      <c r="D7" s="118">
        <v>73</v>
      </c>
      <c r="E7" s="118">
        <v>53</v>
      </c>
      <c r="F7" s="118">
        <v>62</v>
      </c>
      <c r="G7" s="118">
        <v>49</v>
      </c>
      <c r="H7" s="118">
        <v>34</v>
      </c>
      <c r="I7" s="118">
        <v>29</v>
      </c>
      <c r="J7" s="508">
        <f>SUM(D7:I7)</f>
        <v>300</v>
      </c>
    </row>
    <row r="8" spans="1:23" ht="14.25" thickBot="1" x14ac:dyDescent="0.3">
      <c r="B8" s="632" t="s">
        <v>143</v>
      </c>
      <c r="C8" s="633"/>
      <c r="D8" s="122">
        <f t="shared" ref="D8:I8" si="0">SUM(D7)</f>
        <v>73</v>
      </c>
      <c r="E8" s="122">
        <f t="shared" si="0"/>
        <v>53</v>
      </c>
      <c r="F8" s="122">
        <f t="shared" si="0"/>
        <v>62</v>
      </c>
      <c r="G8" s="122">
        <f>G7</f>
        <v>49</v>
      </c>
      <c r="H8" s="122">
        <f t="shared" si="0"/>
        <v>34</v>
      </c>
      <c r="I8" s="122">
        <f t="shared" si="0"/>
        <v>29</v>
      </c>
      <c r="J8" s="567">
        <f>SUM(D8:I8)</f>
        <v>300</v>
      </c>
      <c r="K8" s="67"/>
    </row>
    <row r="9" spans="1:23" x14ac:dyDescent="0.25">
      <c r="B9" s="634" t="s">
        <v>149</v>
      </c>
      <c r="C9" s="592"/>
      <c r="D9" s="634"/>
      <c r="E9" s="634"/>
      <c r="F9" s="634">
        <v>6</v>
      </c>
      <c r="G9" s="634">
        <v>10</v>
      </c>
      <c r="H9" s="634">
        <v>8</v>
      </c>
      <c r="I9" s="634">
        <v>10</v>
      </c>
      <c r="J9" s="635">
        <f>SUM(D9:I9)</f>
        <v>34</v>
      </c>
      <c r="K9" s="90"/>
      <c r="M9" s="36"/>
      <c r="N9" s="36"/>
      <c r="O9" s="36"/>
      <c r="P9" s="37"/>
      <c r="Q9" s="37"/>
      <c r="R9" s="37"/>
      <c r="S9" s="37"/>
      <c r="T9" s="37"/>
      <c r="U9" s="37"/>
      <c r="V9" s="37"/>
      <c r="W9" s="35"/>
    </row>
    <row r="10" spans="1:23" ht="14.25" thickBot="1" x14ac:dyDescent="0.3">
      <c r="B10" s="632" t="s">
        <v>145</v>
      </c>
      <c r="C10" s="633"/>
      <c r="D10" s="636">
        <f t="shared" ref="D10:J10" si="1">SUM(D9:D9)</f>
        <v>0</v>
      </c>
      <c r="E10" s="636">
        <f t="shared" si="1"/>
        <v>0</v>
      </c>
      <c r="F10" s="636">
        <f t="shared" si="1"/>
        <v>6</v>
      </c>
      <c r="G10" s="636">
        <f t="shared" si="1"/>
        <v>10</v>
      </c>
      <c r="H10" s="636">
        <f t="shared" si="1"/>
        <v>8</v>
      </c>
      <c r="I10" s="636">
        <f t="shared" si="1"/>
        <v>10</v>
      </c>
      <c r="J10" s="121">
        <f t="shared" si="1"/>
        <v>34</v>
      </c>
      <c r="K10" s="38"/>
      <c r="M10" s="36"/>
      <c r="N10" s="36"/>
      <c r="O10" s="36"/>
      <c r="P10" s="37"/>
      <c r="Q10" s="37"/>
      <c r="R10" s="37"/>
      <c r="S10" s="37"/>
      <c r="T10" s="37"/>
      <c r="U10" s="37"/>
      <c r="V10" s="37"/>
      <c r="W10" s="35"/>
    </row>
    <row r="11" spans="1:23" s="95" customFormat="1" ht="14.25" thickBot="1" x14ac:dyDescent="0.3">
      <c r="A11" s="106"/>
      <c r="B11" s="637" t="s">
        <v>5</v>
      </c>
      <c r="C11" s="638"/>
      <c r="D11" s="639">
        <f>D8+D10</f>
        <v>73</v>
      </c>
      <c r="E11" s="638">
        <f t="shared" ref="E11:J11" si="2">E8+E10</f>
        <v>53</v>
      </c>
      <c r="F11" s="638">
        <f t="shared" si="2"/>
        <v>68</v>
      </c>
      <c r="G11" s="638">
        <f t="shared" si="2"/>
        <v>59</v>
      </c>
      <c r="H11" s="638">
        <f t="shared" si="2"/>
        <v>42</v>
      </c>
      <c r="I11" s="640">
        <f t="shared" si="2"/>
        <v>39</v>
      </c>
      <c r="J11" s="641">
        <f t="shared" si="2"/>
        <v>334</v>
      </c>
      <c r="K11" s="97"/>
    </row>
    <row r="12" spans="1:23" x14ac:dyDescent="0.25">
      <c r="J12" s="169"/>
      <c r="K12" s="67"/>
    </row>
  </sheetData>
  <mergeCells count="2">
    <mergeCell ref="B4:J4"/>
    <mergeCell ref="B3:J3"/>
  </mergeCells>
  <phoneticPr fontId="1" type="noConversion"/>
  <pageMargins left="0.78740157499999996" right="0.78740157499999996" top="0.984251969" bottom="0.984251969" header="0.4921259845" footer="0.4921259845"/>
  <pageSetup paperSize="9" scale="86" orientation="portrait" r:id="rId1"/>
  <headerFooter alignWithMargins="0">
    <oddHeader>&amp;R&amp;8FbAUO.CHG/31.02-00.00-02/18.3051</oddHeader>
    <oddFooter>&amp;L&amp;D&amp;CAllgemeine Übersicht</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zoomScaleNormal="100" workbookViewId="0">
      <selection activeCell="K16" sqref="K16"/>
    </sheetView>
  </sheetViews>
  <sheetFormatPr baseColWidth="10" defaultRowHeight="13.5" x14ac:dyDescent="0.25"/>
  <cols>
    <col min="1" max="1" width="2.85546875" style="106" customWidth="1"/>
    <col min="2" max="2" width="11.85546875" style="106" bestFit="1" customWidth="1"/>
    <col min="3" max="3" width="16.85546875" style="106" customWidth="1"/>
    <col min="4" max="9" width="3" style="106" customWidth="1"/>
    <col min="10" max="10" width="5.42578125" style="106" bestFit="1" customWidth="1"/>
    <col min="11" max="11" width="3.85546875" style="106" customWidth="1"/>
  </cols>
  <sheetData>
    <row r="1" spans="1:11" ht="14.25" thickBot="1" x14ac:dyDescent="0.3"/>
    <row r="2" spans="1:11" ht="15.75" customHeight="1" x14ac:dyDescent="0.3">
      <c r="B2" s="107" t="s">
        <v>281</v>
      </c>
      <c r="C2" s="108"/>
      <c r="D2" s="108"/>
      <c r="E2" s="108"/>
      <c r="F2" s="108"/>
      <c r="G2" s="108"/>
      <c r="H2" s="108"/>
      <c r="I2" s="108"/>
      <c r="J2" s="108"/>
      <c r="K2" s="109"/>
    </row>
    <row r="3" spans="1:11" ht="15.75" customHeight="1" x14ac:dyDescent="0.3">
      <c r="B3" s="1215" t="s">
        <v>560</v>
      </c>
      <c r="C3" s="1216"/>
      <c r="D3" s="1216"/>
      <c r="E3" s="1216"/>
      <c r="F3" s="1216"/>
      <c r="G3" s="1216"/>
      <c r="H3" s="1216"/>
      <c r="I3" s="1216"/>
      <c r="J3" s="1216"/>
      <c r="K3" s="1217"/>
    </row>
    <row r="4" spans="1:11" ht="16.5" customHeight="1" thickBot="1" x14ac:dyDescent="0.35">
      <c r="B4" s="1212" t="s">
        <v>561</v>
      </c>
      <c r="C4" s="1213"/>
      <c r="D4" s="1213"/>
      <c r="E4" s="1213"/>
      <c r="F4" s="1213"/>
      <c r="G4" s="1213"/>
      <c r="H4" s="1213"/>
      <c r="I4" s="1213"/>
      <c r="J4" s="1213"/>
      <c r="K4" s="1214"/>
    </row>
    <row r="6" spans="1:11" x14ac:dyDescent="0.25">
      <c r="B6" s="585"/>
      <c r="C6" s="586" t="s">
        <v>141</v>
      </c>
      <c r="D6" s="587">
        <v>1</v>
      </c>
      <c r="E6" s="587">
        <v>2</v>
      </c>
      <c r="F6" s="587">
        <v>3</v>
      </c>
      <c r="G6" s="587">
        <v>4</v>
      </c>
      <c r="H6" s="642">
        <v>5</v>
      </c>
      <c r="I6" s="628">
        <v>6</v>
      </c>
      <c r="J6" s="643"/>
    </row>
    <row r="7" spans="1:11" x14ac:dyDescent="0.25">
      <c r="B7" s="630" t="s">
        <v>142</v>
      </c>
      <c r="C7" s="631"/>
      <c r="D7" s="605">
        <v>75</v>
      </c>
      <c r="E7" s="605">
        <v>74</v>
      </c>
      <c r="F7" s="605">
        <v>43</v>
      </c>
      <c r="G7" s="605">
        <v>51</v>
      </c>
      <c r="H7" s="605">
        <v>46</v>
      </c>
      <c r="I7" s="644">
        <v>44</v>
      </c>
      <c r="J7" s="643">
        <f>SUM(D7:I7)</f>
        <v>333</v>
      </c>
    </row>
    <row r="8" spans="1:11" ht="14.25" thickBot="1" x14ac:dyDescent="0.3">
      <c r="B8" s="632" t="s">
        <v>143</v>
      </c>
      <c r="C8" s="645"/>
      <c r="D8" s="646">
        <f t="shared" ref="D8:I8" si="0">SUM(D7)</f>
        <v>75</v>
      </c>
      <c r="E8" s="646">
        <f t="shared" si="0"/>
        <v>74</v>
      </c>
      <c r="F8" s="646">
        <f t="shared" si="0"/>
        <v>43</v>
      </c>
      <c r="G8" s="646">
        <f t="shared" si="0"/>
        <v>51</v>
      </c>
      <c r="H8" s="646">
        <f t="shared" si="0"/>
        <v>46</v>
      </c>
      <c r="I8" s="647">
        <f t="shared" si="0"/>
        <v>44</v>
      </c>
      <c r="J8" s="648">
        <f>SUM(D8:I8)</f>
        <v>333</v>
      </c>
    </row>
    <row r="9" spans="1:11" x14ac:dyDescent="0.25">
      <c r="B9" s="602"/>
      <c r="C9" s="649" t="s">
        <v>545</v>
      </c>
      <c r="D9" s="602"/>
      <c r="E9" s="602"/>
      <c r="F9" s="554">
        <v>6</v>
      </c>
      <c r="G9" s="554">
        <v>5</v>
      </c>
      <c r="H9" s="554"/>
      <c r="I9" s="650"/>
      <c r="J9" s="651">
        <f>SUM(D9:I9)</f>
        <v>11</v>
      </c>
    </row>
    <row r="10" spans="1:11" ht="14.25" thickBot="1" x14ac:dyDescent="0.3">
      <c r="B10" s="652" t="s">
        <v>152</v>
      </c>
      <c r="C10" s="653"/>
      <c r="D10" s="652">
        <f t="shared" ref="D10:J10" si="1">SUM(D9:D9)</f>
        <v>0</v>
      </c>
      <c r="E10" s="652">
        <f t="shared" si="1"/>
        <v>0</v>
      </c>
      <c r="F10" s="652">
        <f t="shared" si="1"/>
        <v>6</v>
      </c>
      <c r="G10" s="652">
        <f t="shared" si="1"/>
        <v>5</v>
      </c>
      <c r="H10" s="652">
        <f t="shared" si="1"/>
        <v>0</v>
      </c>
      <c r="I10" s="654">
        <f t="shared" si="1"/>
        <v>0</v>
      </c>
      <c r="J10" s="652">
        <f t="shared" si="1"/>
        <v>11</v>
      </c>
    </row>
    <row r="11" spans="1:11" x14ac:dyDescent="0.25">
      <c r="B11" s="602"/>
      <c r="C11" s="649" t="s">
        <v>144</v>
      </c>
      <c r="D11" s="602"/>
      <c r="E11" s="602"/>
      <c r="F11" s="554"/>
      <c r="G11" s="554"/>
      <c r="H11" s="554"/>
      <c r="I11" s="650"/>
      <c r="J11" s="651">
        <f>SUM(D11:I11)</f>
        <v>0</v>
      </c>
    </row>
    <row r="12" spans="1:11" ht="14.25" thickBot="1" x14ac:dyDescent="0.3">
      <c r="B12" s="652" t="s">
        <v>145</v>
      </c>
      <c r="C12" s="653"/>
      <c r="D12" s="652">
        <f t="shared" ref="D12:J12" si="2">SUM(D11:D11)</f>
        <v>0</v>
      </c>
      <c r="E12" s="652">
        <f t="shared" si="2"/>
        <v>0</v>
      </c>
      <c r="F12" s="652">
        <f t="shared" si="2"/>
        <v>0</v>
      </c>
      <c r="G12" s="652">
        <f t="shared" si="2"/>
        <v>0</v>
      </c>
      <c r="H12" s="652">
        <f t="shared" si="2"/>
        <v>0</v>
      </c>
      <c r="I12" s="654">
        <f t="shared" si="2"/>
        <v>0</v>
      </c>
      <c r="J12" s="652">
        <f t="shared" si="2"/>
        <v>0</v>
      </c>
    </row>
    <row r="13" spans="1:11" s="95" customFormat="1" ht="14.25" thickBot="1" x14ac:dyDescent="0.3">
      <c r="A13" s="106"/>
      <c r="B13" s="655" t="s">
        <v>5</v>
      </c>
      <c r="C13" s="638"/>
      <c r="D13" s="637">
        <f>D12+D10+D8</f>
        <v>75</v>
      </c>
      <c r="E13" s="637">
        <f t="shared" ref="E13:I13" si="3">E12+E10+E8</f>
        <v>74</v>
      </c>
      <c r="F13" s="637">
        <f t="shared" si="3"/>
        <v>49</v>
      </c>
      <c r="G13" s="637">
        <f t="shared" si="3"/>
        <v>56</v>
      </c>
      <c r="H13" s="637">
        <f t="shared" si="3"/>
        <v>46</v>
      </c>
      <c r="I13" s="637">
        <f t="shared" si="3"/>
        <v>44</v>
      </c>
      <c r="J13" s="656">
        <f>D13+E13+F13+G13+H13+I13</f>
        <v>344</v>
      </c>
      <c r="K13" s="106"/>
    </row>
  </sheetData>
  <mergeCells count="2">
    <mergeCell ref="B4:K4"/>
    <mergeCell ref="B3:K3"/>
  </mergeCells>
  <phoneticPr fontId="1" type="noConversion"/>
  <pageMargins left="0.78740157499999996" right="0.78740157499999996" top="0.984251969" bottom="0.984251969" header="0.4921259845" footer="0.4921259845"/>
  <pageSetup paperSize="9" scale="86" orientation="portrait" r:id="rId1"/>
  <headerFooter alignWithMargins="0">
    <oddHeader>&amp;R&amp;8FbAUO.CHG/31.02-00.00-02/18.3051</oddHeader>
    <oddFooter>&amp;L&amp;D&amp;CAllgemeine Übersicht</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2"/>
  <sheetViews>
    <sheetView view="pageLayout" zoomScaleNormal="100" workbookViewId="0">
      <selection activeCell="N4" sqref="M4:N4"/>
    </sheetView>
  </sheetViews>
  <sheetFormatPr baseColWidth="10" defaultRowHeight="13.5" x14ac:dyDescent="0.25"/>
  <cols>
    <col min="1" max="1" width="3.140625" style="106" customWidth="1"/>
    <col min="2" max="2" width="7.5703125" style="106" customWidth="1"/>
    <col min="3" max="3" width="28" style="106" bestFit="1" customWidth="1"/>
    <col min="4" max="9" width="3.28515625" style="106" bestFit="1" customWidth="1"/>
    <col min="10" max="10" width="2.140625" style="106" bestFit="1" customWidth="1"/>
    <col min="11" max="11" width="5.42578125" style="106" customWidth="1"/>
    <col min="13" max="13" width="5.42578125" customWidth="1"/>
    <col min="14" max="14" width="4.42578125" customWidth="1"/>
    <col min="15" max="16" width="5.85546875" customWidth="1"/>
    <col min="17" max="17" width="6.28515625" customWidth="1"/>
  </cols>
  <sheetData>
    <row r="1" spans="1:23" ht="14.25" thickBot="1" x14ac:dyDescent="0.3"/>
    <row r="2" spans="1:23" ht="16.5" customHeight="1" x14ac:dyDescent="0.3">
      <c r="B2" s="107" t="s">
        <v>282</v>
      </c>
      <c r="C2" s="108"/>
      <c r="D2" s="108"/>
      <c r="E2" s="108"/>
      <c r="F2" s="108"/>
      <c r="G2" s="108"/>
      <c r="H2" s="108"/>
      <c r="I2" s="108"/>
      <c r="J2" s="108"/>
      <c r="K2" s="109"/>
      <c r="M2" s="34"/>
      <c r="N2" s="34"/>
      <c r="O2" s="34"/>
      <c r="P2" s="34"/>
      <c r="Q2" s="34"/>
      <c r="R2" s="34"/>
      <c r="S2" s="34"/>
      <c r="T2" s="34"/>
      <c r="U2" s="34"/>
      <c r="V2" s="34"/>
      <c r="W2" s="35"/>
    </row>
    <row r="3" spans="1:23" ht="16.5" customHeight="1" x14ac:dyDescent="0.3">
      <c r="B3" s="1215" t="s">
        <v>560</v>
      </c>
      <c r="C3" s="1216"/>
      <c r="D3" s="1216"/>
      <c r="E3" s="1216"/>
      <c r="F3" s="1216"/>
      <c r="G3" s="1216"/>
      <c r="H3" s="1216"/>
      <c r="I3" s="1216"/>
      <c r="J3" s="1216"/>
      <c r="K3" s="1217"/>
      <c r="M3" s="34"/>
      <c r="N3" s="34"/>
      <c r="O3" s="34"/>
      <c r="P3" s="34"/>
      <c r="Q3" s="34"/>
      <c r="R3" s="34"/>
      <c r="S3" s="34"/>
      <c r="T3" s="34"/>
      <c r="U3" s="34"/>
      <c r="V3" s="34"/>
      <c r="W3" s="35"/>
    </row>
    <row r="4" spans="1:23" ht="15.75" customHeight="1" thickBot="1" x14ac:dyDescent="0.35">
      <c r="B4" s="1212" t="s">
        <v>561</v>
      </c>
      <c r="C4" s="1213"/>
      <c r="D4" s="1213"/>
      <c r="E4" s="1213"/>
      <c r="F4" s="1213"/>
      <c r="G4" s="1213"/>
      <c r="H4" s="1213"/>
      <c r="I4" s="1213"/>
      <c r="J4" s="1213"/>
      <c r="K4" s="1214"/>
      <c r="M4" s="36"/>
      <c r="N4" s="36"/>
      <c r="O4" s="36"/>
      <c r="P4" s="37"/>
      <c r="Q4" s="37"/>
      <c r="R4" s="37"/>
      <c r="S4" s="37"/>
      <c r="T4" s="37"/>
      <c r="U4" s="37"/>
      <c r="V4" s="37"/>
      <c r="W4" s="35"/>
    </row>
    <row r="5" spans="1:23" ht="14.25" thickBot="1" x14ac:dyDescent="0.3">
      <c r="M5" s="36"/>
      <c r="N5" s="36"/>
      <c r="O5" s="36"/>
      <c r="P5" s="37"/>
      <c r="Q5" s="37"/>
      <c r="R5" s="37"/>
      <c r="S5" s="37"/>
      <c r="T5" s="37"/>
      <c r="U5" s="37"/>
      <c r="V5" s="37"/>
      <c r="W5" s="35"/>
    </row>
    <row r="6" spans="1:23" x14ac:dyDescent="0.25">
      <c r="B6" s="585"/>
      <c r="C6" s="586" t="s">
        <v>141</v>
      </c>
      <c r="D6" s="657">
        <v>1</v>
      </c>
      <c r="E6" s="657">
        <v>2</v>
      </c>
      <c r="F6" s="657">
        <v>3</v>
      </c>
      <c r="G6" s="657">
        <v>4</v>
      </c>
      <c r="H6" s="657">
        <v>5</v>
      </c>
      <c r="I6" s="657">
        <v>6</v>
      </c>
      <c r="J6" s="657">
        <v>7</v>
      </c>
      <c r="K6" s="658" t="s">
        <v>12</v>
      </c>
      <c r="M6" s="36"/>
      <c r="N6" s="36"/>
      <c r="O6" s="36"/>
      <c r="P6" s="37"/>
      <c r="Q6" s="37"/>
      <c r="R6" s="37"/>
      <c r="S6" s="37"/>
      <c r="T6" s="37"/>
      <c r="U6" s="37"/>
      <c r="V6" s="37"/>
      <c r="W6" s="35"/>
    </row>
    <row r="7" spans="1:23" x14ac:dyDescent="0.25">
      <c r="B7" s="630" t="s">
        <v>142</v>
      </c>
      <c r="C7" s="631"/>
      <c r="D7" s="659">
        <v>48</v>
      </c>
      <c r="E7" s="659">
        <v>47</v>
      </c>
      <c r="F7" s="659">
        <v>15</v>
      </c>
      <c r="G7" s="659">
        <v>9</v>
      </c>
      <c r="H7" s="659">
        <v>11</v>
      </c>
      <c r="I7" s="659">
        <v>9</v>
      </c>
      <c r="J7" s="660"/>
      <c r="K7" s="661">
        <f>SUM(D7:J7)</f>
        <v>139</v>
      </c>
      <c r="M7" s="36"/>
      <c r="N7" s="36"/>
      <c r="O7" s="36"/>
      <c r="P7" s="37"/>
      <c r="Q7" s="37"/>
      <c r="R7" s="37"/>
      <c r="S7" s="37"/>
      <c r="T7" s="37"/>
      <c r="U7" s="37"/>
      <c r="V7" s="37"/>
      <c r="W7" s="35"/>
    </row>
    <row r="8" spans="1:23" ht="14.25" thickBot="1" x14ac:dyDescent="0.3">
      <c r="B8" s="632" t="s">
        <v>143</v>
      </c>
      <c r="C8" s="633"/>
      <c r="D8" s="636">
        <f t="shared" ref="D8:K8" si="0">SUM(D7)</f>
        <v>48</v>
      </c>
      <c r="E8" s="636">
        <f t="shared" si="0"/>
        <v>47</v>
      </c>
      <c r="F8" s="636">
        <f t="shared" si="0"/>
        <v>15</v>
      </c>
      <c r="G8" s="636">
        <f t="shared" si="0"/>
        <v>9</v>
      </c>
      <c r="H8" s="636">
        <f t="shared" si="0"/>
        <v>11</v>
      </c>
      <c r="I8" s="636">
        <f t="shared" si="0"/>
        <v>9</v>
      </c>
      <c r="J8" s="662">
        <f t="shared" si="0"/>
        <v>0</v>
      </c>
      <c r="K8" s="663">
        <f t="shared" si="0"/>
        <v>139</v>
      </c>
      <c r="M8" s="36"/>
      <c r="N8" s="36"/>
      <c r="O8" s="36"/>
      <c r="P8" s="37"/>
      <c r="Q8" s="37"/>
      <c r="R8" s="37"/>
      <c r="S8" s="37"/>
      <c r="T8" s="37"/>
      <c r="U8" s="37"/>
      <c r="V8" s="37"/>
      <c r="W8" s="35"/>
    </row>
    <row r="9" spans="1:23" x14ac:dyDescent="0.25">
      <c r="B9" s="634" t="s">
        <v>146</v>
      </c>
      <c r="C9" s="664" t="s">
        <v>636</v>
      </c>
      <c r="D9" s="634"/>
      <c r="E9" s="634">
        <v>2</v>
      </c>
      <c r="F9" s="634">
        <v>1</v>
      </c>
      <c r="G9" s="634">
        <v>3</v>
      </c>
      <c r="H9" s="634">
        <v>3</v>
      </c>
      <c r="I9" s="634">
        <v>4</v>
      </c>
      <c r="J9" s="665">
        <v>6</v>
      </c>
      <c r="K9" s="666">
        <f>SUM(D9:J9)</f>
        <v>19</v>
      </c>
      <c r="M9" s="36"/>
      <c r="N9" s="36"/>
      <c r="O9" s="36"/>
      <c r="P9" s="37"/>
      <c r="Q9" s="37"/>
      <c r="R9" s="37"/>
      <c r="S9" s="37"/>
      <c r="T9" s="37"/>
      <c r="U9" s="37"/>
      <c r="V9" s="37"/>
      <c r="W9" s="35"/>
    </row>
    <row r="10" spans="1:23" ht="14.25" thickBot="1" x14ac:dyDescent="0.3">
      <c r="B10" s="632" t="s">
        <v>148</v>
      </c>
      <c r="C10" s="633"/>
      <c r="D10" s="636">
        <f t="shared" ref="D10:K10" si="1">SUM(D9:D9)</f>
        <v>0</v>
      </c>
      <c r="E10" s="636">
        <f t="shared" si="1"/>
        <v>2</v>
      </c>
      <c r="F10" s="636">
        <f t="shared" si="1"/>
        <v>1</v>
      </c>
      <c r="G10" s="636">
        <f t="shared" si="1"/>
        <v>3</v>
      </c>
      <c r="H10" s="636">
        <f t="shared" si="1"/>
        <v>3</v>
      </c>
      <c r="I10" s="636">
        <f t="shared" si="1"/>
        <v>4</v>
      </c>
      <c r="J10" s="662">
        <f t="shared" si="1"/>
        <v>6</v>
      </c>
      <c r="K10" s="663">
        <f t="shared" si="1"/>
        <v>19</v>
      </c>
      <c r="M10" s="36"/>
      <c r="N10" s="36"/>
      <c r="O10" s="36"/>
      <c r="P10" s="37"/>
      <c r="Q10" s="37"/>
      <c r="R10" s="37"/>
      <c r="S10" s="37"/>
      <c r="T10" s="37"/>
      <c r="U10" s="37"/>
      <c r="V10" s="37"/>
      <c r="W10" s="35"/>
    </row>
    <row r="11" spans="1:23" x14ac:dyDescent="0.25">
      <c r="B11" s="634" t="s">
        <v>149</v>
      </c>
      <c r="C11" s="592" t="s">
        <v>637</v>
      </c>
      <c r="D11" s="634"/>
      <c r="E11" s="634"/>
      <c r="F11" s="634">
        <v>6</v>
      </c>
      <c r="G11" s="634">
        <v>13</v>
      </c>
      <c r="H11" s="634">
        <v>4</v>
      </c>
      <c r="I11" s="634">
        <v>3</v>
      </c>
      <c r="J11" s="665"/>
      <c r="K11" s="666">
        <f>SUM(D11:J11)</f>
        <v>26</v>
      </c>
      <c r="M11" s="36"/>
      <c r="N11" s="36"/>
      <c r="O11" s="36"/>
      <c r="P11" s="37"/>
      <c r="Q11" s="37"/>
      <c r="R11" s="37"/>
      <c r="S11" s="37"/>
      <c r="T11" s="37"/>
      <c r="U11" s="37"/>
      <c r="V11" s="37"/>
      <c r="W11" s="35"/>
    </row>
    <row r="12" spans="1:23" ht="14.25" thickBot="1" x14ac:dyDescent="0.3">
      <c r="B12" s="632" t="s">
        <v>145</v>
      </c>
      <c r="C12" s="633"/>
      <c r="D12" s="636">
        <f t="shared" ref="D12:K12" si="2">SUM(D11:D11)</f>
        <v>0</v>
      </c>
      <c r="E12" s="636">
        <f t="shared" si="2"/>
        <v>0</v>
      </c>
      <c r="F12" s="636">
        <f t="shared" si="2"/>
        <v>6</v>
      </c>
      <c r="G12" s="636">
        <f t="shared" si="2"/>
        <v>13</v>
      </c>
      <c r="H12" s="636">
        <f t="shared" si="2"/>
        <v>4</v>
      </c>
      <c r="I12" s="636">
        <f t="shared" si="2"/>
        <v>3</v>
      </c>
      <c r="J12" s="662">
        <f t="shared" si="2"/>
        <v>0</v>
      </c>
      <c r="K12" s="663">
        <f t="shared" si="2"/>
        <v>26</v>
      </c>
      <c r="M12" s="36"/>
      <c r="N12" s="36"/>
      <c r="O12" s="36"/>
      <c r="P12" s="37"/>
      <c r="Q12" s="37"/>
      <c r="R12" s="37"/>
      <c r="S12" s="37"/>
      <c r="T12" s="37"/>
      <c r="U12" s="37"/>
      <c r="V12" s="37"/>
      <c r="W12" s="35"/>
    </row>
    <row r="13" spans="1:23" x14ac:dyDescent="0.25">
      <c r="B13" s="634" t="s">
        <v>151</v>
      </c>
      <c r="C13" s="592" t="s">
        <v>638</v>
      </c>
      <c r="D13" s="634"/>
      <c r="E13" s="634"/>
      <c r="F13" s="634">
        <v>8</v>
      </c>
      <c r="G13" s="634">
        <v>13</v>
      </c>
      <c r="H13" s="634">
        <v>7</v>
      </c>
      <c r="I13" s="634">
        <v>11</v>
      </c>
      <c r="J13" s="665"/>
      <c r="K13" s="666">
        <f>SUM(D13:J13)</f>
        <v>39</v>
      </c>
      <c r="M13" s="36"/>
      <c r="N13" s="36"/>
      <c r="O13" s="36"/>
      <c r="P13" s="37"/>
      <c r="Q13" s="37"/>
      <c r="R13" s="37"/>
      <c r="S13" s="37"/>
      <c r="T13" s="37"/>
      <c r="U13" s="37"/>
      <c r="V13" s="37"/>
      <c r="W13" s="35"/>
    </row>
    <row r="14" spans="1:23" x14ac:dyDescent="0.25">
      <c r="B14" s="664"/>
      <c r="C14" s="592" t="s">
        <v>639</v>
      </c>
      <c r="D14" s="664"/>
      <c r="E14" s="664"/>
      <c r="F14" s="664">
        <v>2</v>
      </c>
      <c r="G14" s="664">
        <v>7</v>
      </c>
      <c r="H14" s="664">
        <v>3</v>
      </c>
      <c r="I14" s="664"/>
      <c r="J14" s="667"/>
      <c r="K14" s="666">
        <f>SUM(D14:J14)</f>
        <v>12</v>
      </c>
      <c r="M14" s="36"/>
      <c r="N14" s="36"/>
      <c r="O14" s="36"/>
      <c r="P14" s="37"/>
      <c r="Q14" s="37"/>
      <c r="R14" s="37"/>
      <c r="S14" s="37"/>
      <c r="T14" s="37"/>
      <c r="U14" s="37"/>
      <c r="V14" s="37"/>
      <c r="W14" s="35"/>
    </row>
    <row r="15" spans="1:23" ht="14.25" thickBot="1" x14ac:dyDescent="0.3">
      <c r="B15" s="632" t="s">
        <v>152</v>
      </c>
      <c r="C15" s="633"/>
      <c r="D15" s="636">
        <f>SUM(D13:D14)</f>
        <v>0</v>
      </c>
      <c r="E15" s="636">
        <f t="shared" ref="E15:K15" si="3">SUM(E13:E14)</f>
        <v>0</v>
      </c>
      <c r="F15" s="636">
        <f t="shared" si="3"/>
        <v>10</v>
      </c>
      <c r="G15" s="636">
        <f t="shared" si="3"/>
        <v>20</v>
      </c>
      <c r="H15" s="636">
        <f t="shared" si="3"/>
        <v>10</v>
      </c>
      <c r="I15" s="636">
        <f t="shared" si="3"/>
        <v>11</v>
      </c>
      <c r="J15" s="662">
        <f t="shared" si="3"/>
        <v>0</v>
      </c>
      <c r="K15" s="663">
        <f t="shared" si="3"/>
        <v>51</v>
      </c>
      <c r="M15" s="36"/>
      <c r="N15" s="36"/>
      <c r="O15" s="36"/>
      <c r="P15" s="37"/>
      <c r="Q15" s="37"/>
      <c r="R15" s="37"/>
      <c r="S15" s="37"/>
      <c r="T15" s="37"/>
      <c r="U15" s="37"/>
      <c r="V15" s="37"/>
      <c r="W15" s="35"/>
    </row>
    <row r="16" spans="1:23" s="95" customFormat="1" ht="14.25" thickBot="1" x14ac:dyDescent="0.3">
      <c r="A16" s="106"/>
      <c r="B16" s="668" t="s">
        <v>5</v>
      </c>
      <c r="C16" s="669"/>
      <c r="D16" s="668">
        <f t="shared" ref="D16:J16" si="4">D15+D12+D10+D8</f>
        <v>48</v>
      </c>
      <c r="E16" s="668">
        <f t="shared" si="4"/>
        <v>49</v>
      </c>
      <c r="F16" s="668">
        <f t="shared" si="4"/>
        <v>32</v>
      </c>
      <c r="G16" s="668">
        <f t="shared" si="4"/>
        <v>45</v>
      </c>
      <c r="H16" s="668">
        <f t="shared" si="4"/>
        <v>28</v>
      </c>
      <c r="I16" s="668">
        <f t="shared" si="4"/>
        <v>27</v>
      </c>
      <c r="J16" s="670">
        <f t="shared" si="4"/>
        <v>6</v>
      </c>
      <c r="K16" s="671">
        <f>K15+K12+K10+K8</f>
        <v>235</v>
      </c>
      <c r="M16" s="36"/>
      <c r="N16" s="36"/>
      <c r="O16" s="36"/>
      <c r="P16" s="37"/>
      <c r="Q16" s="37"/>
      <c r="R16" s="37"/>
      <c r="S16" s="37"/>
      <c r="T16" s="37"/>
      <c r="U16" s="37"/>
      <c r="V16" s="37"/>
      <c r="W16" s="98"/>
    </row>
    <row r="17" spans="13:23" x14ac:dyDescent="0.25">
      <c r="M17" s="36"/>
      <c r="N17" s="36"/>
      <c r="O17" s="36"/>
      <c r="P17" s="37"/>
      <c r="Q17" s="37"/>
      <c r="R17" s="37"/>
      <c r="S17" s="37"/>
      <c r="T17" s="37"/>
      <c r="U17" s="37"/>
      <c r="V17" s="37"/>
      <c r="W17" s="35"/>
    </row>
    <row r="18" spans="13:23" x14ac:dyDescent="0.25">
      <c r="M18" s="36"/>
      <c r="N18" s="36"/>
      <c r="O18" s="36"/>
      <c r="P18" s="37"/>
      <c r="Q18" s="37"/>
      <c r="R18" s="37"/>
      <c r="S18" s="37"/>
      <c r="T18" s="37"/>
      <c r="U18" s="37"/>
      <c r="V18" s="37"/>
      <c r="W18" s="35"/>
    </row>
    <row r="19" spans="13:23" x14ac:dyDescent="0.25">
      <c r="M19" s="36"/>
      <c r="N19" s="36"/>
      <c r="O19" s="36"/>
      <c r="P19" s="37"/>
      <c r="Q19" s="37"/>
      <c r="R19" s="37"/>
      <c r="S19" s="37"/>
      <c r="T19" s="37"/>
      <c r="U19" s="37"/>
      <c r="V19" s="37"/>
      <c r="W19" s="35"/>
    </row>
    <row r="20" spans="13:23" x14ac:dyDescent="0.25">
      <c r="M20" s="36"/>
      <c r="N20" s="36"/>
      <c r="O20" s="36"/>
      <c r="P20" s="37"/>
      <c r="Q20" s="37"/>
      <c r="R20" s="37"/>
      <c r="S20" s="37"/>
      <c r="T20" s="37"/>
      <c r="U20" s="37"/>
      <c r="V20" s="37"/>
      <c r="W20" s="35"/>
    </row>
    <row r="21" spans="13:23" x14ac:dyDescent="0.25">
      <c r="M21" s="36"/>
      <c r="N21" s="36"/>
      <c r="O21" s="36"/>
      <c r="P21" s="37"/>
      <c r="Q21" s="37"/>
      <c r="R21" s="37"/>
      <c r="S21" s="37"/>
      <c r="T21" s="37"/>
      <c r="U21" s="37"/>
      <c r="V21" s="37"/>
      <c r="W21" s="35"/>
    </row>
    <row r="22" spans="13:23" x14ac:dyDescent="0.25">
      <c r="M22" s="35"/>
      <c r="N22" s="35"/>
      <c r="O22" s="35"/>
      <c r="P22" s="35"/>
      <c r="Q22" s="35"/>
      <c r="R22" s="35"/>
      <c r="S22" s="35"/>
      <c r="T22" s="35"/>
      <c r="U22" s="35"/>
      <c r="V22" s="35"/>
      <c r="W22" s="35"/>
    </row>
  </sheetData>
  <mergeCells count="2">
    <mergeCell ref="B4:K4"/>
    <mergeCell ref="B3:K3"/>
  </mergeCells>
  <phoneticPr fontId="1" type="noConversion"/>
  <pageMargins left="0.78740157499999996" right="0.78740157499999996" top="0.984251969" bottom="0.984251969" header="0.4921259845" footer="0.4921259845"/>
  <pageSetup paperSize="9" scale="86" orientation="portrait" r:id="rId1"/>
  <headerFooter alignWithMargins="0">
    <oddHeader>&amp;R&amp;8FbAUO.CHG/31.02-00.00-02/18.3051</oddHeader>
    <oddFooter>&amp;L&amp;D&amp;CAllgemeine Übersicht</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view="pageLayout" zoomScaleNormal="100" workbookViewId="0">
      <selection activeCell="H1" sqref="H1"/>
    </sheetView>
  </sheetViews>
  <sheetFormatPr baseColWidth="10" defaultRowHeight="13.5" x14ac:dyDescent="0.25"/>
  <cols>
    <col min="1" max="1" width="2.5703125" style="106" customWidth="1"/>
    <col min="2" max="2" width="7.5703125" style="106" customWidth="1"/>
    <col min="3" max="3" width="42.28515625" style="106" bestFit="1" customWidth="1"/>
    <col min="4" max="9" width="4.42578125" style="106" bestFit="1" customWidth="1"/>
    <col min="10" max="10" width="5.42578125" style="106" customWidth="1"/>
    <col min="13" max="13" width="3.42578125" customWidth="1"/>
    <col min="14" max="14" width="3.140625" customWidth="1"/>
    <col min="15" max="15" width="4.140625" customWidth="1"/>
    <col min="16" max="16" width="5.7109375" customWidth="1"/>
    <col min="17" max="17" width="4.5703125" customWidth="1"/>
    <col min="18" max="18" width="4.28515625" customWidth="1"/>
    <col min="19" max="20" width="4" customWidth="1"/>
    <col min="21" max="21" width="4.42578125" customWidth="1"/>
    <col min="22" max="22" width="5.5703125" customWidth="1"/>
    <col min="23" max="23" width="5.140625" customWidth="1"/>
    <col min="24" max="24" width="4.85546875" customWidth="1"/>
    <col min="25" max="26" width="4.7109375" customWidth="1"/>
  </cols>
  <sheetData>
    <row r="1" spans="1:10" ht="14.25" thickBot="1" x14ac:dyDescent="0.3"/>
    <row r="2" spans="1:10" ht="16.5" x14ac:dyDescent="0.3">
      <c r="B2" s="107" t="s">
        <v>283</v>
      </c>
      <c r="C2" s="108"/>
      <c r="D2" s="108"/>
      <c r="E2" s="108"/>
      <c r="F2" s="108"/>
      <c r="G2" s="108"/>
      <c r="H2" s="108"/>
      <c r="I2" s="108"/>
      <c r="J2" s="109"/>
    </row>
    <row r="3" spans="1:10" ht="16.5" x14ac:dyDescent="0.3">
      <c r="B3" s="1215" t="s">
        <v>560</v>
      </c>
      <c r="C3" s="1216"/>
      <c r="D3" s="1216"/>
      <c r="E3" s="1216"/>
      <c r="F3" s="1216"/>
      <c r="G3" s="1216"/>
      <c r="H3" s="1216"/>
      <c r="I3" s="1216"/>
      <c r="J3" s="1217"/>
    </row>
    <row r="4" spans="1:10" ht="17.25" thickBot="1" x14ac:dyDescent="0.35">
      <c r="B4" s="1212" t="s">
        <v>561</v>
      </c>
      <c r="C4" s="1213"/>
      <c r="D4" s="1213"/>
      <c r="E4" s="1213"/>
      <c r="F4" s="1213"/>
      <c r="G4" s="1213"/>
      <c r="H4" s="1213"/>
      <c r="I4" s="1213"/>
      <c r="J4" s="1214"/>
    </row>
    <row r="6" spans="1:10" x14ac:dyDescent="0.25">
      <c r="B6" s="585"/>
      <c r="C6" s="586" t="s">
        <v>141</v>
      </c>
      <c r="D6" s="672">
        <v>1</v>
      </c>
      <c r="E6" s="672">
        <v>2</v>
      </c>
      <c r="F6" s="672">
        <v>3</v>
      </c>
      <c r="G6" s="672">
        <v>4</v>
      </c>
      <c r="H6" s="672">
        <v>5</v>
      </c>
      <c r="I6" s="672">
        <v>6</v>
      </c>
      <c r="J6" s="673" t="s">
        <v>12</v>
      </c>
    </row>
    <row r="7" spans="1:10" x14ac:dyDescent="0.25">
      <c r="B7" s="630" t="s">
        <v>142</v>
      </c>
      <c r="C7" s="592"/>
      <c r="D7" s="630">
        <v>105</v>
      </c>
      <c r="E7" s="630">
        <v>149</v>
      </c>
      <c r="F7" s="630">
        <v>91</v>
      </c>
      <c r="G7" s="630">
        <v>107</v>
      </c>
      <c r="H7" s="630">
        <v>91</v>
      </c>
      <c r="I7" s="630">
        <v>128</v>
      </c>
      <c r="J7" s="673">
        <f>SUM(D7:I7)</f>
        <v>671</v>
      </c>
    </row>
    <row r="8" spans="1:10" ht="14.25" thickBot="1" x14ac:dyDescent="0.3">
      <c r="B8" s="632" t="s">
        <v>143</v>
      </c>
      <c r="C8" s="633"/>
      <c r="D8" s="636">
        <f t="shared" ref="D8:J8" si="0">SUM(D7)</f>
        <v>105</v>
      </c>
      <c r="E8" s="636">
        <f t="shared" si="0"/>
        <v>149</v>
      </c>
      <c r="F8" s="636">
        <f t="shared" si="0"/>
        <v>91</v>
      </c>
      <c r="G8" s="636">
        <f t="shared" si="0"/>
        <v>107</v>
      </c>
      <c r="H8" s="636">
        <f t="shared" si="0"/>
        <v>91</v>
      </c>
      <c r="I8" s="636">
        <f t="shared" si="0"/>
        <v>128</v>
      </c>
      <c r="J8" s="636">
        <f t="shared" si="0"/>
        <v>671</v>
      </c>
    </row>
    <row r="9" spans="1:10" x14ac:dyDescent="0.25">
      <c r="B9" s="664" t="s">
        <v>149</v>
      </c>
      <c r="C9" s="592" t="s">
        <v>153</v>
      </c>
      <c r="D9" s="674"/>
      <c r="E9" s="674"/>
      <c r="F9" s="674"/>
      <c r="G9" s="674"/>
      <c r="H9" s="674"/>
      <c r="I9" s="674"/>
      <c r="J9" s="675">
        <f>SUM(D9:I9)</f>
        <v>0</v>
      </c>
    </row>
    <row r="10" spans="1:10" x14ac:dyDescent="0.25">
      <c r="B10" s="634"/>
      <c r="C10" s="592" t="s">
        <v>267</v>
      </c>
      <c r="D10" s="520"/>
      <c r="E10" s="520"/>
      <c r="F10" s="520">
        <v>8</v>
      </c>
      <c r="G10" s="520">
        <v>6</v>
      </c>
      <c r="H10" s="520">
        <v>6</v>
      </c>
      <c r="I10" s="520">
        <v>6</v>
      </c>
      <c r="J10" s="673">
        <f>SUM(D10:I10)</f>
        <v>26</v>
      </c>
    </row>
    <row r="11" spans="1:10" ht="14.25" thickBot="1" x14ac:dyDescent="0.3">
      <c r="B11" s="632" t="s">
        <v>145</v>
      </c>
      <c r="C11" s="633"/>
      <c r="D11" s="636">
        <f t="shared" ref="D11:J11" si="1">SUM(D9:D10)</f>
        <v>0</v>
      </c>
      <c r="E11" s="636">
        <f t="shared" si="1"/>
        <v>0</v>
      </c>
      <c r="F11" s="636">
        <f t="shared" si="1"/>
        <v>8</v>
      </c>
      <c r="G11" s="636">
        <f t="shared" si="1"/>
        <v>6</v>
      </c>
      <c r="H11" s="636">
        <f t="shared" si="1"/>
        <v>6</v>
      </c>
      <c r="I11" s="636">
        <f t="shared" si="1"/>
        <v>6</v>
      </c>
      <c r="J11" s="636">
        <f t="shared" si="1"/>
        <v>26</v>
      </c>
    </row>
    <row r="12" spans="1:10" x14ac:dyDescent="0.25">
      <c r="B12" s="664" t="s">
        <v>151</v>
      </c>
      <c r="C12" s="592" t="s">
        <v>154</v>
      </c>
      <c r="D12" s="674"/>
      <c r="E12" s="674"/>
      <c r="F12" s="674">
        <v>13</v>
      </c>
      <c r="G12" s="674">
        <v>6</v>
      </c>
      <c r="H12" s="674"/>
      <c r="I12" s="674"/>
      <c r="J12" s="676">
        <f>SUM(D12:I12)</f>
        <v>19</v>
      </c>
    </row>
    <row r="13" spans="1:10" x14ac:dyDescent="0.25">
      <c r="B13" s="664"/>
      <c r="C13" s="631" t="s">
        <v>268</v>
      </c>
      <c r="D13" s="520"/>
      <c r="E13" s="520"/>
      <c r="F13" s="520"/>
      <c r="G13" s="520"/>
      <c r="H13" s="520">
        <v>15</v>
      </c>
      <c r="I13" s="520">
        <v>28</v>
      </c>
      <c r="J13" s="673">
        <f>SUM(D13:I13)</f>
        <v>43</v>
      </c>
    </row>
    <row r="14" spans="1:10" ht="14.25" thickBot="1" x14ac:dyDescent="0.3">
      <c r="B14" s="632" t="s">
        <v>152</v>
      </c>
      <c r="C14" s="633"/>
      <c r="D14" s="636">
        <f>D13+D12</f>
        <v>0</v>
      </c>
      <c r="E14" s="636">
        <f t="shared" ref="E14:J14" si="2">E13+E12</f>
        <v>0</v>
      </c>
      <c r="F14" s="636">
        <f t="shared" si="2"/>
        <v>13</v>
      </c>
      <c r="G14" s="636">
        <f t="shared" si="2"/>
        <v>6</v>
      </c>
      <c r="H14" s="636">
        <f t="shared" si="2"/>
        <v>15</v>
      </c>
      <c r="I14" s="636">
        <f t="shared" si="2"/>
        <v>28</v>
      </c>
      <c r="J14" s="636">
        <f t="shared" si="2"/>
        <v>62</v>
      </c>
    </row>
    <row r="15" spans="1:10" s="95" customFormat="1" x14ac:dyDescent="0.25">
      <c r="A15" s="106"/>
      <c r="B15" s="677" t="s">
        <v>12</v>
      </c>
      <c r="C15" s="678"/>
      <c r="D15" s="677">
        <f>D14+D11+D8</f>
        <v>105</v>
      </c>
      <c r="E15" s="677">
        <f t="shared" ref="E15:J15" si="3">E14+E11+E8</f>
        <v>149</v>
      </c>
      <c r="F15" s="677">
        <f t="shared" si="3"/>
        <v>112</v>
      </c>
      <c r="G15" s="677">
        <f t="shared" si="3"/>
        <v>119</v>
      </c>
      <c r="H15" s="677">
        <f t="shared" si="3"/>
        <v>112</v>
      </c>
      <c r="I15" s="677">
        <f t="shared" si="3"/>
        <v>162</v>
      </c>
      <c r="J15" s="679">
        <f t="shared" si="3"/>
        <v>759</v>
      </c>
    </row>
    <row r="16" spans="1:10" x14ac:dyDescent="0.25">
      <c r="B16" s="680" t="s">
        <v>292</v>
      </c>
      <c r="C16" s="136" t="s">
        <v>567</v>
      </c>
      <c r="D16" s="136"/>
      <c r="E16" s="136"/>
      <c r="F16" s="136"/>
      <c r="G16" s="136"/>
      <c r="H16" s="136"/>
      <c r="I16" s="157"/>
      <c r="J16" s="681">
        <v>1</v>
      </c>
    </row>
    <row r="17" spans="2:10" x14ac:dyDescent="0.25">
      <c r="B17" s="680" t="s">
        <v>292</v>
      </c>
      <c r="C17" s="136" t="s">
        <v>569</v>
      </c>
      <c r="D17" s="136"/>
      <c r="E17" s="136"/>
      <c r="F17" s="136"/>
      <c r="G17" s="136"/>
      <c r="H17" s="136"/>
      <c r="I17" s="157"/>
      <c r="J17" s="681">
        <v>4</v>
      </c>
    </row>
    <row r="18" spans="2:10" x14ac:dyDescent="0.25">
      <c r="B18" s="680" t="s">
        <v>292</v>
      </c>
      <c r="C18" s="682" t="s">
        <v>568</v>
      </c>
      <c r="D18" s="1223">
        <v>0</v>
      </c>
      <c r="E18" s="1224"/>
      <c r="F18" s="1224"/>
      <c r="G18" s="1224"/>
      <c r="H18" s="1224"/>
      <c r="I18" s="1224"/>
      <c r="J18" s="1225"/>
    </row>
    <row r="19" spans="2:10" x14ac:dyDescent="0.25">
      <c r="B19" s="625" t="s">
        <v>387</v>
      </c>
      <c r="C19" s="136"/>
      <c r="D19" s="136"/>
      <c r="E19" s="136"/>
      <c r="F19" s="136"/>
      <c r="G19" s="136"/>
      <c r="H19" s="136"/>
      <c r="I19" s="157"/>
      <c r="J19" s="681">
        <v>2</v>
      </c>
    </row>
    <row r="20" spans="2:10" ht="14.25" thickBot="1" x14ac:dyDescent="0.3">
      <c r="B20" s="683" t="s">
        <v>5</v>
      </c>
      <c r="C20" s="684"/>
      <c r="D20" s="684"/>
      <c r="E20" s="684"/>
      <c r="F20" s="684"/>
      <c r="G20" s="684"/>
      <c r="H20" s="684"/>
      <c r="I20" s="685"/>
      <c r="J20" s="686">
        <f>J15+J16+J17+J19</f>
        <v>766</v>
      </c>
    </row>
    <row r="21" spans="2:10" x14ac:dyDescent="0.25">
      <c r="B21" s="151" t="s">
        <v>713</v>
      </c>
      <c r="I21" s="150"/>
      <c r="J21" s="150"/>
    </row>
  </sheetData>
  <mergeCells count="3">
    <mergeCell ref="B4:J4"/>
    <mergeCell ref="B3:J3"/>
    <mergeCell ref="D18:J18"/>
  </mergeCells>
  <phoneticPr fontId="1" type="noConversion"/>
  <pageMargins left="0.78740157499999996" right="0.78740157499999996" top="0.984251969" bottom="0.984251969" header="0.4921259845" footer="0.4921259845"/>
  <pageSetup paperSize="9" scale="86" orientation="portrait" r:id="rId1"/>
  <headerFooter alignWithMargins="0">
    <oddHeader>&amp;R&amp;8FbAUO.CHG/31.02-00.00-02/18.3051</oddHeader>
    <oddFooter>&amp;L&amp;D&amp;CAllgemeine Übersicht</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view="pageLayout" zoomScaleNormal="100" workbookViewId="0">
      <selection activeCell="D11" sqref="D11:J11"/>
    </sheetView>
  </sheetViews>
  <sheetFormatPr baseColWidth="10" defaultRowHeight="13.5" x14ac:dyDescent="0.25"/>
  <cols>
    <col min="1" max="1" width="2.7109375" style="106" customWidth="1"/>
    <col min="2" max="2" width="6.7109375" style="106" customWidth="1"/>
    <col min="3" max="3" width="23.85546875" style="106" bestFit="1" customWidth="1"/>
    <col min="4" max="4" width="3.5703125" style="106" bestFit="1" customWidth="1"/>
    <col min="5" max="9" width="3.28515625" style="106" bestFit="1" customWidth="1"/>
    <col min="10" max="10" width="5.42578125" style="106" customWidth="1"/>
    <col min="11" max="12" width="11.42578125" style="106"/>
  </cols>
  <sheetData>
    <row r="1" spans="2:12" ht="14.25" thickBot="1" x14ac:dyDescent="0.3"/>
    <row r="2" spans="2:12" ht="16.5" x14ac:dyDescent="0.3">
      <c r="B2" s="687" t="s">
        <v>284</v>
      </c>
      <c r="C2" s="688"/>
      <c r="D2" s="688"/>
      <c r="E2" s="688"/>
      <c r="F2" s="688"/>
      <c r="G2" s="688"/>
      <c r="H2" s="689"/>
      <c r="I2" s="690"/>
      <c r="J2" s="690"/>
      <c r="K2" s="690"/>
      <c r="L2" s="691"/>
    </row>
    <row r="3" spans="2:12" ht="16.5" x14ac:dyDescent="0.3">
      <c r="B3" s="1226" t="s">
        <v>560</v>
      </c>
      <c r="C3" s="1227"/>
      <c r="D3" s="1227"/>
      <c r="E3" s="1227"/>
      <c r="F3" s="1227"/>
      <c r="G3" s="1227"/>
      <c r="H3" s="1227"/>
      <c r="I3" s="1227"/>
      <c r="J3" s="1227"/>
      <c r="K3" s="1227"/>
      <c r="L3" s="1228"/>
    </row>
    <row r="4" spans="2:12" ht="17.25" thickBot="1" x14ac:dyDescent="0.35">
      <c r="B4" s="1212" t="s">
        <v>561</v>
      </c>
      <c r="C4" s="1213"/>
      <c r="D4" s="1213"/>
      <c r="E4" s="1213"/>
      <c r="F4" s="1213"/>
      <c r="G4" s="1213"/>
      <c r="H4" s="1213"/>
      <c r="I4" s="1213"/>
      <c r="J4" s="1213"/>
      <c r="K4" s="1213"/>
      <c r="L4" s="1214"/>
    </row>
    <row r="6" spans="2:12" x14ac:dyDescent="0.25">
      <c r="B6" s="585"/>
      <c r="C6" s="586" t="s">
        <v>141</v>
      </c>
      <c r="D6" s="672">
        <v>1</v>
      </c>
      <c r="E6" s="672">
        <v>2</v>
      </c>
      <c r="F6" s="672">
        <v>3</v>
      </c>
      <c r="G6" s="672">
        <v>4</v>
      </c>
      <c r="H6" s="672">
        <v>5</v>
      </c>
      <c r="I6" s="672">
        <v>6</v>
      </c>
      <c r="J6" s="692" t="s">
        <v>12</v>
      </c>
    </row>
    <row r="7" spans="2:12" ht="14.25" thickBot="1" x14ac:dyDescent="0.3">
      <c r="B7" s="591" t="s">
        <v>142</v>
      </c>
      <c r="C7" s="693"/>
      <c r="D7" s="694">
        <v>41</v>
      </c>
      <c r="E7" s="694">
        <v>60</v>
      </c>
      <c r="F7" s="694">
        <v>60</v>
      </c>
      <c r="G7" s="694">
        <v>64</v>
      </c>
      <c r="H7" s="694">
        <v>45</v>
      </c>
      <c r="I7" s="694">
        <v>55</v>
      </c>
      <c r="J7" s="695">
        <f>SUM(D7:I7)</f>
        <v>325</v>
      </c>
    </row>
    <row r="8" spans="2:12" x14ac:dyDescent="0.25">
      <c r="B8" s="696" t="s">
        <v>5</v>
      </c>
      <c r="C8" s="697"/>
      <c r="D8" s="698">
        <f t="shared" ref="D8:J8" si="0">SUM(D7)</f>
        <v>41</v>
      </c>
      <c r="E8" s="698">
        <f t="shared" si="0"/>
        <v>60</v>
      </c>
      <c r="F8" s="698">
        <f t="shared" si="0"/>
        <v>60</v>
      </c>
      <c r="G8" s="698">
        <f t="shared" si="0"/>
        <v>64</v>
      </c>
      <c r="H8" s="698">
        <f t="shared" si="0"/>
        <v>45</v>
      </c>
      <c r="I8" s="698">
        <f t="shared" si="0"/>
        <v>55</v>
      </c>
      <c r="J8" s="699">
        <f t="shared" si="0"/>
        <v>325</v>
      </c>
    </row>
    <row r="9" spans="2:12" x14ac:dyDescent="0.25">
      <c r="B9" s="623" t="s">
        <v>292</v>
      </c>
      <c r="C9" s="118" t="s">
        <v>567</v>
      </c>
      <c r="D9" s="136"/>
      <c r="E9" s="136"/>
      <c r="F9" s="136"/>
      <c r="G9" s="136"/>
      <c r="H9" s="136"/>
      <c r="I9" s="136"/>
      <c r="J9" s="625">
        <v>3</v>
      </c>
    </row>
    <row r="10" spans="2:12" x14ac:dyDescent="0.25">
      <c r="B10" s="623" t="s">
        <v>292</v>
      </c>
      <c r="C10" s="118" t="s">
        <v>569</v>
      </c>
      <c r="D10" s="136"/>
      <c r="E10" s="136"/>
      <c r="F10" s="136"/>
      <c r="G10" s="136"/>
      <c r="H10" s="136"/>
      <c r="I10" s="136"/>
      <c r="J10" s="625">
        <v>4</v>
      </c>
    </row>
    <row r="11" spans="2:12" x14ac:dyDescent="0.25">
      <c r="B11" s="623" t="s">
        <v>292</v>
      </c>
      <c r="C11" s="118" t="s">
        <v>568</v>
      </c>
      <c r="D11" s="1229" t="s">
        <v>714</v>
      </c>
      <c r="E11" s="1230"/>
      <c r="F11" s="1230"/>
      <c r="G11" s="1230"/>
      <c r="H11" s="1230"/>
      <c r="I11" s="1230"/>
      <c r="J11" s="1231"/>
    </row>
    <row r="12" spans="2:12" x14ac:dyDescent="0.25">
      <c r="B12" s="137" t="s">
        <v>387</v>
      </c>
      <c r="C12" s="136"/>
      <c r="D12" s="136"/>
      <c r="E12" s="136"/>
      <c r="F12" s="136"/>
      <c r="G12" s="136"/>
      <c r="H12" s="136"/>
      <c r="I12" s="136"/>
      <c r="J12" s="625">
        <v>2</v>
      </c>
    </row>
    <row r="13" spans="2:12" x14ac:dyDescent="0.25">
      <c r="B13" s="145" t="s">
        <v>5</v>
      </c>
      <c r="C13" s="135"/>
      <c r="D13" s="136"/>
      <c r="E13" s="136"/>
      <c r="F13" s="136"/>
      <c r="G13" s="136"/>
      <c r="H13" s="136"/>
      <c r="I13" s="136"/>
      <c r="J13" s="145">
        <f>J12+J10+J9+J8</f>
        <v>334</v>
      </c>
    </row>
    <row r="14" spans="2:12" x14ac:dyDescent="0.25">
      <c r="B14" s="151" t="s">
        <v>713</v>
      </c>
    </row>
  </sheetData>
  <mergeCells count="3">
    <mergeCell ref="B4:L4"/>
    <mergeCell ref="B3:L3"/>
    <mergeCell ref="D11:J11"/>
  </mergeCells>
  <phoneticPr fontId="1" type="noConversion"/>
  <pageMargins left="0.78740157499999996" right="0.78740157499999996" top="0.984251969" bottom="0.984251969" header="0.4921259845" footer="0.4921259845"/>
  <pageSetup paperSize="9" scale="86" orientation="portrait" r:id="rId1"/>
  <headerFooter alignWithMargins="0">
    <oddHeader>&amp;R&amp;8FbAUO.CHG/31.02-00.00-02/18.3051</oddHeader>
    <oddFooter>&amp;L&amp;D&amp;CAllgemeine Übersicht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11"/>
  <sheetViews>
    <sheetView view="pageLayout" zoomScaleNormal="100" workbookViewId="0">
      <selection activeCell="E27" sqref="E27"/>
    </sheetView>
  </sheetViews>
  <sheetFormatPr baseColWidth="10" defaultRowHeight="12.75" x14ac:dyDescent="0.2"/>
  <cols>
    <col min="2" max="13" width="6.28515625" customWidth="1"/>
  </cols>
  <sheetData>
    <row r="2" spans="1:13" ht="13.5" thickBot="1" x14ac:dyDescent="0.25"/>
    <row r="3" spans="1:13" ht="16.5" x14ac:dyDescent="0.3">
      <c r="A3" s="1173" t="s">
        <v>26</v>
      </c>
      <c r="B3" s="1174"/>
      <c r="C3" s="1174"/>
      <c r="D3" s="1174"/>
      <c r="E3" s="1174"/>
      <c r="F3" s="1174"/>
      <c r="G3" s="1174"/>
      <c r="H3" s="1174"/>
      <c r="I3" s="1174"/>
      <c r="J3" s="1174"/>
      <c r="K3" s="1174"/>
      <c r="L3" s="1174"/>
      <c r="M3" s="1175"/>
    </row>
    <row r="4" spans="1:13" ht="16.5" x14ac:dyDescent="0.3">
      <c r="A4" s="1176" t="s">
        <v>560</v>
      </c>
      <c r="B4" s="1177"/>
      <c r="C4" s="1177"/>
      <c r="D4" s="1177"/>
      <c r="E4" s="1177"/>
      <c r="F4" s="1177"/>
      <c r="G4" s="1177"/>
      <c r="H4" s="1177"/>
      <c r="I4" s="1177"/>
      <c r="J4" s="1177"/>
      <c r="K4" s="1177"/>
      <c r="L4" s="1177"/>
      <c r="M4" s="1178"/>
    </row>
    <row r="5" spans="1:13" ht="17.25" thickBot="1" x14ac:dyDescent="0.35">
      <c r="A5" s="1179" t="s">
        <v>561</v>
      </c>
      <c r="B5" s="1180"/>
      <c r="C5" s="1180"/>
      <c r="D5" s="1180"/>
      <c r="E5" s="1180"/>
      <c r="F5" s="1180"/>
      <c r="G5" s="1180"/>
      <c r="H5" s="1180"/>
      <c r="I5" s="1180"/>
      <c r="J5" s="1180"/>
      <c r="K5" s="1180"/>
      <c r="L5" s="1180"/>
      <c r="M5" s="1181"/>
    </row>
    <row r="6" spans="1:13" ht="16.5" x14ac:dyDescent="0.3">
      <c r="A6" s="307"/>
      <c r="B6" s="307"/>
      <c r="C6" s="307"/>
      <c r="D6" s="307"/>
      <c r="E6" s="308"/>
      <c r="F6" s="307"/>
      <c r="G6" s="307"/>
      <c r="H6" s="307"/>
      <c r="I6" s="307"/>
      <c r="J6" s="307"/>
      <c r="K6" s="307"/>
      <c r="L6" s="308"/>
      <c r="M6" s="309"/>
    </row>
    <row r="7" spans="1:13" ht="13.5" x14ac:dyDescent="0.25">
      <c r="A7" s="1007"/>
      <c r="B7" s="1007" t="s">
        <v>27</v>
      </c>
      <c r="C7" s="1007" t="s">
        <v>28</v>
      </c>
      <c r="D7" s="1007" t="s">
        <v>29</v>
      </c>
      <c r="E7" s="1021" t="s">
        <v>30</v>
      </c>
      <c r="F7" s="1007" t="s">
        <v>31</v>
      </c>
      <c r="G7" s="1007" t="s">
        <v>32</v>
      </c>
      <c r="H7" s="1007" t="s">
        <v>33</v>
      </c>
      <c r="I7" s="1007" t="s">
        <v>34</v>
      </c>
      <c r="J7" s="1007" t="s">
        <v>35</v>
      </c>
      <c r="K7" s="1007" t="s">
        <v>36</v>
      </c>
      <c r="L7" s="1021" t="s">
        <v>37</v>
      </c>
      <c r="M7" s="1008" t="s">
        <v>38</v>
      </c>
    </row>
    <row r="8" spans="1:13" ht="15" x14ac:dyDescent="0.25">
      <c r="A8" s="1009" t="s">
        <v>43</v>
      </c>
      <c r="B8" s="310">
        <f>'ALLE Grundschulen'!C15</f>
        <v>105</v>
      </c>
      <c r="C8" s="310">
        <f>'ALLE Grundschulen'!D15</f>
        <v>135</v>
      </c>
      <c r="D8" s="310">
        <f>'ALLE Grundschulen'!E15</f>
        <v>143</v>
      </c>
      <c r="E8" s="1006">
        <f>B8+C8+D8</f>
        <v>383</v>
      </c>
      <c r="F8" s="310">
        <f>'ALLE Grundschulen'!G15</f>
        <v>117</v>
      </c>
      <c r="G8" s="310">
        <f>'ALLE Grundschulen'!H15</f>
        <v>164</v>
      </c>
      <c r="H8" s="310">
        <f>'ALLE Grundschulen'!I15</f>
        <v>145</v>
      </c>
      <c r="I8" s="310">
        <f>'ALLE Grundschulen'!J15</f>
        <v>159</v>
      </c>
      <c r="J8" s="310">
        <f>'ALLE Grundschulen'!K15</f>
        <v>119</v>
      </c>
      <c r="K8" s="310">
        <f>'ALLE Grundschulen'!L15</f>
        <v>134</v>
      </c>
      <c r="L8" s="1014">
        <f>F8+G8+H8+I8+J8+K8</f>
        <v>838</v>
      </c>
      <c r="M8" s="1011">
        <f>L8+E8</f>
        <v>1221</v>
      </c>
    </row>
    <row r="9" spans="1:13" ht="15" x14ac:dyDescent="0.25">
      <c r="A9" s="1012" t="s">
        <v>397</v>
      </c>
      <c r="B9" s="313">
        <f>'ALLE Grundschulen'!C88</f>
        <v>602</v>
      </c>
      <c r="C9" s="313">
        <f>'ALLE Grundschulen'!D88</f>
        <v>596</v>
      </c>
      <c r="D9" s="313">
        <f>'ALLE Grundschulen'!E88</f>
        <v>665</v>
      </c>
      <c r="E9" s="1006">
        <f>B9+C9+D9</f>
        <v>1863</v>
      </c>
      <c r="F9" s="313">
        <f>'ALLE Grundschulen'!G88</f>
        <v>626</v>
      </c>
      <c r="G9" s="313">
        <f>'ALLE Grundschulen'!H88</f>
        <v>634</v>
      </c>
      <c r="H9" s="313">
        <f>'ALLE Grundschulen'!I88</f>
        <v>620</v>
      </c>
      <c r="I9" s="313">
        <f>'ALLE Grundschulen'!J88</f>
        <v>621</v>
      </c>
      <c r="J9" s="313">
        <f>'ALLE Grundschulen'!K88</f>
        <v>576</v>
      </c>
      <c r="K9" s="313">
        <f>'ALLE Grundschulen'!L88</f>
        <v>522</v>
      </c>
      <c r="L9" s="1014">
        <f>F9+G9+H9+I9+J9+K9</f>
        <v>3599</v>
      </c>
      <c r="M9" s="1011">
        <f t="shared" ref="M9:M11" si="0">L9+E9</f>
        <v>5462</v>
      </c>
    </row>
    <row r="10" spans="1:13" ht="15" x14ac:dyDescent="0.25">
      <c r="A10" s="1009" t="s">
        <v>101</v>
      </c>
      <c r="B10" s="489">
        <f>'ALLE Grundschulen'!C94</f>
        <v>44</v>
      </c>
      <c r="C10" s="489">
        <f>'ALLE Grundschulen'!D94</f>
        <v>56</v>
      </c>
      <c r="D10" s="489">
        <f>'ALLE Grundschulen'!E94</f>
        <v>55</v>
      </c>
      <c r="E10" s="1006">
        <f>B10+C10+D10</f>
        <v>155</v>
      </c>
      <c r="F10" s="489">
        <f>'ALLE Grundschulen'!G94</f>
        <v>52</v>
      </c>
      <c r="G10" s="489">
        <f>'ALLE Grundschulen'!H94</f>
        <v>57</v>
      </c>
      <c r="H10" s="489">
        <f>'ALLE Grundschulen'!I94</f>
        <v>74</v>
      </c>
      <c r="I10" s="489">
        <f>'ALLE Grundschulen'!J94</f>
        <v>44</v>
      </c>
      <c r="J10" s="489">
        <f>'ALLE Grundschulen'!K94</f>
        <v>64</v>
      </c>
      <c r="K10" s="489">
        <f>'ALLE Grundschulen'!L94</f>
        <v>76</v>
      </c>
      <c r="L10" s="1014">
        <f>F10+G10+H10+I10+J10+K10</f>
        <v>367</v>
      </c>
      <c r="M10" s="1011">
        <f t="shared" si="0"/>
        <v>522</v>
      </c>
    </row>
    <row r="11" spans="1:13" ht="15" x14ac:dyDescent="0.25">
      <c r="A11" s="1007" t="s">
        <v>5</v>
      </c>
      <c r="B11" s="1013">
        <f>+B8+B9+B10</f>
        <v>751</v>
      </c>
      <c r="C11" s="1013">
        <f t="shared" ref="C11:K11" si="1">+C8+C9+C10</f>
        <v>787</v>
      </c>
      <c r="D11" s="1013">
        <f t="shared" si="1"/>
        <v>863</v>
      </c>
      <c r="E11" s="1006">
        <f t="shared" si="1"/>
        <v>2401</v>
      </c>
      <c r="F11" s="1013">
        <f t="shared" si="1"/>
        <v>795</v>
      </c>
      <c r="G11" s="1013">
        <f t="shared" si="1"/>
        <v>855</v>
      </c>
      <c r="H11" s="1013">
        <f t="shared" si="1"/>
        <v>839</v>
      </c>
      <c r="I11" s="1013">
        <f t="shared" si="1"/>
        <v>824</v>
      </c>
      <c r="J11" s="1013">
        <f t="shared" si="1"/>
        <v>759</v>
      </c>
      <c r="K11" s="1013">
        <f t="shared" si="1"/>
        <v>732</v>
      </c>
      <c r="L11" s="1014">
        <f>F11+G11+H11+I11+J11+K11</f>
        <v>4804</v>
      </c>
      <c r="M11" s="1016">
        <f t="shared" si="0"/>
        <v>7205</v>
      </c>
    </row>
  </sheetData>
  <mergeCells count="3">
    <mergeCell ref="A3:M3"/>
    <mergeCell ref="A4:M4"/>
    <mergeCell ref="A5:M5"/>
  </mergeCells>
  <pageMargins left="0.7" right="0.7" top="0.78740157499999996" bottom="0.78740157499999996" header="0.3" footer="0.3"/>
  <pageSetup paperSize="9" orientation="portrait" r:id="rId1"/>
  <headerFooter>
    <oddHeader>&amp;R&amp;8FbAUO.CHG/31.02-00.00-02/18.3051</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9"/>
  <sheetViews>
    <sheetView view="pageLayout" zoomScaleNormal="100" workbookViewId="0">
      <selection activeCell="L13" sqref="L13"/>
    </sheetView>
  </sheetViews>
  <sheetFormatPr baseColWidth="10" defaultRowHeight="13.5" x14ac:dyDescent="0.25"/>
  <cols>
    <col min="1" max="1" width="2.7109375" style="106" customWidth="1"/>
    <col min="2" max="2" width="7.5703125" style="106" customWidth="1"/>
    <col min="3" max="3" width="46" style="106" customWidth="1"/>
    <col min="4" max="4" width="3.7109375" style="106" customWidth="1"/>
    <col min="5" max="5" width="3.42578125" style="106" customWidth="1"/>
    <col min="6" max="8" width="3.28515625" style="106" customWidth="1"/>
    <col min="9" max="10" width="3.140625" style="106" customWidth="1"/>
    <col min="11" max="11" width="5.42578125" style="106" customWidth="1"/>
    <col min="12" max="12" width="11.42578125" style="106"/>
  </cols>
  <sheetData>
    <row r="1" spans="2:11" ht="14.25" thickBot="1" x14ac:dyDescent="0.3"/>
    <row r="2" spans="2:11" ht="16.5" x14ac:dyDescent="0.3">
      <c r="B2" s="687" t="s">
        <v>285</v>
      </c>
      <c r="C2" s="688"/>
      <c r="D2" s="688"/>
      <c r="E2" s="688"/>
      <c r="F2" s="688"/>
      <c r="G2" s="688"/>
      <c r="H2" s="688"/>
      <c r="I2" s="689"/>
      <c r="J2" s="690"/>
      <c r="K2" s="691"/>
    </row>
    <row r="3" spans="2:11" ht="16.5" x14ac:dyDescent="0.3">
      <c r="B3" s="1226" t="s">
        <v>560</v>
      </c>
      <c r="C3" s="1227"/>
      <c r="D3" s="1227"/>
      <c r="E3" s="1227"/>
      <c r="F3" s="1227"/>
      <c r="G3" s="1227"/>
      <c r="H3" s="1227"/>
      <c r="I3" s="1227"/>
      <c r="J3" s="1227"/>
      <c r="K3" s="1228"/>
    </row>
    <row r="4" spans="2:11" ht="17.25" customHeight="1" thickBot="1" x14ac:dyDescent="0.35">
      <c r="B4" s="1232" t="s">
        <v>561</v>
      </c>
      <c r="C4" s="1233"/>
      <c r="D4" s="1233"/>
      <c r="E4" s="1233"/>
      <c r="F4" s="1233"/>
      <c r="G4" s="1233"/>
      <c r="H4" s="1233"/>
      <c r="I4" s="1233"/>
      <c r="J4" s="1233"/>
      <c r="K4" s="1234"/>
    </row>
    <row r="6" spans="2:11" x14ac:dyDescent="0.25">
      <c r="B6" s="585"/>
      <c r="C6" s="586" t="s">
        <v>141</v>
      </c>
      <c r="D6" s="657">
        <v>1</v>
      </c>
      <c r="E6" s="657">
        <v>2</v>
      </c>
      <c r="F6" s="657">
        <v>3</v>
      </c>
      <c r="G6" s="657">
        <v>4</v>
      </c>
      <c r="H6" s="657">
        <v>5</v>
      </c>
      <c r="I6" s="657">
        <v>6</v>
      </c>
      <c r="J6" s="657">
        <v>7</v>
      </c>
      <c r="K6" s="700" t="s">
        <v>12</v>
      </c>
    </row>
    <row r="7" spans="2:11" x14ac:dyDescent="0.25">
      <c r="B7" s="630" t="s">
        <v>142</v>
      </c>
      <c r="C7" s="631"/>
      <c r="D7" s="701">
        <v>42</v>
      </c>
      <c r="E7" s="701">
        <v>47</v>
      </c>
      <c r="F7" s="630"/>
      <c r="G7" s="630"/>
      <c r="H7" s="630"/>
      <c r="I7" s="630"/>
      <c r="J7" s="630"/>
      <c r="K7" s="673">
        <f>SUM(D7:J7)</f>
        <v>89</v>
      </c>
    </row>
    <row r="8" spans="2:11" ht="14.25" thickBot="1" x14ac:dyDescent="0.3">
      <c r="B8" s="632" t="s">
        <v>143</v>
      </c>
      <c r="C8" s="702"/>
      <c r="D8" s="636">
        <f t="shared" ref="D8:K8" si="0">SUM(D7)</f>
        <v>42</v>
      </c>
      <c r="E8" s="636">
        <f t="shared" si="0"/>
        <v>47</v>
      </c>
      <c r="F8" s="636">
        <f t="shared" si="0"/>
        <v>0</v>
      </c>
      <c r="G8" s="636">
        <f t="shared" si="0"/>
        <v>0</v>
      </c>
      <c r="H8" s="636">
        <f t="shared" si="0"/>
        <v>0</v>
      </c>
      <c r="I8" s="636">
        <f t="shared" si="0"/>
        <v>0</v>
      </c>
      <c r="J8" s="636">
        <f t="shared" si="0"/>
        <v>0</v>
      </c>
      <c r="K8" s="636">
        <f t="shared" si="0"/>
        <v>89</v>
      </c>
    </row>
    <row r="9" spans="2:11" x14ac:dyDescent="0.25">
      <c r="B9" s="664" t="s">
        <v>146</v>
      </c>
      <c r="C9" s="631" t="s">
        <v>147</v>
      </c>
      <c r="D9" s="703">
        <v>32</v>
      </c>
      <c r="E9" s="674">
        <v>33</v>
      </c>
      <c r="F9" s="674"/>
      <c r="G9" s="674"/>
      <c r="H9" s="674"/>
      <c r="I9" s="674"/>
      <c r="J9" s="674"/>
      <c r="K9" s="675">
        <f t="shared" ref="K9:K24" si="1">SUM(D9:J9)</f>
        <v>65</v>
      </c>
    </row>
    <row r="10" spans="2:11" x14ac:dyDescent="0.25">
      <c r="B10" s="664"/>
      <c r="C10" s="631" t="s">
        <v>640</v>
      </c>
      <c r="D10" s="701"/>
      <c r="E10" s="520"/>
      <c r="F10" s="520"/>
      <c r="G10" s="520"/>
      <c r="H10" s="520"/>
      <c r="I10" s="520"/>
      <c r="J10" s="520"/>
      <c r="K10" s="675">
        <f t="shared" si="1"/>
        <v>0</v>
      </c>
    </row>
    <row r="11" spans="2:11" x14ac:dyDescent="0.25">
      <c r="B11" s="664"/>
      <c r="C11" s="631" t="s">
        <v>641</v>
      </c>
      <c r="D11" s="701"/>
      <c r="E11" s="520"/>
      <c r="F11" s="520">
        <v>5</v>
      </c>
      <c r="G11" s="520"/>
      <c r="H11" s="520"/>
      <c r="I11" s="520"/>
      <c r="J11" s="520"/>
      <c r="K11" s="675">
        <f t="shared" si="1"/>
        <v>5</v>
      </c>
    </row>
    <row r="12" spans="2:11" x14ac:dyDescent="0.25">
      <c r="B12" s="664"/>
      <c r="C12" s="631" t="s">
        <v>642</v>
      </c>
      <c r="D12" s="630"/>
      <c r="E12" s="704"/>
      <c r="F12" s="704">
        <v>7</v>
      </c>
      <c r="G12" s="704">
        <v>7</v>
      </c>
      <c r="H12" s="704">
        <v>3</v>
      </c>
      <c r="I12" s="704">
        <v>5</v>
      </c>
      <c r="J12" s="520">
        <v>2</v>
      </c>
      <c r="K12" s="675">
        <f t="shared" si="1"/>
        <v>24</v>
      </c>
    </row>
    <row r="13" spans="2:11" x14ac:dyDescent="0.25">
      <c r="B13" s="664"/>
      <c r="C13" s="631" t="s">
        <v>643</v>
      </c>
      <c r="D13" s="630"/>
      <c r="E13" s="704"/>
      <c r="F13" s="520"/>
      <c r="G13" s="520"/>
      <c r="H13" s="520"/>
      <c r="I13" s="520"/>
      <c r="J13" s="520"/>
      <c r="K13" s="675">
        <f t="shared" si="1"/>
        <v>0</v>
      </c>
    </row>
    <row r="14" spans="2:11" x14ac:dyDescent="0.25">
      <c r="B14" s="664"/>
      <c r="C14" s="631" t="s">
        <v>644</v>
      </c>
      <c r="D14" s="630"/>
      <c r="E14" s="704"/>
      <c r="F14" s="520"/>
      <c r="G14" s="520"/>
      <c r="H14" s="520"/>
      <c r="I14" s="520"/>
      <c r="J14" s="520"/>
      <c r="K14" s="675">
        <f t="shared" si="1"/>
        <v>0</v>
      </c>
    </row>
    <row r="15" spans="2:11" x14ac:dyDescent="0.25">
      <c r="B15" s="664"/>
      <c r="C15" s="631" t="s">
        <v>645</v>
      </c>
      <c r="D15" s="630"/>
      <c r="E15" s="520"/>
      <c r="F15" s="704">
        <v>11</v>
      </c>
      <c r="G15" s="704">
        <v>9</v>
      </c>
      <c r="H15" s="520"/>
      <c r="I15" s="520"/>
      <c r="J15" s="520"/>
      <c r="K15" s="675">
        <f t="shared" si="1"/>
        <v>20</v>
      </c>
    </row>
    <row r="16" spans="2:11" x14ac:dyDescent="0.25">
      <c r="B16" s="664"/>
      <c r="C16" s="631" t="s">
        <v>646</v>
      </c>
      <c r="D16" s="630"/>
      <c r="E16" s="520"/>
      <c r="F16" s="704"/>
      <c r="G16" s="704"/>
      <c r="H16" s="520"/>
      <c r="I16" s="520"/>
      <c r="J16" s="520"/>
      <c r="K16" s="675">
        <f t="shared" si="1"/>
        <v>0</v>
      </c>
    </row>
    <row r="17" spans="2:11" x14ac:dyDescent="0.25">
      <c r="B17" s="664"/>
      <c r="C17" s="631" t="s">
        <v>647</v>
      </c>
      <c r="D17" s="630"/>
      <c r="E17" s="704"/>
      <c r="F17" s="704"/>
      <c r="G17" s="704"/>
      <c r="H17" s="520">
        <v>10</v>
      </c>
      <c r="I17" s="520">
        <v>5</v>
      </c>
      <c r="J17" s="520"/>
      <c r="K17" s="675">
        <f t="shared" si="1"/>
        <v>15</v>
      </c>
    </row>
    <row r="18" spans="2:11" x14ac:dyDescent="0.25">
      <c r="B18" s="664"/>
      <c r="C18" s="631" t="s">
        <v>648</v>
      </c>
      <c r="D18" s="630"/>
      <c r="E18" s="520"/>
      <c r="F18" s="520"/>
      <c r="G18" s="520"/>
      <c r="H18" s="704"/>
      <c r="I18" s="704"/>
      <c r="J18" s="520">
        <v>1</v>
      </c>
      <c r="K18" s="675">
        <f t="shared" si="1"/>
        <v>1</v>
      </c>
    </row>
    <row r="19" spans="2:11" x14ac:dyDescent="0.25">
      <c r="B19" s="664"/>
      <c r="C19" s="631" t="s">
        <v>649</v>
      </c>
      <c r="D19" s="630"/>
      <c r="E19" s="520"/>
      <c r="F19" s="520">
        <v>9</v>
      </c>
      <c r="G19" s="520"/>
      <c r="H19" s="704"/>
      <c r="I19" s="704"/>
      <c r="J19" s="520"/>
      <c r="K19" s="675">
        <f t="shared" si="1"/>
        <v>9</v>
      </c>
    </row>
    <row r="20" spans="2:11" x14ac:dyDescent="0.25">
      <c r="B20" s="664"/>
      <c r="C20" s="631" t="s">
        <v>650</v>
      </c>
      <c r="D20" s="630"/>
      <c r="E20" s="520"/>
      <c r="F20" s="520"/>
      <c r="G20" s="520">
        <v>7</v>
      </c>
      <c r="H20" s="704"/>
      <c r="I20" s="704"/>
      <c r="J20" s="520"/>
      <c r="K20" s="675">
        <f t="shared" si="1"/>
        <v>7</v>
      </c>
    </row>
    <row r="21" spans="2:11" x14ac:dyDescent="0.25">
      <c r="B21" s="664"/>
      <c r="C21" s="631" t="s">
        <v>651</v>
      </c>
      <c r="D21" s="630"/>
      <c r="E21" s="520"/>
      <c r="F21" s="520"/>
      <c r="G21" s="520"/>
      <c r="H21" s="704"/>
      <c r="I21" s="704"/>
      <c r="J21" s="520"/>
      <c r="K21" s="675">
        <f t="shared" si="1"/>
        <v>0</v>
      </c>
    </row>
    <row r="22" spans="2:11" x14ac:dyDescent="0.25">
      <c r="B22" s="664"/>
      <c r="C22" s="631" t="s">
        <v>652</v>
      </c>
      <c r="D22" s="630"/>
      <c r="E22" s="520"/>
      <c r="F22" s="520">
        <v>14</v>
      </c>
      <c r="G22" s="520">
        <v>14</v>
      </c>
      <c r="H22" s="704"/>
      <c r="I22" s="704"/>
      <c r="J22" s="520"/>
      <c r="K22" s="675">
        <f t="shared" si="1"/>
        <v>28</v>
      </c>
    </row>
    <row r="23" spans="2:11" x14ac:dyDescent="0.25">
      <c r="B23" s="664"/>
      <c r="C23" s="631" t="s">
        <v>653</v>
      </c>
      <c r="D23" s="630"/>
      <c r="E23" s="520"/>
      <c r="F23" s="520"/>
      <c r="G23" s="520"/>
      <c r="H23" s="704">
        <v>5</v>
      </c>
      <c r="I23" s="704">
        <v>2</v>
      </c>
      <c r="J23" s="520"/>
      <c r="K23" s="675">
        <f t="shared" si="1"/>
        <v>7</v>
      </c>
    </row>
    <row r="24" spans="2:11" x14ac:dyDescent="0.25">
      <c r="B24" s="634"/>
      <c r="C24" s="631" t="s">
        <v>654</v>
      </c>
      <c r="D24" s="630"/>
      <c r="E24" s="520"/>
      <c r="F24" s="520"/>
      <c r="G24" s="520"/>
      <c r="H24" s="520"/>
      <c r="I24" s="520"/>
      <c r="J24" s="704">
        <v>1</v>
      </c>
      <c r="K24" s="675">
        <f t="shared" si="1"/>
        <v>1</v>
      </c>
    </row>
    <row r="25" spans="2:11" ht="14.25" thickBot="1" x14ac:dyDescent="0.3">
      <c r="B25" s="632" t="s">
        <v>148</v>
      </c>
      <c r="C25" s="702"/>
      <c r="D25" s="636">
        <f t="shared" ref="D25:K25" si="2">SUM(D9:D24)</f>
        <v>32</v>
      </c>
      <c r="E25" s="636">
        <f t="shared" si="2"/>
        <v>33</v>
      </c>
      <c r="F25" s="636">
        <f t="shared" si="2"/>
        <v>46</v>
      </c>
      <c r="G25" s="636">
        <f t="shared" si="2"/>
        <v>37</v>
      </c>
      <c r="H25" s="636">
        <f t="shared" si="2"/>
        <v>18</v>
      </c>
      <c r="I25" s="636">
        <f t="shared" si="2"/>
        <v>12</v>
      </c>
      <c r="J25" s="636">
        <f t="shared" si="2"/>
        <v>4</v>
      </c>
      <c r="K25" s="636">
        <f t="shared" si="2"/>
        <v>182</v>
      </c>
    </row>
    <row r="26" spans="2:11" x14ac:dyDescent="0.25">
      <c r="B26" s="664" t="s">
        <v>149</v>
      </c>
      <c r="C26" s="631" t="s">
        <v>655</v>
      </c>
      <c r="D26" s="634"/>
      <c r="E26" s="674"/>
      <c r="F26" s="705">
        <v>8</v>
      </c>
      <c r="G26" s="705">
        <v>8</v>
      </c>
      <c r="H26" s="705"/>
      <c r="I26" s="705">
        <v>4</v>
      </c>
      <c r="J26" s="674"/>
      <c r="K26" s="675">
        <f t="shared" ref="K26:K33" si="3">SUM(D26:J26)</f>
        <v>20</v>
      </c>
    </row>
    <row r="27" spans="2:11" x14ac:dyDescent="0.25">
      <c r="B27" s="664"/>
      <c r="C27" s="631" t="s">
        <v>656</v>
      </c>
      <c r="D27" s="630"/>
      <c r="E27" s="520"/>
      <c r="F27" s="704"/>
      <c r="G27" s="704"/>
      <c r="H27" s="704"/>
      <c r="I27" s="704">
        <v>1</v>
      </c>
      <c r="J27" s="520"/>
      <c r="K27" s="673">
        <f t="shared" si="3"/>
        <v>1</v>
      </c>
    </row>
    <row r="28" spans="2:11" x14ac:dyDescent="0.25">
      <c r="B28" s="664"/>
      <c r="C28" s="631" t="s">
        <v>657</v>
      </c>
      <c r="D28" s="630"/>
      <c r="E28" s="520"/>
      <c r="F28" s="704">
        <v>4</v>
      </c>
      <c r="G28" s="704">
        <v>8</v>
      </c>
      <c r="H28" s="520"/>
      <c r="I28" s="520"/>
      <c r="J28" s="520"/>
      <c r="K28" s="673">
        <f t="shared" si="3"/>
        <v>12</v>
      </c>
    </row>
    <row r="29" spans="2:11" x14ac:dyDescent="0.25">
      <c r="B29" s="664"/>
      <c r="C29" s="631" t="s">
        <v>658</v>
      </c>
      <c r="D29" s="630"/>
      <c r="E29" s="520"/>
      <c r="F29" s="704"/>
      <c r="G29" s="704"/>
      <c r="H29" s="704">
        <v>9</v>
      </c>
      <c r="I29" s="704">
        <v>6</v>
      </c>
      <c r="J29" s="520"/>
      <c r="K29" s="673">
        <f t="shared" si="3"/>
        <v>15</v>
      </c>
    </row>
    <row r="30" spans="2:11" x14ac:dyDescent="0.25">
      <c r="B30" s="664"/>
      <c r="C30" s="631" t="s">
        <v>659</v>
      </c>
      <c r="D30" s="630"/>
      <c r="E30" s="520"/>
      <c r="F30" s="704">
        <v>14</v>
      </c>
      <c r="G30" s="704">
        <v>3</v>
      </c>
      <c r="H30" s="704">
        <v>9</v>
      </c>
      <c r="I30" s="704">
        <v>3</v>
      </c>
      <c r="J30" s="520"/>
      <c r="K30" s="673">
        <f>F30+G30+H30+I30</f>
        <v>29</v>
      </c>
    </row>
    <row r="31" spans="2:11" x14ac:dyDescent="0.25">
      <c r="B31" s="664"/>
      <c r="C31" s="631" t="s">
        <v>660</v>
      </c>
      <c r="D31" s="630"/>
      <c r="E31" s="520"/>
      <c r="F31" s="704">
        <v>11</v>
      </c>
      <c r="G31" s="704">
        <v>6</v>
      </c>
      <c r="H31" s="704">
        <v>4</v>
      </c>
      <c r="I31" s="704">
        <v>9</v>
      </c>
      <c r="J31" s="520"/>
      <c r="K31" s="673">
        <f>F31+G31+H31+I31</f>
        <v>30</v>
      </c>
    </row>
    <row r="32" spans="2:11" x14ac:dyDescent="0.25">
      <c r="B32" s="664"/>
      <c r="C32" s="631" t="s">
        <v>338</v>
      </c>
      <c r="D32" s="630"/>
      <c r="E32" s="520"/>
      <c r="F32" s="520"/>
      <c r="G32" s="520"/>
      <c r="H32" s="704"/>
      <c r="I32" s="704"/>
      <c r="J32" s="520"/>
      <c r="K32" s="673">
        <f t="shared" si="3"/>
        <v>0</v>
      </c>
    </row>
    <row r="33" spans="1:12" x14ac:dyDescent="0.25">
      <c r="B33" s="634"/>
      <c r="C33" s="631" t="s">
        <v>661</v>
      </c>
      <c r="D33" s="591"/>
      <c r="E33" s="706"/>
      <c r="F33" s="706"/>
      <c r="G33" s="706"/>
      <c r="H33" s="707">
        <v>2</v>
      </c>
      <c r="I33" s="707">
        <v>3</v>
      </c>
      <c r="J33" s="706"/>
      <c r="K33" s="673">
        <f t="shared" si="3"/>
        <v>5</v>
      </c>
    </row>
    <row r="34" spans="1:12" ht="14.25" thickBot="1" x14ac:dyDescent="0.3">
      <c r="B34" s="708" t="s">
        <v>145</v>
      </c>
      <c r="C34" s="702"/>
      <c r="D34" s="636">
        <f>SUM(D26:D33)</f>
        <v>0</v>
      </c>
      <c r="E34" s="636">
        <f t="shared" ref="E34:K34" si="4">SUM(E26:E33)</f>
        <v>0</v>
      </c>
      <c r="F34" s="636">
        <f t="shared" si="4"/>
        <v>37</v>
      </c>
      <c r="G34" s="636">
        <f t="shared" si="4"/>
        <v>25</v>
      </c>
      <c r="H34" s="636">
        <f t="shared" si="4"/>
        <v>24</v>
      </c>
      <c r="I34" s="636">
        <f t="shared" si="4"/>
        <v>26</v>
      </c>
      <c r="J34" s="636">
        <f t="shared" si="4"/>
        <v>0</v>
      </c>
      <c r="K34" s="636">
        <f t="shared" si="4"/>
        <v>112</v>
      </c>
    </row>
    <row r="35" spans="1:12" x14ac:dyDescent="0.25">
      <c r="B35" s="634" t="s">
        <v>151</v>
      </c>
      <c r="C35" s="631" t="s">
        <v>662</v>
      </c>
      <c r="D35" s="634"/>
      <c r="E35" s="634"/>
      <c r="F35" s="703">
        <v>2</v>
      </c>
      <c r="G35" s="703">
        <v>6</v>
      </c>
      <c r="H35" s="703">
        <v>8</v>
      </c>
      <c r="I35" s="634">
        <v>6</v>
      </c>
      <c r="J35" s="634"/>
      <c r="K35" s="675">
        <f>SUM(D35:J35)</f>
        <v>22</v>
      </c>
    </row>
    <row r="36" spans="1:12" ht="14.25" thickBot="1" x14ac:dyDescent="0.3">
      <c r="B36" s="632" t="s">
        <v>152</v>
      </c>
      <c r="C36" s="702"/>
      <c r="D36" s="636">
        <f t="shared" ref="D36:K36" si="5">SUM(D35:D35)</f>
        <v>0</v>
      </c>
      <c r="E36" s="636">
        <f t="shared" si="5"/>
        <v>0</v>
      </c>
      <c r="F36" s="636">
        <f t="shared" si="5"/>
        <v>2</v>
      </c>
      <c r="G36" s="636">
        <f t="shared" si="5"/>
        <v>6</v>
      </c>
      <c r="H36" s="636">
        <f t="shared" si="5"/>
        <v>8</v>
      </c>
      <c r="I36" s="636">
        <f t="shared" si="5"/>
        <v>6</v>
      </c>
      <c r="J36" s="636">
        <f t="shared" si="5"/>
        <v>0</v>
      </c>
      <c r="K36" s="636">
        <f t="shared" si="5"/>
        <v>22</v>
      </c>
    </row>
    <row r="37" spans="1:12" x14ac:dyDescent="0.25">
      <c r="B37" s="709" t="s">
        <v>5</v>
      </c>
      <c r="C37" s="710"/>
      <c r="D37" s="709">
        <f t="shared" ref="D37:J37" si="6">D36+D34+D25+D8</f>
        <v>74</v>
      </c>
      <c r="E37" s="709">
        <f t="shared" si="6"/>
        <v>80</v>
      </c>
      <c r="F37" s="709">
        <f t="shared" si="6"/>
        <v>85</v>
      </c>
      <c r="G37" s="709">
        <f t="shared" si="6"/>
        <v>68</v>
      </c>
      <c r="H37" s="709">
        <f t="shared" si="6"/>
        <v>50</v>
      </c>
      <c r="I37" s="709">
        <f t="shared" si="6"/>
        <v>44</v>
      </c>
      <c r="J37" s="709">
        <f t="shared" si="6"/>
        <v>4</v>
      </c>
      <c r="K37" s="711">
        <f>K8+K25+K34+K36</f>
        <v>405</v>
      </c>
    </row>
    <row r="38" spans="1:12" s="44" customFormat="1" ht="11.25" x14ac:dyDescent="0.2">
      <c r="A38" s="151"/>
      <c r="B38" s="712" t="s">
        <v>291</v>
      </c>
      <c r="C38" s="625"/>
      <c r="D38" s="625"/>
      <c r="E38" s="625"/>
      <c r="F38" s="625"/>
      <c r="G38" s="625"/>
      <c r="H38" s="625"/>
      <c r="I38" s="625"/>
      <c r="J38" s="625"/>
      <c r="K38" s="626">
        <v>9</v>
      </c>
      <c r="L38" s="151"/>
    </row>
    <row r="39" spans="1:12" s="44" customFormat="1" ht="11.25" x14ac:dyDescent="0.2">
      <c r="A39" s="151"/>
      <c r="B39" s="713"/>
      <c r="C39" s="151"/>
      <c r="D39" s="151"/>
      <c r="E39" s="151"/>
      <c r="F39" s="151"/>
      <c r="G39" s="151"/>
      <c r="H39" s="151"/>
      <c r="I39" s="151"/>
      <c r="J39" s="151"/>
      <c r="K39" s="627">
        <f>K37+K38</f>
        <v>414</v>
      </c>
      <c r="L39" s="151"/>
    </row>
  </sheetData>
  <mergeCells count="2">
    <mergeCell ref="B4:K4"/>
    <mergeCell ref="B3:K3"/>
  </mergeCells>
  <phoneticPr fontId="1" type="noConversion"/>
  <pageMargins left="0.78740157499999996" right="0.78740157499999996" top="0.984251969" bottom="0.984251969" header="0.4921259845" footer="0.4921259845"/>
  <pageSetup paperSize="9" scale="86" orientation="portrait" r:id="rId1"/>
  <headerFooter alignWithMargins="0">
    <oddHeader>&amp;R&amp;8FbAUO.CHG/31.02-00.00-02/18.3051</oddHeader>
    <oddFooter>&amp;L&amp;D&amp;CAllgemeine Übersicht</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view="pageLayout" zoomScaleNormal="100" workbookViewId="0">
      <selection activeCell="M5" sqref="M5"/>
    </sheetView>
  </sheetViews>
  <sheetFormatPr baseColWidth="10" defaultRowHeight="13.5" x14ac:dyDescent="0.25"/>
  <cols>
    <col min="1" max="1" width="2.7109375" style="106" customWidth="1"/>
    <col min="2" max="2" width="7.42578125" style="106" customWidth="1"/>
    <col min="3" max="3" width="37.5703125" style="106" customWidth="1"/>
    <col min="4" max="4" width="3.5703125" style="106" customWidth="1"/>
    <col min="5" max="5" width="3.28515625" style="106" customWidth="1"/>
    <col min="6" max="6" width="3.5703125" style="106" customWidth="1"/>
    <col min="7" max="7" width="3.42578125" style="106" customWidth="1"/>
    <col min="8" max="8" width="3.42578125" style="106" bestFit="1" customWidth="1"/>
    <col min="9" max="9" width="3.5703125" style="106" bestFit="1" customWidth="1"/>
    <col min="10" max="10" width="2.7109375" style="106" customWidth="1"/>
    <col min="11" max="11" width="5.42578125" style="106" customWidth="1"/>
  </cols>
  <sheetData>
    <row r="1" spans="2:11" ht="14.25" thickBot="1" x14ac:dyDescent="0.3"/>
    <row r="2" spans="2:11" ht="16.5" x14ac:dyDescent="0.3">
      <c r="B2" s="687" t="s">
        <v>480</v>
      </c>
      <c r="C2" s="714"/>
      <c r="D2" s="688"/>
      <c r="E2" s="688"/>
      <c r="F2" s="688"/>
      <c r="G2" s="688"/>
      <c r="H2" s="689"/>
      <c r="I2" s="690"/>
      <c r="J2" s="690"/>
      <c r="K2" s="691"/>
    </row>
    <row r="3" spans="2:11" ht="16.5" x14ac:dyDescent="0.3">
      <c r="B3" s="1226" t="s">
        <v>560</v>
      </c>
      <c r="C3" s="1227"/>
      <c r="D3" s="1227"/>
      <c r="E3" s="1227"/>
      <c r="F3" s="1227"/>
      <c r="G3" s="1227"/>
      <c r="H3" s="1227"/>
      <c r="I3" s="1227"/>
      <c r="J3" s="1227"/>
      <c r="K3" s="1228"/>
    </row>
    <row r="4" spans="2:11" ht="17.25" thickBot="1" x14ac:dyDescent="0.35">
      <c r="B4" s="1212" t="s">
        <v>561</v>
      </c>
      <c r="C4" s="1213"/>
      <c r="D4" s="1213"/>
      <c r="E4" s="1213"/>
      <c r="F4" s="1213"/>
      <c r="G4" s="1213"/>
      <c r="H4" s="1213"/>
      <c r="I4" s="1213"/>
      <c r="J4" s="1213"/>
      <c r="K4" s="1214"/>
    </row>
    <row r="6" spans="2:11" x14ac:dyDescent="0.25">
      <c r="B6" s="585"/>
      <c r="C6" s="586" t="s">
        <v>141</v>
      </c>
      <c r="D6" s="585">
        <v>1</v>
      </c>
      <c r="E6" s="585">
        <v>2</v>
      </c>
      <c r="F6" s="585">
        <v>3</v>
      </c>
      <c r="G6" s="585">
        <v>4</v>
      </c>
      <c r="H6" s="585">
        <v>5</v>
      </c>
      <c r="I6" s="585">
        <v>6</v>
      </c>
      <c r="J6" s="585">
        <v>7</v>
      </c>
      <c r="K6" s="673" t="s">
        <v>12</v>
      </c>
    </row>
    <row r="7" spans="2:11" x14ac:dyDescent="0.25">
      <c r="B7" s="630" t="s">
        <v>142</v>
      </c>
      <c r="C7" s="592"/>
      <c r="D7" s="630">
        <v>87</v>
      </c>
      <c r="E7" s="630">
        <v>78</v>
      </c>
      <c r="F7" s="630">
        <v>58</v>
      </c>
      <c r="G7" s="630">
        <v>81</v>
      </c>
      <c r="H7" s="630">
        <v>45</v>
      </c>
      <c r="I7" s="630">
        <v>40</v>
      </c>
      <c r="J7" s="630"/>
      <c r="K7" s="673">
        <f>SUM(D7:J7)</f>
        <v>389</v>
      </c>
    </row>
    <row r="8" spans="2:11" ht="14.25" thickBot="1" x14ac:dyDescent="0.3">
      <c r="B8" s="632" t="s">
        <v>143</v>
      </c>
      <c r="C8" s="633"/>
      <c r="D8" s="636">
        <f t="shared" ref="D8:I8" si="0">SUM(D7)</f>
        <v>87</v>
      </c>
      <c r="E8" s="636">
        <f t="shared" si="0"/>
        <v>78</v>
      </c>
      <c r="F8" s="636">
        <f t="shared" si="0"/>
        <v>58</v>
      </c>
      <c r="G8" s="636">
        <f t="shared" si="0"/>
        <v>81</v>
      </c>
      <c r="H8" s="636">
        <f t="shared" si="0"/>
        <v>45</v>
      </c>
      <c r="I8" s="636">
        <f t="shared" si="0"/>
        <v>40</v>
      </c>
      <c r="J8" s="632">
        <v>0</v>
      </c>
      <c r="K8" s="636">
        <f>SUM(D8:J8)</f>
        <v>389</v>
      </c>
    </row>
    <row r="9" spans="2:11" x14ac:dyDescent="0.25">
      <c r="B9" s="664" t="s">
        <v>146</v>
      </c>
      <c r="C9" s="592" t="s">
        <v>147</v>
      </c>
      <c r="D9" s="674">
        <v>13</v>
      </c>
      <c r="E9" s="674">
        <v>16</v>
      </c>
      <c r="F9" s="674"/>
      <c r="G9" s="674"/>
      <c r="H9" s="674"/>
      <c r="I9" s="674"/>
      <c r="J9" s="674"/>
      <c r="K9" s="675">
        <f t="shared" ref="K9:K17" si="1">SUM(D9:J9)</f>
        <v>29</v>
      </c>
    </row>
    <row r="10" spans="2:11" x14ac:dyDescent="0.25">
      <c r="B10" s="664"/>
      <c r="C10" s="592" t="s">
        <v>663</v>
      </c>
      <c r="D10" s="520"/>
      <c r="E10" s="520"/>
      <c r="F10" s="520">
        <v>22</v>
      </c>
      <c r="G10" s="520">
        <v>14</v>
      </c>
      <c r="H10" s="520"/>
      <c r="I10" s="520"/>
      <c r="J10" s="520"/>
      <c r="K10" s="673">
        <f t="shared" si="1"/>
        <v>36</v>
      </c>
    </row>
    <row r="11" spans="2:11" x14ac:dyDescent="0.25">
      <c r="B11" s="664"/>
      <c r="C11" s="592" t="s">
        <v>664</v>
      </c>
      <c r="D11" s="520"/>
      <c r="E11" s="520"/>
      <c r="F11" s="520"/>
      <c r="G11" s="520"/>
      <c r="H11" s="520"/>
      <c r="I11" s="520"/>
      <c r="J11" s="520"/>
      <c r="K11" s="673">
        <f t="shared" si="1"/>
        <v>0</v>
      </c>
    </row>
    <row r="12" spans="2:11" x14ac:dyDescent="0.25">
      <c r="B12" s="664"/>
      <c r="C12" s="592" t="s">
        <v>665</v>
      </c>
      <c r="D12" s="520"/>
      <c r="E12" s="520"/>
      <c r="F12" s="520"/>
      <c r="G12" s="520"/>
      <c r="H12" s="520">
        <v>10</v>
      </c>
      <c r="I12" s="520">
        <v>2</v>
      </c>
      <c r="J12" s="520"/>
      <c r="K12" s="673">
        <f t="shared" si="1"/>
        <v>12</v>
      </c>
    </row>
    <row r="13" spans="2:11" x14ac:dyDescent="0.25">
      <c r="B13" s="664"/>
      <c r="C13" s="592" t="s">
        <v>666</v>
      </c>
      <c r="D13" s="520"/>
      <c r="E13" s="520"/>
      <c r="F13" s="520"/>
      <c r="G13" s="520"/>
      <c r="H13" s="520"/>
      <c r="I13" s="520"/>
      <c r="J13" s="520"/>
      <c r="K13" s="673">
        <f t="shared" si="1"/>
        <v>0</v>
      </c>
    </row>
    <row r="14" spans="2:11" x14ac:dyDescent="0.25">
      <c r="B14" s="664"/>
      <c r="C14" s="592" t="s">
        <v>667</v>
      </c>
      <c r="D14" s="520"/>
      <c r="E14" s="520"/>
      <c r="F14" s="520">
        <v>6</v>
      </c>
      <c r="G14" s="520">
        <v>9</v>
      </c>
      <c r="H14" s="520"/>
      <c r="I14" s="520"/>
      <c r="J14" s="520"/>
      <c r="K14" s="673">
        <f t="shared" si="1"/>
        <v>15</v>
      </c>
    </row>
    <row r="15" spans="2:11" x14ac:dyDescent="0.25">
      <c r="B15" s="664"/>
      <c r="C15" s="592" t="s">
        <v>668</v>
      </c>
      <c r="D15" s="520"/>
      <c r="E15" s="520"/>
      <c r="F15" s="520"/>
      <c r="G15" s="520"/>
      <c r="H15" s="520">
        <v>6</v>
      </c>
      <c r="I15" s="520">
        <v>6</v>
      </c>
      <c r="J15" s="520"/>
      <c r="K15" s="673">
        <f t="shared" si="1"/>
        <v>12</v>
      </c>
    </row>
    <row r="16" spans="2:11" x14ac:dyDescent="0.25">
      <c r="B16" s="664"/>
      <c r="C16" s="592" t="s">
        <v>669</v>
      </c>
      <c r="D16" s="520"/>
      <c r="E16" s="520"/>
      <c r="F16" s="520"/>
      <c r="G16" s="520"/>
      <c r="H16" s="520"/>
      <c r="I16" s="520"/>
      <c r="J16" s="520">
        <v>4</v>
      </c>
      <c r="K16" s="673">
        <f t="shared" si="1"/>
        <v>4</v>
      </c>
    </row>
    <row r="17" spans="2:12" x14ac:dyDescent="0.25">
      <c r="B17" s="634"/>
      <c r="C17" s="592" t="s">
        <v>670</v>
      </c>
      <c r="D17" s="520"/>
      <c r="E17" s="520"/>
      <c r="F17" s="520"/>
      <c r="G17" s="520"/>
      <c r="H17" s="520"/>
      <c r="I17" s="520"/>
      <c r="J17" s="520">
        <v>5</v>
      </c>
      <c r="K17" s="673">
        <f t="shared" si="1"/>
        <v>5</v>
      </c>
    </row>
    <row r="18" spans="2:12" ht="14.25" thickBot="1" x14ac:dyDescent="0.3">
      <c r="B18" s="632" t="s">
        <v>148</v>
      </c>
      <c r="C18" s="633"/>
      <c r="D18" s="636">
        <f>SUM(D9:D17)</f>
        <v>13</v>
      </c>
      <c r="E18" s="636">
        <f t="shared" ref="E18:K18" si="2">SUM(E9:E17)</f>
        <v>16</v>
      </c>
      <c r="F18" s="636">
        <f t="shared" si="2"/>
        <v>28</v>
      </c>
      <c r="G18" s="636">
        <f t="shared" si="2"/>
        <v>23</v>
      </c>
      <c r="H18" s="636">
        <f t="shared" si="2"/>
        <v>16</v>
      </c>
      <c r="I18" s="636">
        <f t="shared" si="2"/>
        <v>8</v>
      </c>
      <c r="J18" s="636">
        <f t="shared" si="2"/>
        <v>9</v>
      </c>
      <c r="K18" s="636">
        <f t="shared" si="2"/>
        <v>113</v>
      </c>
    </row>
    <row r="19" spans="2:12" x14ac:dyDescent="0.25">
      <c r="B19" s="664"/>
      <c r="C19" s="592" t="s">
        <v>671</v>
      </c>
      <c r="D19" s="674"/>
      <c r="E19" s="674"/>
      <c r="F19" s="674"/>
      <c r="G19" s="674"/>
      <c r="H19" s="674"/>
      <c r="I19" s="674"/>
      <c r="J19" s="674"/>
      <c r="K19" s="675">
        <f>SUM(D19:I19)</f>
        <v>0</v>
      </c>
    </row>
    <row r="20" spans="2:12" x14ac:dyDescent="0.25">
      <c r="B20" s="664"/>
      <c r="C20" s="592" t="s">
        <v>672</v>
      </c>
      <c r="D20" s="520"/>
      <c r="E20" s="138"/>
      <c r="F20" s="520">
        <v>4</v>
      </c>
      <c r="G20" s="520">
        <v>5</v>
      </c>
      <c r="H20" s="520"/>
      <c r="I20" s="520"/>
      <c r="J20" s="520"/>
      <c r="K20" s="673">
        <f>SUM(D20:I20)</f>
        <v>9</v>
      </c>
    </row>
    <row r="21" spans="2:12" x14ac:dyDescent="0.25">
      <c r="B21" s="664"/>
      <c r="C21" s="592" t="s">
        <v>673</v>
      </c>
      <c r="D21" s="520"/>
      <c r="E21" s="138"/>
      <c r="F21" s="520">
        <v>23</v>
      </c>
      <c r="G21" s="520">
        <v>29</v>
      </c>
      <c r="H21" s="520"/>
      <c r="I21" s="520"/>
      <c r="J21" s="520"/>
      <c r="K21" s="673">
        <f>SUM(D21:I21)</f>
        <v>52</v>
      </c>
    </row>
    <row r="22" spans="2:12" x14ac:dyDescent="0.25">
      <c r="B22" s="664"/>
      <c r="C22" s="592" t="s">
        <v>674</v>
      </c>
      <c r="D22" s="520"/>
      <c r="E22" s="138"/>
      <c r="F22" s="520"/>
      <c r="G22" s="520"/>
      <c r="H22" s="520">
        <v>15</v>
      </c>
      <c r="I22" s="520">
        <v>6</v>
      </c>
      <c r="J22" s="520"/>
      <c r="K22" s="673"/>
    </row>
    <row r="23" spans="2:12" x14ac:dyDescent="0.25">
      <c r="B23" s="634"/>
      <c r="C23" s="592" t="s">
        <v>675</v>
      </c>
      <c r="D23" s="520"/>
      <c r="E23" s="520"/>
      <c r="F23" s="520"/>
      <c r="G23" s="520"/>
      <c r="H23" s="520">
        <v>44</v>
      </c>
      <c r="I23" s="520">
        <v>26</v>
      </c>
      <c r="J23" s="520"/>
      <c r="K23" s="673">
        <f>SUM(D23:I23)</f>
        <v>70</v>
      </c>
    </row>
    <row r="24" spans="2:12" ht="14.25" thickBot="1" x14ac:dyDescent="0.3">
      <c r="B24" s="632" t="s">
        <v>145</v>
      </c>
      <c r="C24" s="633"/>
      <c r="D24" s="636">
        <f>SUM(D19:D23)</f>
        <v>0</v>
      </c>
      <c r="E24" s="636">
        <f t="shared" ref="E24:J24" si="3">SUM(E19:E23)</f>
        <v>0</v>
      </c>
      <c r="F24" s="636">
        <f t="shared" si="3"/>
        <v>27</v>
      </c>
      <c r="G24" s="636">
        <f t="shared" si="3"/>
        <v>34</v>
      </c>
      <c r="H24" s="636">
        <f t="shared" si="3"/>
        <v>59</v>
      </c>
      <c r="I24" s="636">
        <f t="shared" si="3"/>
        <v>32</v>
      </c>
      <c r="J24" s="636">
        <f t="shared" si="3"/>
        <v>0</v>
      </c>
      <c r="K24" s="636">
        <f>D24+E24+F24+G24+H24+I24+J24</f>
        <v>152</v>
      </c>
    </row>
    <row r="25" spans="2:12" x14ac:dyDescent="0.25">
      <c r="B25" s="709" t="s">
        <v>5</v>
      </c>
      <c r="C25" s="715"/>
      <c r="D25" s="709">
        <f t="shared" ref="D25:J25" si="4">D24+D18+D8</f>
        <v>100</v>
      </c>
      <c r="E25" s="709">
        <f t="shared" si="4"/>
        <v>94</v>
      </c>
      <c r="F25" s="709">
        <f t="shared" si="4"/>
        <v>113</v>
      </c>
      <c r="G25" s="709">
        <f t="shared" si="4"/>
        <v>138</v>
      </c>
      <c r="H25" s="709">
        <f t="shared" si="4"/>
        <v>120</v>
      </c>
      <c r="I25" s="709">
        <f t="shared" si="4"/>
        <v>80</v>
      </c>
      <c r="J25" s="709">
        <f t="shared" si="4"/>
        <v>9</v>
      </c>
      <c r="K25" s="716">
        <f>SUM(D25:J25)</f>
        <v>654</v>
      </c>
      <c r="L25" s="73"/>
    </row>
    <row r="26" spans="2:12" x14ac:dyDescent="0.25">
      <c r="B26" s="625" t="s">
        <v>387</v>
      </c>
      <c r="C26" s="625"/>
      <c r="D26" s="625"/>
      <c r="E26" s="625"/>
      <c r="F26" s="625"/>
      <c r="G26" s="625"/>
      <c r="H26" s="625"/>
      <c r="I26" s="625"/>
      <c r="J26" s="625"/>
      <c r="K26" s="626">
        <f>SUM(D26:J26)</f>
        <v>0</v>
      </c>
    </row>
    <row r="27" spans="2:12" x14ac:dyDescent="0.25">
      <c r="B27" s="135" t="s">
        <v>5</v>
      </c>
      <c r="C27" s="136"/>
      <c r="D27" s="136"/>
      <c r="E27" s="136"/>
      <c r="F27" s="136"/>
      <c r="G27" s="136"/>
      <c r="H27" s="136"/>
      <c r="I27" s="136"/>
      <c r="J27" s="136"/>
      <c r="K27" s="627">
        <f>K26+K25</f>
        <v>654</v>
      </c>
    </row>
  </sheetData>
  <mergeCells count="2">
    <mergeCell ref="B4:K4"/>
    <mergeCell ref="B3:K3"/>
  </mergeCells>
  <phoneticPr fontId="1" type="noConversion"/>
  <pageMargins left="0.78740157499999996" right="0.78740157499999996" top="0.984251969" bottom="0.984251969" header="0.4921259845" footer="0.4921259845"/>
  <pageSetup paperSize="9" scale="86" orientation="portrait" r:id="rId1"/>
  <headerFooter alignWithMargins="0">
    <oddHeader>&amp;R&amp;8FbAUO.CHG/31.02-00.00-02/18.3051</oddHeader>
    <oddFooter>&amp;L&amp;D&amp;CAllgemeine Übersicht</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6"/>
  <sheetViews>
    <sheetView view="pageLayout" zoomScaleNormal="100" workbookViewId="0">
      <selection activeCell="Q6" sqref="Q6"/>
    </sheetView>
  </sheetViews>
  <sheetFormatPr baseColWidth="10" defaultRowHeight="13.5" x14ac:dyDescent="0.25"/>
  <cols>
    <col min="1" max="1" width="6.7109375" style="151" bestFit="1" customWidth="1"/>
    <col min="2" max="2" width="24.5703125" style="106" customWidth="1"/>
    <col min="3" max="3" width="4" style="106" bestFit="1" customWidth="1"/>
    <col min="4" max="4" width="4.7109375" style="106" customWidth="1"/>
    <col min="5" max="5" width="4" style="106" bestFit="1" customWidth="1"/>
    <col min="6" max="6" width="4.85546875" style="106" bestFit="1" customWidth="1"/>
    <col min="7" max="9" width="4" style="106" bestFit="1" customWidth="1"/>
    <col min="10" max="10" width="4.140625" style="106" bestFit="1" customWidth="1"/>
    <col min="11" max="14" width="7.5703125" style="106" customWidth="1"/>
    <col min="15" max="15" width="7.28515625" style="106" customWidth="1"/>
  </cols>
  <sheetData>
    <row r="1" spans="1:15" ht="14.25" thickBot="1" x14ac:dyDescent="0.3"/>
    <row r="2" spans="1:15" ht="16.5" x14ac:dyDescent="0.3">
      <c r="B2" s="717" t="s">
        <v>304</v>
      </c>
      <c r="C2" s="718"/>
      <c r="D2" s="718"/>
      <c r="E2" s="718"/>
      <c r="F2" s="719"/>
      <c r="G2" s="718"/>
      <c r="H2" s="718"/>
      <c r="I2" s="718"/>
      <c r="J2" s="719"/>
      <c r="K2" s="719"/>
      <c r="L2" s="719"/>
      <c r="M2" s="719"/>
      <c r="N2" s="719"/>
      <c r="O2" s="720"/>
    </row>
    <row r="3" spans="1:15" ht="16.5" x14ac:dyDescent="0.3">
      <c r="B3" s="1235" t="s">
        <v>560</v>
      </c>
      <c r="C3" s="1236"/>
      <c r="D3" s="1236"/>
      <c r="E3" s="1236"/>
      <c r="F3" s="1236"/>
      <c r="G3" s="1236"/>
      <c r="H3" s="1236"/>
      <c r="I3" s="1236"/>
      <c r="J3" s="1236"/>
      <c r="K3" s="1236"/>
      <c r="L3" s="1236"/>
      <c r="M3" s="1236"/>
      <c r="N3" s="1236"/>
      <c r="O3" s="1237"/>
    </row>
    <row r="4" spans="1:15" ht="17.25" thickBot="1" x14ac:dyDescent="0.35">
      <c r="B4" s="721" t="s">
        <v>561</v>
      </c>
      <c r="C4" s="722"/>
      <c r="D4" s="722"/>
      <c r="E4" s="722"/>
      <c r="F4" s="723"/>
      <c r="G4" s="722"/>
      <c r="H4" s="722"/>
      <c r="I4" s="722"/>
      <c r="J4" s="723"/>
      <c r="K4" s="723"/>
      <c r="L4" s="723"/>
      <c r="M4" s="723"/>
      <c r="N4" s="723"/>
      <c r="O4" s="724"/>
    </row>
    <row r="5" spans="1:15" ht="12.75" x14ac:dyDescent="0.2">
      <c r="B5" s="725"/>
      <c r="C5" s="726"/>
      <c r="D5" s="726"/>
      <c r="E5" s="726"/>
      <c r="F5" s="725"/>
      <c r="G5" s="726"/>
      <c r="H5" s="726"/>
      <c r="I5" s="726"/>
      <c r="J5" s="725"/>
      <c r="K5" s="725"/>
      <c r="L5" s="725"/>
      <c r="M5" s="725"/>
      <c r="N5" s="725"/>
      <c r="O5" s="726"/>
    </row>
    <row r="6" spans="1:15" ht="33.75" x14ac:dyDescent="0.2">
      <c r="A6" s="151" t="s">
        <v>407</v>
      </c>
      <c r="B6" s="727"/>
      <c r="C6" s="727" t="s">
        <v>156</v>
      </c>
      <c r="D6" s="727" t="s">
        <v>157</v>
      </c>
      <c r="E6" s="727" t="s">
        <v>158</v>
      </c>
      <c r="F6" s="728" t="s">
        <v>517</v>
      </c>
      <c r="G6" s="727" t="s">
        <v>159</v>
      </c>
      <c r="H6" s="727" t="s">
        <v>160</v>
      </c>
      <c r="I6" s="727" t="s">
        <v>161</v>
      </c>
      <c r="J6" s="728" t="s">
        <v>518</v>
      </c>
      <c r="K6" s="729" t="s">
        <v>519</v>
      </c>
      <c r="L6" s="729" t="s">
        <v>546</v>
      </c>
      <c r="M6" s="729" t="s">
        <v>570</v>
      </c>
      <c r="N6" s="728" t="s">
        <v>547</v>
      </c>
      <c r="O6" s="730" t="s">
        <v>347</v>
      </c>
    </row>
    <row r="7" spans="1:15" ht="12.75" x14ac:dyDescent="0.2">
      <c r="A7" s="151">
        <v>2301</v>
      </c>
      <c r="B7" s="731" t="s">
        <v>293</v>
      </c>
      <c r="C7" s="731">
        <v>13</v>
      </c>
      <c r="D7" s="731">
        <v>12</v>
      </c>
      <c r="E7" s="731">
        <v>14</v>
      </c>
      <c r="F7" s="732">
        <f>SUM(C7:E7)</f>
        <v>39</v>
      </c>
      <c r="G7" s="731">
        <v>34</v>
      </c>
      <c r="H7" s="731">
        <v>15</v>
      </c>
      <c r="I7" s="731">
        <v>14</v>
      </c>
      <c r="J7" s="732">
        <f>SUM(G7:I7)</f>
        <v>63</v>
      </c>
      <c r="K7" s="733">
        <v>18</v>
      </c>
      <c r="L7" s="733">
        <v>11</v>
      </c>
      <c r="M7" s="733">
        <v>12</v>
      </c>
      <c r="N7" s="732">
        <f>K7+L7+M7</f>
        <v>41</v>
      </c>
      <c r="O7" s="734">
        <f>F7+J7+N7</f>
        <v>143</v>
      </c>
    </row>
    <row r="8" spans="1:15" ht="12.75" x14ac:dyDescent="0.2">
      <c r="B8" s="735"/>
      <c r="C8" s="735"/>
      <c r="D8" s="735"/>
      <c r="E8" s="735"/>
      <c r="F8" s="735"/>
      <c r="G8" s="735"/>
      <c r="H8" s="735"/>
      <c r="I8" s="735"/>
      <c r="J8" s="735"/>
      <c r="K8" s="735"/>
      <c r="L8" s="735"/>
      <c r="M8" s="735"/>
      <c r="N8" s="735"/>
      <c r="O8" s="736"/>
    </row>
    <row r="9" spans="1:15" s="67" customFormat="1" ht="12.75" x14ac:dyDescent="0.2">
      <c r="A9" s="161"/>
      <c r="B9" s="1241" t="s">
        <v>348</v>
      </c>
      <c r="C9" s="1242"/>
      <c r="D9" s="735"/>
      <c r="E9" s="735"/>
      <c r="F9" s="735"/>
      <c r="G9" s="735"/>
      <c r="H9" s="735"/>
      <c r="I9" s="735"/>
      <c r="J9" s="735"/>
      <c r="K9" s="735"/>
      <c r="L9" s="735"/>
      <c r="M9" s="735"/>
      <c r="N9" s="735"/>
      <c r="O9" s="736"/>
    </row>
    <row r="10" spans="1:15" ht="12.75" x14ac:dyDescent="0.2">
      <c r="B10" s="737" t="s">
        <v>345</v>
      </c>
      <c r="C10" s="738">
        <v>10</v>
      </c>
      <c r="D10" s="739"/>
      <c r="E10" s="739"/>
      <c r="F10" s="740"/>
      <c r="G10" s="739"/>
      <c r="H10" s="739"/>
      <c r="I10" s="739"/>
      <c r="J10" s="740"/>
      <c r="K10" s="740"/>
      <c r="L10" s="740"/>
      <c r="M10" s="740"/>
      <c r="N10" s="740"/>
      <c r="O10" s="739"/>
    </row>
    <row r="11" spans="1:15" ht="12.75" x14ac:dyDescent="0.2">
      <c r="B11" s="737" t="s">
        <v>374</v>
      </c>
      <c r="C11" s="738">
        <v>9</v>
      </c>
      <c r="D11" s="739"/>
      <c r="E11" s="739"/>
      <c r="F11" s="740"/>
      <c r="G11" s="739"/>
      <c r="H11" s="739"/>
      <c r="I11" s="739"/>
      <c r="J11" s="740"/>
      <c r="K11" s="740"/>
      <c r="L11" s="740"/>
      <c r="M11" s="740"/>
      <c r="N11" s="740"/>
      <c r="O11" s="739"/>
    </row>
    <row r="12" spans="1:15" ht="12.75" x14ac:dyDescent="0.2">
      <c r="B12" s="737" t="s">
        <v>389</v>
      </c>
      <c r="C12" s="738">
        <v>11</v>
      </c>
      <c r="D12" s="739"/>
      <c r="E12" s="739"/>
      <c r="F12" s="740"/>
      <c r="G12" s="739"/>
      <c r="H12" s="739"/>
      <c r="I12" s="739"/>
      <c r="J12" s="740"/>
      <c r="K12" s="740"/>
      <c r="L12" s="740"/>
      <c r="M12" s="740"/>
      <c r="N12" s="740"/>
      <c r="O12" s="739"/>
    </row>
    <row r="13" spans="1:15" ht="12.75" x14ac:dyDescent="0.2">
      <c r="B13" s="741" t="s">
        <v>5</v>
      </c>
      <c r="C13" s="742">
        <f>C12+C11+C10</f>
        <v>30</v>
      </c>
      <c r="D13" s="739"/>
      <c r="E13" s="739"/>
      <c r="F13" s="740"/>
      <c r="G13" s="739"/>
      <c r="H13" s="739"/>
      <c r="I13" s="739"/>
      <c r="J13" s="740"/>
      <c r="K13" s="740"/>
      <c r="L13" s="740"/>
      <c r="M13" s="740"/>
      <c r="N13" s="740"/>
      <c r="O13" s="739"/>
    </row>
    <row r="14" spans="1:15" s="94" customFormat="1" ht="12.75" x14ac:dyDescent="0.2">
      <c r="A14" s="743"/>
      <c r="B14" s="744"/>
      <c r="C14" s="744"/>
      <c r="D14" s="745"/>
      <c r="E14" s="745"/>
      <c r="F14" s="744"/>
      <c r="G14" s="745"/>
      <c r="H14" s="745"/>
      <c r="I14" s="745"/>
      <c r="J14" s="744"/>
      <c r="K14" s="744"/>
      <c r="L14" s="744"/>
      <c r="M14" s="744"/>
      <c r="N14" s="744"/>
      <c r="O14" s="745"/>
    </row>
    <row r="15" spans="1:15" ht="12.75" x14ac:dyDescent="0.2">
      <c r="B15" s="741" t="s">
        <v>526</v>
      </c>
      <c r="C15" s="746">
        <v>1</v>
      </c>
      <c r="D15" s="739"/>
      <c r="E15" s="739"/>
      <c r="F15" s="740"/>
      <c r="G15" s="739"/>
      <c r="H15" s="739"/>
      <c r="I15" s="739"/>
      <c r="J15" s="740"/>
      <c r="K15" s="740"/>
      <c r="L15" s="740"/>
      <c r="M15" s="740"/>
      <c r="N15" s="740"/>
      <c r="O15" s="739"/>
    </row>
    <row r="16" spans="1:15" ht="12.75" x14ac:dyDescent="0.2">
      <c r="B16" s="741" t="s">
        <v>5</v>
      </c>
      <c r="C16" s="742">
        <f>SUM(C15:C15)</f>
        <v>1</v>
      </c>
      <c r="D16" s="739"/>
      <c r="E16" s="739"/>
      <c r="F16" s="740"/>
      <c r="G16" s="739"/>
      <c r="H16" s="739"/>
      <c r="I16" s="739"/>
      <c r="J16" s="740"/>
      <c r="K16" s="740"/>
      <c r="L16" s="740"/>
      <c r="M16" s="740"/>
      <c r="N16" s="740"/>
      <c r="O16" s="739"/>
    </row>
    <row r="18" spans="1:15" x14ac:dyDescent="0.25">
      <c r="B18" s="741" t="s">
        <v>349</v>
      </c>
      <c r="C18" s="747">
        <v>20</v>
      </c>
    </row>
    <row r="21" spans="1:15" ht="15" x14ac:dyDescent="0.25">
      <c r="B21" s="748" t="s">
        <v>381</v>
      </c>
      <c r="C21" s="1238">
        <f>C18+C16+C13+O7</f>
        <v>194</v>
      </c>
      <c r="D21" s="1238"/>
    </row>
    <row r="22" spans="1:15" x14ac:dyDescent="0.25">
      <c r="B22" s="741" t="s">
        <v>388</v>
      </c>
      <c r="C22" s="1243">
        <v>1</v>
      </c>
      <c r="D22" s="1244"/>
    </row>
    <row r="23" spans="1:15" x14ac:dyDescent="0.25">
      <c r="B23" s="749" t="s">
        <v>402</v>
      </c>
      <c r="C23" s="1245">
        <f>C22+C21</f>
        <v>195</v>
      </c>
      <c r="D23" s="1245"/>
    </row>
    <row r="25" spans="1:15" x14ac:dyDescent="0.25">
      <c r="B25" s="750" t="s">
        <v>375</v>
      </c>
      <c r="C25" s="751"/>
      <c r="D25" s="752"/>
      <c r="E25" s="751"/>
      <c r="F25" s="753"/>
    </row>
    <row r="26" spans="1:15" x14ac:dyDescent="0.25">
      <c r="B26" s="750" t="s">
        <v>182</v>
      </c>
      <c r="C26" s="741">
        <v>1</v>
      </c>
      <c r="D26" s="741">
        <v>2</v>
      </c>
      <c r="E26" s="741">
        <v>3</v>
      </c>
      <c r="F26" s="754" t="s">
        <v>12</v>
      </c>
    </row>
    <row r="27" spans="1:15" x14ac:dyDescent="0.25">
      <c r="B27" s="750" t="s">
        <v>12</v>
      </c>
      <c r="C27" s="755">
        <v>8</v>
      </c>
      <c r="D27" s="755">
        <v>11</v>
      </c>
      <c r="E27" s="755">
        <v>4</v>
      </c>
      <c r="F27" s="742">
        <f>E27+D27+C27</f>
        <v>23</v>
      </c>
    </row>
    <row r="28" spans="1:15" ht="14.25" thickBot="1" x14ac:dyDescent="0.3"/>
    <row r="29" spans="1:15" s="95" customFormat="1" ht="14.25" thickBot="1" x14ac:dyDescent="0.3">
      <c r="A29" s="106"/>
      <c r="B29" s="756" t="s">
        <v>507</v>
      </c>
      <c r="C29" s="1239">
        <f>C23+F27</f>
        <v>218</v>
      </c>
      <c r="D29" s="1240"/>
      <c r="E29" s="106"/>
      <c r="F29" s="106"/>
      <c r="G29" s="106"/>
      <c r="H29" s="106"/>
      <c r="I29" s="106"/>
      <c r="J29" s="106"/>
      <c r="K29" s="106"/>
      <c r="L29" s="106"/>
      <c r="M29" s="106"/>
      <c r="N29" s="106"/>
      <c r="O29" s="106"/>
    </row>
    <row r="31" spans="1:15" s="44" customFormat="1" ht="11.25" x14ac:dyDescent="0.2">
      <c r="A31" s="151"/>
      <c r="B31" s="151" t="s">
        <v>520</v>
      </c>
      <c r="C31" s="151"/>
      <c r="D31" s="151"/>
      <c r="E31" s="151"/>
      <c r="F31" s="151"/>
      <c r="G31" s="151"/>
      <c r="H31" s="151"/>
      <c r="I31" s="151"/>
      <c r="J31" s="151"/>
      <c r="K31" s="151"/>
      <c r="L31" s="151"/>
      <c r="M31" s="151"/>
      <c r="N31" s="151"/>
      <c r="O31" s="151"/>
    </row>
    <row r="32" spans="1:15" s="44" customFormat="1" ht="11.25" x14ac:dyDescent="0.2">
      <c r="A32" s="151"/>
      <c r="B32" s="151" t="s">
        <v>521</v>
      </c>
      <c r="C32" s="151"/>
      <c r="D32" s="151"/>
      <c r="E32" s="151"/>
      <c r="F32" s="151"/>
      <c r="G32" s="151"/>
      <c r="H32" s="151"/>
      <c r="I32" s="151"/>
      <c r="J32" s="151"/>
      <c r="K32" s="151"/>
      <c r="L32" s="151"/>
      <c r="M32" s="151"/>
      <c r="N32" s="151"/>
      <c r="O32" s="151"/>
    </row>
    <row r="33" spans="2:2" x14ac:dyDescent="0.25">
      <c r="B33" s="188" t="s">
        <v>522</v>
      </c>
    </row>
    <row r="34" spans="2:2" x14ac:dyDescent="0.25">
      <c r="B34" s="188" t="s">
        <v>523</v>
      </c>
    </row>
    <row r="35" spans="2:2" x14ac:dyDescent="0.25">
      <c r="B35" s="188" t="s">
        <v>524</v>
      </c>
    </row>
    <row r="36" spans="2:2" x14ac:dyDescent="0.25">
      <c r="B36" s="188" t="s">
        <v>525</v>
      </c>
    </row>
  </sheetData>
  <mergeCells count="6">
    <mergeCell ref="B3:O3"/>
    <mergeCell ref="C21:D21"/>
    <mergeCell ref="C29:D29"/>
    <mergeCell ref="B9:C9"/>
    <mergeCell ref="C22:D22"/>
    <mergeCell ref="C23:D23"/>
  </mergeCells>
  <phoneticPr fontId="4" type="noConversion"/>
  <pageMargins left="0.78740157499999996" right="0.78740157499999996" top="0.984251969" bottom="0.984251969" header="0.4921259845" footer="0.4921259845"/>
  <pageSetup paperSize="9" scale="86" orientation="landscape" r:id="rId1"/>
  <headerFooter alignWithMargins="0">
    <oddHeader>&amp;R&amp;8FbAUO.CHG/31.02-00.00-02/18.3051</oddHeader>
    <oddFooter>&amp;L&amp;D&amp;CAllgemeine Übersicht</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view="pageLayout" zoomScaleNormal="100" workbookViewId="0">
      <selection activeCell="E1" sqref="E1"/>
    </sheetView>
  </sheetViews>
  <sheetFormatPr baseColWidth="10" defaultRowHeight="12.75" x14ac:dyDescent="0.2"/>
  <cols>
    <col min="1" max="1" width="6.85546875" style="151" bestFit="1" customWidth="1"/>
    <col min="2" max="2" width="39" style="151" bestFit="1" customWidth="1"/>
    <col min="3" max="3" width="6" style="151" bestFit="1" customWidth="1"/>
    <col min="4" max="4" width="5" style="151" bestFit="1" customWidth="1"/>
    <col min="5" max="5" width="5.42578125" style="151" bestFit="1" customWidth="1"/>
  </cols>
  <sheetData>
    <row r="1" spans="1:5" ht="13.5" thickBot="1" x14ac:dyDescent="0.25">
      <c r="A1" s="757"/>
      <c r="B1" s="757"/>
      <c r="C1" s="757"/>
      <c r="D1" s="757"/>
      <c r="E1" s="757"/>
    </row>
    <row r="2" spans="1:5" ht="16.5" x14ac:dyDescent="0.3">
      <c r="A2" s="757"/>
      <c r="B2" s="758" t="s">
        <v>383</v>
      </c>
      <c r="C2" s="759"/>
      <c r="D2" s="759"/>
      <c r="E2" s="760"/>
    </row>
    <row r="3" spans="1:5" ht="16.5" x14ac:dyDescent="0.3">
      <c r="A3" s="757"/>
      <c r="B3" s="1246" t="s">
        <v>560</v>
      </c>
      <c r="C3" s="1247"/>
      <c r="D3" s="1247"/>
      <c r="E3" s="1248"/>
    </row>
    <row r="4" spans="1:5" ht="17.25" thickBot="1" x14ac:dyDescent="0.35">
      <c r="A4" s="757"/>
      <c r="B4" s="761" t="s">
        <v>561</v>
      </c>
      <c r="C4" s="762"/>
      <c r="D4" s="762"/>
      <c r="E4" s="763"/>
    </row>
    <row r="5" spans="1:5" ht="13.5" thickBot="1" x14ac:dyDescent="0.25">
      <c r="A5" s="757"/>
      <c r="B5" s="757"/>
      <c r="C5" s="757"/>
      <c r="D5" s="757"/>
      <c r="E5" s="757"/>
    </row>
    <row r="6" spans="1:5" ht="13.5" thickBot="1" x14ac:dyDescent="0.25">
      <c r="A6" s="757" t="s">
        <v>407</v>
      </c>
      <c r="B6" s="764" t="s">
        <v>155</v>
      </c>
      <c r="C6" s="765" t="s">
        <v>30</v>
      </c>
      <c r="D6" s="765" t="s">
        <v>37</v>
      </c>
      <c r="E6" s="766" t="s">
        <v>38</v>
      </c>
    </row>
    <row r="7" spans="1:5" x14ac:dyDescent="0.2">
      <c r="A7" s="767"/>
      <c r="B7" s="768" t="s">
        <v>2</v>
      </c>
      <c r="C7" s="768"/>
      <c r="D7" s="768"/>
      <c r="E7" s="769"/>
    </row>
    <row r="8" spans="1:5" ht="13.5" x14ac:dyDescent="0.25">
      <c r="A8" s="770">
        <v>1901</v>
      </c>
      <c r="B8" s="771" t="s">
        <v>511</v>
      </c>
      <c r="C8" s="772">
        <v>2</v>
      </c>
      <c r="D8" s="772">
        <v>18</v>
      </c>
      <c r="E8" s="773">
        <f>D8+C8</f>
        <v>20</v>
      </c>
    </row>
    <row r="9" spans="1:5" ht="14.25" thickBot="1" x14ac:dyDescent="0.3">
      <c r="A9" s="770">
        <v>1901</v>
      </c>
      <c r="B9" s="771" t="s">
        <v>329</v>
      </c>
      <c r="C9" s="774">
        <v>4</v>
      </c>
      <c r="D9" s="774">
        <v>34</v>
      </c>
      <c r="E9" s="775">
        <f>D9+C9</f>
        <v>38</v>
      </c>
    </row>
    <row r="10" spans="1:5" ht="14.25" thickBot="1" x14ac:dyDescent="0.3">
      <c r="A10" s="770"/>
      <c r="B10" s="776"/>
      <c r="C10" s="777">
        <f>C9+C8</f>
        <v>6</v>
      </c>
      <c r="D10" s="777">
        <f>D9+D8</f>
        <v>52</v>
      </c>
      <c r="E10" s="778">
        <f>E9+E8</f>
        <v>58</v>
      </c>
    </row>
    <row r="11" spans="1:5" ht="14.25" thickBot="1" x14ac:dyDescent="0.3">
      <c r="A11" s="770">
        <v>1901</v>
      </c>
      <c r="B11" s="779" t="s">
        <v>330</v>
      </c>
      <c r="C11" s="780">
        <v>5</v>
      </c>
      <c r="D11" s="780">
        <v>32</v>
      </c>
      <c r="E11" s="781">
        <f>D11+C11</f>
        <v>37</v>
      </c>
    </row>
    <row r="12" spans="1:5" ht="14.25" thickBot="1" x14ac:dyDescent="0.3">
      <c r="A12" s="770"/>
      <c r="B12" s="782" t="s">
        <v>43</v>
      </c>
      <c r="C12" s="783">
        <f>C11+C10</f>
        <v>11</v>
      </c>
      <c r="D12" s="783">
        <f>D11+D10</f>
        <v>84</v>
      </c>
      <c r="E12" s="784">
        <f>E11+E10</f>
        <v>95</v>
      </c>
    </row>
    <row r="13" spans="1:5" ht="3.75" customHeight="1" thickBot="1" x14ac:dyDescent="0.3">
      <c r="A13" s="770"/>
      <c r="B13" s="785"/>
      <c r="C13" s="786"/>
      <c r="D13" s="787"/>
      <c r="E13" s="788"/>
    </row>
    <row r="14" spans="1:5" ht="13.5" x14ac:dyDescent="0.25">
      <c r="A14" s="789"/>
      <c r="B14" s="790" t="s">
        <v>4</v>
      </c>
      <c r="C14" s="772"/>
      <c r="D14" s="791"/>
      <c r="E14" s="792"/>
    </row>
    <row r="15" spans="1:5" ht="14.25" thickBot="1" x14ac:dyDescent="0.3">
      <c r="A15" s="770">
        <v>3401</v>
      </c>
      <c r="B15" s="779" t="s">
        <v>403</v>
      </c>
      <c r="C15" s="793">
        <v>0</v>
      </c>
      <c r="D15" s="794">
        <v>39</v>
      </c>
      <c r="E15" s="795">
        <f>D15+C15</f>
        <v>39</v>
      </c>
    </row>
    <row r="16" spans="1:5" ht="14.25" thickBot="1" x14ac:dyDescent="0.3">
      <c r="A16" s="770"/>
      <c r="B16" s="782" t="s">
        <v>316</v>
      </c>
      <c r="C16" s="783">
        <f>C15</f>
        <v>0</v>
      </c>
      <c r="D16" s="783">
        <f>D15</f>
        <v>39</v>
      </c>
      <c r="E16" s="784">
        <f>E15</f>
        <v>39</v>
      </c>
    </row>
    <row r="17" spans="1:5" ht="3" customHeight="1" thickBot="1" x14ac:dyDescent="0.3">
      <c r="A17" s="770"/>
      <c r="B17" s="796"/>
      <c r="C17" s="797"/>
      <c r="D17" s="797"/>
      <c r="E17" s="797"/>
    </row>
    <row r="18" spans="1:5" ht="14.25" thickBot="1" x14ac:dyDescent="0.3">
      <c r="A18" s="767"/>
      <c r="B18" s="798" t="s">
        <v>373</v>
      </c>
      <c r="C18" s="799">
        <f>C16+C12</f>
        <v>11</v>
      </c>
      <c r="D18" s="799">
        <f>D16+D12</f>
        <v>123</v>
      </c>
      <c r="E18" s="800">
        <f>E16+E12</f>
        <v>134</v>
      </c>
    </row>
    <row r="19" spans="1:5" ht="13.5" thickBot="1" x14ac:dyDescent="0.25">
      <c r="A19" s="757"/>
      <c r="B19" s="801"/>
      <c r="C19" s="802"/>
      <c r="D19" s="802"/>
      <c r="E19" s="802"/>
    </row>
    <row r="20" spans="1:5" ht="13.5" thickBot="1" x14ac:dyDescent="0.25">
      <c r="A20" s="767"/>
      <c r="B20" s="782" t="s">
        <v>9</v>
      </c>
      <c r="C20" s="803" t="s">
        <v>327</v>
      </c>
      <c r="D20" s="804"/>
      <c r="E20" s="804"/>
    </row>
    <row r="21" spans="1:5" ht="14.25" thickBot="1" x14ac:dyDescent="0.3">
      <c r="A21" s="770">
        <v>1901</v>
      </c>
      <c r="B21" s="805" t="s">
        <v>330</v>
      </c>
      <c r="C21" s="806">
        <v>139</v>
      </c>
      <c r="D21" s="807"/>
      <c r="E21" s="807"/>
    </row>
    <row r="22" spans="1:5" ht="14.25" thickBot="1" x14ac:dyDescent="0.3">
      <c r="A22" s="767"/>
      <c r="B22" s="808" t="s">
        <v>372</v>
      </c>
      <c r="C22" s="809">
        <f>C21</f>
        <v>139</v>
      </c>
      <c r="D22" s="804"/>
      <c r="E22" s="804"/>
    </row>
    <row r="23" spans="1:5" ht="13.5" thickBot="1" x14ac:dyDescent="0.25">
      <c r="A23" s="757"/>
      <c r="B23" s="757"/>
      <c r="C23" s="757"/>
      <c r="D23" s="810"/>
      <c r="E23" s="757"/>
    </row>
    <row r="24" spans="1:5" ht="14.25" thickBot="1" x14ac:dyDescent="0.3">
      <c r="A24" s="757"/>
      <c r="B24" s="811" t="s">
        <v>516</v>
      </c>
      <c r="C24" s="812">
        <f>C22+E12</f>
        <v>234</v>
      </c>
      <c r="D24" s="813"/>
      <c r="E24" s="757"/>
    </row>
    <row r="25" spans="1:5" ht="13.5" thickBot="1" x14ac:dyDescent="0.25">
      <c r="A25" s="814"/>
      <c r="B25" s="815"/>
      <c r="C25" s="816"/>
      <c r="D25" s="816"/>
      <c r="E25" s="814"/>
    </row>
    <row r="26" spans="1:5" s="95" customFormat="1" ht="15.75" thickBot="1" x14ac:dyDescent="0.3">
      <c r="A26" s="817"/>
      <c r="B26" s="818" t="s">
        <v>404</v>
      </c>
      <c r="C26" s="819">
        <f>C22+E18</f>
        <v>273</v>
      </c>
      <c r="D26" s="817"/>
      <c r="E26" s="817"/>
    </row>
  </sheetData>
  <mergeCells count="1">
    <mergeCell ref="B3:E3"/>
  </mergeCells>
  <pageMargins left="0.7" right="0.7" top="0.78740157499999996" bottom="0.78740157499999996" header="0.3" footer="0.3"/>
  <pageSetup paperSize="9" orientation="portrait" r:id="rId1"/>
  <headerFooter>
    <oddHeader>&amp;R&amp;8FbAUO.CHG/31.02-00.00-02/18.3051</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20"/>
  <sheetViews>
    <sheetView view="pageLayout" zoomScaleNormal="100" workbookViewId="0">
      <selection activeCell="H9" sqref="H9"/>
    </sheetView>
  </sheetViews>
  <sheetFormatPr baseColWidth="10" defaultRowHeight="13.5" x14ac:dyDescent="0.25"/>
  <cols>
    <col min="1" max="1" width="6.85546875" style="151" customWidth="1"/>
    <col min="2" max="2" width="22.85546875" style="106" customWidth="1"/>
    <col min="3" max="3" width="10.5703125" style="106" customWidth="1"/>
    <col min="4" max="4" width="11" style="106" customWidth="1"/>
    <col min="5" max="5" width="10.85546875" style="106" customWidth="1"/>
    <col min="6" max="6" width="5.5703125" customWidth="1"/>
  </cols>
  <sheetData>
    <row r="2" spans="1:6" s="40" customFormat="1" ht="16.5" x14ac:dyDescent="0.3">
      <c r="A2" s="151"/>
      <c r="B2" s="1249" t="s">
        <v>162</v>
      </c>
      <c r="C2" s="1250"/>
      <c r="D2" s="1250"/>
      <c r="E2" s="1251"/>
      <c r="F2" s="63"/>
    </row>
    <row r="3" spans="1:6" s="40" customFormat="1" ht="16.5" x14ac:dyDescent="0.3">
      <c r="A3" s="151"/>
      <c r="B3" s="1255" t="s">
        <v>560</v>
      </c>
      <c r="C3" s="1256"/>
      <c r="D3" s="1256"/>
      <c r="E3" s="1257"/>
      <c r="F3" s="63"/>
    </row>
    <row r="4" spans="1:6" s="40" customFormat="1" ht="16.5" x14ac:dyDescent="0.3">
      <c r="A4" s="151"/>
      <c r="B4" s="1252" t="s">
        <v>561</v>
      </c>
      <c r="C4" s="1253"/>
      <c r="D4" s="1253"/>
      <c r="E4" s="1254"/>
      <c r="F4" s="64"/>
    </row>
    <row r="5" spans="1:6" x14ac:dyDescent="0.25">
      <c r="A5" s="151" t="s">
        <v>407</v>
      </c>
      <c r="B5" s="820"/>
      <c r="C5" s="821">
        <v>3882</v>
      </c>
      <c r="D5" s="821">
        <v>3881</v>
      </c>
      <c r="E5" s="822"/>
      <c r="F5" s="41"/>
    </row>
    <row r="6" spans="1:6" s="42" customFormat="1" x14ac:dyDescent="0.25">
      <c r="A6" s="168"/>
      <c r="B6" s="823"/>
      <c r="C6" s="824" t="s">
        <v>163</v>
      </c>
      <c r="D6" s="824" t="s">
        <v>164</v>
      </c>
      <c r="E6" s="824" t="s">
        <v>12</v>
      </c>
    </row>
    <row r="7" spans="1:6" x14ac:dyDescent="0.25">
      <c r="B7" s="825" t="s">
        <v>165</v>
      </c>
      <c r="C7" s="826">
        <v>0</v>
      </c>
      <c r="D7" s="826">
        <v>3</v>
      </c>
      <c r="E7" s="827">
        <f>D7+C7</f>
        <v>3</v>
      </c>
    </row>
    <row r="8" spans="1:6" x14ac:dyDescent="0.25">
      <c r="B8" s="825" t="s">
        <v>166</v>
      </c>
      <c r="C8" s="826">
        <v>83</v>
      </c>
      <c r="D8" s="826">
        <v>46</v>
      </c>
      <c r="E8" s="827">
        <f>D8+C8</f>
        <v>129</v>
      </c>
    </row>
    <row r="9" spans="1:6" x14ac:dyDescent="0.25">
      <c r="B9" s="825" t="s">
        <v>339</v>
      </c>
      <c r="C9" s="826">
        <v>1</v>
      </c>
      <c r="D9" s="826">
        <v>0</v>
      </c>
      <c r="E9" s="827">
        <f>D9+C9</f>
        <v>1</v>
      </c>
    </row>
    <row r="10" spans="1:6" s="42" customFormat="1" x14ac:dyDescent="0.25">
      <c r="A10" s="168"/>
      <c r="B10" s="828" t="s">
        <v>5</v>
      </c>
      <c r="C10" s="829">
        <f>SUM(C7,C9,C8)</f>
        <v>84</v>
      </c>
      <c r="D10" s="829">
        <f>SUM(D7,D9,D8)</f>
        <v>49</v>
      </c>
      <c r="E10" s="829">
        <f>D10+C10</f>
        <v>133</v>
      </c>
    </row>
    <row r="11" spans="1:6" x14ac:dyDescent="0.25">
      <c r="B11" s="150"/>
      <c r="C11" s="150"/>
      <c r="D11" s="150"/>
      <c r="E11" s="150"/>
      <c r="F11" s="39"/>
    </row>
    <row r="12" spans="1:6" ht="14.25" thickBot="1" x14ac:dyDescent="0.3">
      <c r="B12" s="150"/>
      <c r="C12" s="150"/>
      <c r="D12" s="150"/>
      <c r="E12" s="150"/>
      <c r="F12" s="39"/>
    </row>
    <row r="13" spans="1:6" ht="12" customHeight="1" x14ac:dyDescent="0.25">
      <c r="B13" s="830" t="s">
        <v>478</v>
      </c>
      <c r="C13" s="831"/>
      <c r="D13" s="150"/>
      <c r="E13" s="150"/>
      <c r="F13" s="39"/>
    </row>
    <row r="14" spans="1:6" ht="14.25" thickBot="1" x14ac:dyDescent="0.3">
      <c r="A14" s="151">
        <v>1901</v>
      </c>
      <c r="B14" s="832" t="s">
        <v>479</v>
      </c>
      <c r="C14" s="833"/>
      <c r="D14" s="150"/>
      <c r="E14" s="150"/>
      <c r="F14" s="39"/>
    </row>
    <row r="15" spans="1:6" x14ac:dyDescent="0.25">
      <c r="B15" s="150"/>
      <c r="C15" s="150"/>
      <c r="D15" s="150"/>
      <c r="E15" s="150"/>
      <c r="F15" s="39"/>
    </row>
    <row r="16" spans="1:6" x14ac:dyDescent="0.25">
      <c r="B16" s="158" t="s">
        <v>165</v>
      </c>
      <c r="C16" s="834">
        <v>0</v>
      </c>
      <c r="D16" s="150"/>
      <c r="E16" s="150"/>
      <c r="F16" s="39"/>
    </row>
    <row r="17" spans="1:6" x14ac:dyDescent="0.25">
      <c r="B17" s="158" t="s">
        <v>166</v>
      </c>
      <c r="C17" s="834">
        <v>41</v>
      </c>
      <c r="D17" s="150"/>
      <c r="E17" s="150"/>
      <c r="F17" s="39"/>
    </row>
    <row r="18" spans="1:6" s="42" customFormat="1" x14ac:dyDescent="0.25">
      <c r="A18" s="168"/>
      <c r="B18" s="835" t="s">
        <v>5</v>
      </c>
      <c r="C18" s="835">
        <f>C17+C16</f>
        <v>41</v>
      </c>
      <c r="D18" s="836"/>
      <c r="E18" s="836"/>
      <c r="F18" s="43"/>
    </row>
    <row r="20" spans="1:6" x14ac:dyDescent="0.25">
      <c r="B20" s="837" t="s">
        <v>402</v>
      </c>
      <c r="C20" s="837">
        <f>C18+E10</f>
        <v>174</v>
      </c>
    </row>
  </sheetData>
  <mergeCells count="3">
    <mergeCell ref="B2:E2"/>
    <mergeCell ref="B4:E4"/>
    <mergeCell ref="B3:E3"/>
  </mergeCells>
  <phoneticPr fontId="4" type="noConversion"/>
  <pageMargins left="0.78740157499999996" right="0.78740157499999996" top="0.984251969" bottom="0.984251969" header="0.4921259845" footer="0.4921259845"/>
  <pageSetup paperSize="9" scale="86" orientation="portrait" r:id="rId1"/>
  <headerFooter alignWithMargins="0">
    <oddHeader>&amp;R&amp;8FbAUO.CHG/31.02-00.00-02/18.3051</oddHeader>
    <oddFooter>&amp;L&amp;D&amp;CAllgemeine Übersicht</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view="pageLayout" zoomScaleNormal="100" workbookViewId="0">
      <selection activeCell="E7" sqref="E7"/>
    </sheetView>
  </sheetViews>
  <sheetFormatPr baseColWidth="10" defaultRowHeight="13.5" x14ac:dyDescent="0.25"/>
  <cols>
    <col min="1" max="1" width="2.5703125" style="106" customWidth="1"/>
    <col min="2" max="2" width="34.85546875" style="106" customWidth="1"/>
    <col min="3" max="3" width="9.28515625" style="106" customWidth="1"/>
    <col min="4" max="4" width="6.42578125" style="106" customWidth="1"/>
    <col min="5" max="5" width="5" style="106" customWidth="1"/>
  </cols>
  <sheetData>
    <row r="1" spans="2:10" ht="14.25" thickBot="1" x14ac:dyDescent="0.3"/>
    <row r="2" spans="2:10" ht="16.5" x14ac:dyDescent="0.3">
      <c r="B2" s="838" t="s">
        <v>167</v>
      </c>
      <c r="C2" s="839"/>
      <c r="D2" s="839"/>
      <c r="E2" s="840"/>
    </row>
    <row r="3" spans="2:10" ht="16.5" x14ac:dyDescent="0.3">
      <c r="B3" s="1258" t="s">
        <v>560</v>
      </c>
      <c r="C3" s="1259"/>
      <c r="D3" s="1259"/>
      <c r="E3" s="1260"/>
    </row>
    <row r="4" spans="2:10" ht="17.25" thickBot="1" x14ac:dyDescent="0.35">
      <c r="B4" s="841" t="s">
        <v>561</v>
      </c>
      <c r="C4" s="842"/>
      <c r="D4" s="842"/>
      <c r="E4" s="843"/>
      <c r="G4" s="65"/>
      <c r="H4" s="66"/>
      <c r="I4" s="66"/>
      <c r="J4" s="66"/>
    </row>
    <row r="5" spans="2:10" x14ac:dyDescent="0.25">
      <c r="G5" s="65"/>
      <c r="H5" s="66"/>
      <c r="I5" s="66"/>
      <c r="J5" s="66"/>
    </row>
    <row r="6" spans="2:10" ht="15" x14ac:dyDescent="0.25">
      <c r="B6" s="844"/>
      <c r="C6" s="845" t="s">
        <v>88</v>
      </c>
      <c r="D6" s="845" t="s">
        <v>168</v>
      </c>
      <c r="E6" s="845" t="s">
        <v>12</v>
      </c>
      <c r="G6" s="65"/>
      <c r="H6" s="66"/>
      <c r="I6" s="66"/>
      <c r="J6" s="66"/>
    </row>
    <row r="7" spans="2:10" x14ac:dyDescent="0.25">
      <c r="B7" s="846" t="s">
        <v>5</v>
      </c>
      <c r="C7" s="847">
        <v>9</v>
      </c>
      <c r="D7" s="847">
        <v>19</v>
      </c>
      <c r="E7" s="1108">
        <f>SUM(C7,D7)</f>
        <v>28</v>
      </c>
      <c r="G7" s="67"/>
      <c r="H7" s="67"/>
      <c r="I7" s="67"/>
      <c r="J7" s="67"/>
    </row>
    <row r="8" spans="2:10" x14ac:dyDescent="0.25">
      <c r="B8" s="150"/>
      <c r="C8" s="150"/>
      <c r="D8" s="848"/>
      <c r="E8" s="150"/>
    </row>
  </sheetData>
  <mergeCells count="1">
    <mergeCell ref="B3:E3"/>
  </mergeCells>
  <phoneticPr fontId="4" type="noConversion"/>
  <pageMargins left="0.78740157499999996" right="0.78740157499999996" top="0.984251969" bottom="0.984251969" header="0.4921259845" footer="0.4921259845"/>
  <pageSetup paperSize="9" scale="86" orientation="portrait" r:id="rId1"/>
  <headerFooter alignWithMargins="0">
    <oddHeader>&amp;R&amp;8FbAUO.CHG/31.02-00.00-02/18.3051</oddHeader>
    <oddFooter>&amp;L&amp;D&amp;CAllgemeine Übersicht</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view="pageLayout" zoomScaleNormal="100" workbookViewId="0">
      <selection activeCell="E9" sqref="E9"/>
    </sheetView>
  </sheetViews>
  <sheetFormatPr baseColWidth="10" defaultRowHeight="13.5" x14ac:dyDescent="0.25"/>
  <cols>
    <col min="1" max="1" width="4.28515625" style="106" customWidth="1"/>
    <col min="2" max="4" width="11.42578125" style="106"/>
    <col min="5" max="5" width="18.5703125" style="106" customWidth="1"/>
  </cols>
  <sheetData>
    <row r="1" spans="2:5" ht="14.25" thickBot="1" x14ac:dyDescent="0.3"/>
    <row r="2" spans="2:5" ht="16.5" x14ac:dyDescent="0.3">
      <c r="B2" s="838" t="s">
        <v>484</v>
      </c>
      <c r="C2" s="839"/>
      <c r="D2" s="839"/>
      <c r="E2" s="840"/>
    </row>
    <row r="3" spans="2:5" ht="16.5" x14ac:dyDescent="0.3">
      <c r="B3" s="1258" t="s">
        <v>560</v>
      </c>
      <c r="C3" s="1259"/>
      <c r="D3" s="1259"/>
      <c r="E3" s="1260"/>
    </row>
    <row r="4" spans="2:5" ht="17.25" thickBot="1" x14ac:dyDescent="0.35">
      <c r="B4" s="841" t="s">
        <v>561</v>
      </c>
      <c r="C4" s="842"/>
      <c r="D4" s="842"/>
      <c r="E4" s="843"/>
    </row>
    <row r="6" spans="2:5" ht="15" x14ac:dyDescent="0.25">
      <c r="B6" s="844"/>
      <c r="C6" s="845"/>
    </row>
    <row r="7" spans="2:5" x14ac:dyDescent="0.25">
      <c r="B7" s="849" t="s">
        <v>5</v>
      </c>
      <c r="C7" s="1108">
        <v>1238</v>
      </c>
    </row>
    <row r="8" spans="2:5" x14ac:dyDescent="0.25">
      <c r="B8" s="150"/>
      <c r="C8" s="150"/>
    </row>
    <row r="9" spans="2:5" x14ac:dyDescent="0.25">
      <c r="B9" s="850"/>
      <c r="C9" s="850"/>
      <c r="D9" s="850"/>
      <c r="E9" s="850"/>
    </row>
  </sheetData>
  <mergeCells count="1">
    <mergeCell ref="B3:E3"/>
  </mergeCells>
  <pageMargins left="0.7" right="0.7" top="0.78740157499999996" bottom="0.78740157499999996" header="0.3" footer="0.3"/>
  <pageSetup paperSize="9" orientation="portrait" r:id="rId1"/>
  <headerFooter>
    <oddHeader>&amp;R&amp;8FbAUO.CHG/31.02-00.00-02/18.3051</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view="pageLayout" zoomScaleNormal="100" workbookViewId="0">
      <selection activeCell="D14" sqref="D14"/>
    </sheetView>
  </sheetViews>
  <sheetFormatPr baseColWidth="10" defaultRowHeight="13.5" x14ac:dyDescent="0.25"/>
  <cols>
    <col min="1" max="1" width="6" style="151" customWidth="1"/>
    <col min="2" max="2" width="40.7109375" style="106" customWidth="1"/>
    <col min="3" max="3" width="6.85546875" style="106" customWidth="1"/>
    <col min="4" max="4" width="11.85546875" style="106" customWidth="1"/>
  </cols>
  <sheetData>
    <row r="1" spans="1:5" ht="14.25" thickBot="1" x14ac:dyDescent="0.3"/>
    <row r="2" spans="1:5" ht="16.5" x14ac:dyDescent="0.3">
      <c r="B2" s="107" t="s">
        <v>169</v>
      </c>
      <c r="C2" s="108"/>
      <c r="D2" s="109"/>
    </row>
    <row r="3" spans="1:5" ht="16.5" x14ac:dyDescent="0.3">
      <c r="B3" s="851" t="s">
        <v>560</v>
      </c>
      <c r="C3" s="852"/>
      <c r="D3" s="853"/>
    </row>
    <row r="4" spans="1:5" ht="17.25" thickBot="1" x14ac:dyDescent="0.35">
      <c r="B4" s="854" t="s">
        <v>561</v>
      </c>
      <c r="C4" s="855"/>
      <c r="D4" s="856"/>
    </row>
    <row r="6" spans="1:5" x14ac:dyDescent="0.25">
      <c r="A6" s="151" t="s">
        <v>407</v>
      </c>
      <c r="B6" s="857" t="s">
        <v>170</v>
      </c>
      <c r="C6" s="857" t="s">
        <v>171</v>
      </c>
      <c r="D6" s="857" t="s">
        <v>172</v>
      </c>
    </row>
    <row r="7" spans="1:5" x14ac:dyDescent="0.25">
      <c r="A7" s="151">
        <v>1601</v>
      </c>
      <c r="B7" s="858" t="s">
        <v>328</v>
      </c>
      <c r="C7" s="858" t="s">
        <v>2</v>
      </c>
      <c r="D7" s="858">
        <f>'GUW Eupen'!S104</f>
        <v>505</v>
      </c>
      <c r="E7" s="99"/>
    </row>
    <row r="8" spans="1:5" x14ac:dyDescent="0.25">
      <c r="A8" s="151">
        <v>1621</v>
      </c>
      <c r="B8" s="858" t="s">
        <v>174</v>
      </c>
      <c r="C8" s="858" t="s">
        <v>2</v>
      </c>
      <c r="D8" s="858">
        <f>'GUW Kelmis'!S79</f>
        <v>147</v>
      </c>
      <c r="E8" s="99"/>
    </row>
    <row r="9" spans="1:5" x14ac:dyDescent="0.25">
      <c r="A9" s="151">
        <v>1681</v>
      </c>
      <c r="B9" s="858" t="s">
        <v>175</v>
      </c>
      <c r="C9" s="858" t="s">
        <v>2</v>
      </c>
      <c r="D9" s="858">
        <f>'GUW Sankt Vith'!S126</f>
        <v>165</v>
      </c>
      <c r="E9" s="99"/>
    </row>
    <row r="10" spans="1:5" x14ac:dyDescent="0.25">
      <c r="B10" s="859" t="s">
        <v>125</v>
      </c>
      <c r="C10" s="859"/>
      <c r="D10" s="859">
        <f>D9+D8+D7</f>
        <v>817</v>
      </c>
      <c r="E10" s="99"/>
    </row>
    <row r="11" spans="1:5" x14ac:dyDescent="0.25">
      <c r="A11" s="151">
        <v>3681</v>
      </c>
      <c r="B11" s="858" t="s">
        <v>173</v>
      </c>
      <c r="C11" s="858" t="s">
        <v>4</v>
      </c>
      <c r="D11" s="858">
        <f>'Bisch. Schule'!S55</f>
        <v>96</v>
      </c>
      <c r="E11" s="99"/>
    </row>
    <row r="12" spans="1:5" x14ac:dyDescent="0.25">
      <c r="A12" s="151">
        <v>2601</v>
      </c>
      <c r="B12" s="858" t="s">
        <v>463</v>
      </c>
      <c r="C12" s="858" t="s">
        <v>3</v>
      </c>
      <c r="D12" s="858">
        <f>Haushaltskurse!R80</f>
        <v>393</v>
      </c>
      <c r="E12" s="99"/>
    </row>
    <row r="13" spans="1:5" x14ac:dyDescent="0.25">
      <c r="B13" s="860"/>
      <c r="C13" s="861"/>
      <c r="D13" s="862"/>
    </row>
    <row r="14" spans="1:5" ht="15" customHeight="1" x14ac:dyDescent="0.25">
      <c r="B14" s="857" t="s">
        <v>176</v>
      </c>
      <c r="C14" s="857"/>
      <c r="D14" s="1109">
        <f>D12+D11+D10</f>
        <v>1306</v>
      </c>
    </row>
    <row r="15" spans="1:5" x14ac:dyDescent="0.25">
      <c r="A15" s="106"/>
    </row>
  </sheetData>
  <phoneticPr fontId="4" type="noConversion"/>
  <pageMargins left="0.78740157499999996" right="0.78740157499999996" top="0.984251969" bottom="0.984251969" header="0.4921259845" footer="0.4921259845"/>
  <pageSetup paperSize="9" scale="86" orientation="portrait" r:id="rId1"/>
  <headerFooter alignWithMargins="0">
    <oddHeader>&amp;R&amp;8FbAUO.CHG/31.02-00.00-02/18.3051</oddHeader>
    <oddFooter>&amp;L&amp;D&amp;CAllgemeine Übersicht</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5"/>
  <sheetViews>
    <sheetView view="pageLayout" topLeftCell="A55" zoomScaleNormal="100" workbookViewId="0">
      <selection activeCell="S12" sqref="S12"/>
    </sheetView>
  </sheetViews>
  <sheetFormatPr baseColWidth="10" defaultRowHeight="11.25" x14ac:dyDescent="0.2"/>
  <cols>
    <col min="1" max="1" width="2" style="863" customWidth="1"/>
    <col min="2" max="2" width="23.5703125" style="863" customWidth="1"/>
    <col min="3" max="3" width="5" style="863" bestFit="1" customWidth="1"/>
    <col min="4" max="4" width="5.5703125" style="863" customWidth="1"/>
    <col min="5" max="9" width="4.42578125" style="863" bestFit="1" customWidth="1"/>
    <col min="10" max="11" width="4.5703125" style="863" customWidth="1"/>
    <col min="12" max="12" width="4.42578125" style="863" bestFit="1" customWidth="1"/>
    <col min="13" max="13" width="4.42578125" style="863" customWidth="1"/>
    <col min="14" max="14" width="4.42578125" style="863" bestFit="1" customWidth="1"/>
    <col min="15" max="15" width="4.7109375" style="864" customWidth="1"/>
    <col min="16" max="16" width="4.42578125" style="864" bestFit="1" customWidth="1"/>
    <col min="17" max="19" width="4.42578125" style="863" bestFit="1" customWidth="1"/>
    <col min="20" max="16384" width="11.42578125" style="45"/>
  </cols>
  <sheetData>
    <row r="1" spans="1:19" ht="12" thickBot="1" x14ac:dyDescent="0.25"/>
    <row r="2" spans="1:19" s="89" customFormat="1" ht="13.5" customHeight="1" x14ac:dyDescent="0.25">
      <c r="A2" s="150"/>
      <c r="B2" s="1265" t="s">
        <v>169</v>
      </c>
      <c r="C2" s="1266"/>
      <c r="D2" s="1266"/>
      <c r="E2" s="1266"/>
      <c r="F2" s="1266"/>
      <c r="G2" s="1266"/>
      <c r="H2" s="1266"/>
      <c r="I2" s="1267"/>
      <c r="J2" s="150"/>
      <c r="K2" s="150"/>
      <c r="L2" s="150"/>
      <c r="M2" s="150"/>
      <c r="N2" s="150"/>
      <c r="O2" s="865"/>
      <c r="P2" s="865"/>
      <c r="Q2" s="150"/>
      <c r="R2" s="150"/>
      <c r="S2" s="150"/>
    </row>
    <row r="3" spans="1:19" s="77" customFormat="1" ht="13.5" customHeight="1" x14ac:dyDescent="0.25">
      <c r="A3" s="106"/>
      <c r="B3" s="1268" t="s">
        <v>177</v>
      </c>
      <c r="C3" s="1269"/>
      <c r="D3" s="1269"/>
      <c r="E3" s="1269"/>
      <c r="F3" s="1269"/>
      <c r="G3" s="1269"/>
      <c r="H3" s="1269"/>
      <c r="I3" s="1270"/>
      <c r="J3" s="106"/>
      <c r="K3" s="106"/>
      <c r="L3" s="106"/>
      <c r="M3" s="106"/>
      <c r="N3" s="106"/>
      <c r="O3" s="865"/>
      <c r="P3" s="865"/>
      <c r="Q3" s="106"/>
      <c r="R3" s="106"/>
      <c r="S3" s="106"/>
    </row>
    <row r="4" spans="1:19" s="77" customFormat="1" ht="13.5" customHeight="1" x14ac:dyDescent="0.25">
      <c r="A4" s="106"/>
      <c r="B4" s="1274" t="s">
        <v>560</v>
      </c>
      <c r="C4" s="1275"/>
      <c r="D4" s="1275"/>
      <c r="E4" s="1275"/>
      <c r="F4" s="1275"/>
      <c r="G4" s="1275"/>
      <c r="H4" s="1275"/>
      <c r="I4" s="1276"/>
      <c r="J4" s="106"/>
      <c r="K4" s="106"/>
      <c r="L4" s="106"/>
      <c r="M4" s="106"/>
      <c r="N4" s="106"/>
      <c r="O4" s="865"/>
      <c r="P4" s="865"/>
      <c r="Q4" s="106"/>
      <c r="R4" s="106"/>
      <c r="S4" s="106"/>
    </row>
    <row r="5" spans="1:19" s="77" customFormat="1" ht="13.5" customHeight="1" thickBot="1" x14ac:dyDescent="0.3">
      <c r="A5" s="106"/>
      <c r="B5" s="1271" t="s">
        <v>561</v>
      </c>
      <c r="C5" s="1272"/>
      <c r="D5" s="1272"/>
      <c r="E5" s="1272"/>
      <c r="F5" s="1272"/>
      <c r="G5" s="1272"/>
      <c r="H5" s="1272"/>
      <c r="I5" s="1273"/>
      <c r="J5" s="106"/>
      <c r="K5" s="106"/>
      <c r="L5" s="106"/>
      <c r="M5" s="106"/>
      <c r="N5" s="106"/>
      <c r="O5" s="865"/>
      <c r="P5" s="865"/>
      <c r="Q5" s="106"/>
      <c r="R5" s="106"/>
      <c r="S5" s="106"/>
    </row>
    <row r="6" spans="1:19" x14ac:dyDescent="0.2">
      <c r="B6" s="866"/>
      <c r="C6" s="866"/>
      <c r="D6" s="866"/>
      <c r="E6" s="867"/>
    </row>
    <row r="7" spans="1:19" x14ac:dyDescent="0.2">
      <c r="B7" s="868"/>
      <c r="C7" s="868"/>
      <c r="D7" s="868"/>
      <c r="E7" s="869"/>
      <c r="F7" s="870" t="s">
        <v>178</v>
      </c>
      <c r="G7" s="870" t="s">
        <v>178</v>
      </c>
      <c r="H7" s="870" t="s">
        <v>178</v>
      </c>
      <c r="I7" s="870" t="s">
        <v>178</v>
      </c>
      <c r="J7" s="870" t="s">
        <v>178</v>
      </c>
      <c r="K7" s="870" t="s">
        <v>178</v>
      </c>
      <c r="L7" s="870" t="s">
        <v>178</v>
      </c>
      <c r="M7" s="870" t="s">
        <v>178</v>
      </c>
      <c r="N7" s="870" t="s">
        <v>178</v>
      </c>
      <c r="O7" s="871" t="s">
        <v>178</v>
      </c>
      <c r="P7" s="871" t="s">
        <v>178</v>
      </c>
      <c r="Q7" s="871" t="s">
        <v>178</v>
      </c>
      <c r="R7" s="871" t="s">
        <v>178</v>
      </c>
      <c r="S7" s="872" t="s">
        <v>178</v>
      </c>
    </row>
    <row r="8" spans="1:19" x14ac:dyDescent="0.2">
      <c r="B8" s="868"/>
      <c r="C8" s="868"/>
      <c r="D8" s="868"/>
      <c r="E8" s="869"/>
      <c r="F8" s="870">
        <v>2005</v>
      </c>
      <c r="G8" s="870">
        <v>2006</v>
      </c>
      <c r="H8" s="870">
        <v>2007</v>
      </c>
      <c r="I8" s="870">
        <v>2008</v>
      </c>
      <c r="J8" s="870">
        <v>2009</v>
      </c>
      <c r="K8" s="870">
        <v>2010</v>
      </c>
      <c r="L8" s="870">
        <v>2011</v>
      </c>
      <c r="M8" s="870">
        <v>2012</v>
      </c>
      <c r="N8" s="870">
        <v>2013</v>
      </c>
      <c r="O8" s="871">
        <v>2014</v>
      </c>
      <c r="P8" s="871">
        <v>2015</v>
      </c>
      <c r="Q8" s="871">
        <v>2016</v>
      </c>
      <c r="R8" s="871">
        <v>2017</v>
      </c>
      <c r="S8" s="872">
        <v>2018</v>
      </c>
    </row>
    <row r="9" spans="1:19" x14ac:dyDescent="0.2">
      <c r="B9" s="873" t="s">
        <v>179</v>
      </c>
      <c r="C9" s="873" t="s">
        <v>180</v>
      </c>
      <c r="D9" s="873" t="s">
        <v>181</v>
      </c>
      <c r="E9" s="873" t="s">
        <v>182</v>
      </c>
      <c r="F9" s="870">
        <v>2006</v>
      </c>
      <c r="G9" s="870">
        <v>2007</v>
      </c>
      <c r="H9" s="870">
        <v>2008</v>
      </c>
      <c r="I9" s="870">
        <v>2009</v>
      </c>
      <c r="J9" s="870">
        <v>2010</v>
      </c>
      <c r="K9" s="870">
        <v>2011</v>
      </c>
      <c r="L9" s="870">
        <v>2012</v>
      </c>
      <c r="M9" s="870">
        <v>2013</v>
      </c>
      <c r="N9" s="870">
        <v>2014</v>
      </c>
      <c r="O9" s="871">
        <v>2015</v>
      </c>
      <c r="P9" s="871">
        <v>2016</v>
      </c>
      <c r="Q9" s="871">
        <v>2017</v>
      </c>
      <c r="R9" s="871">
        <v>2018</v>
      </c>
      <c r="S9" s="872">
        <v>2019</v>
      </c>
    </row>
    <row r="10" spans="1:19" x14ac:dyDescent="0.2">
      <c r="B10" s="874" t="s">
        <v>183</v>
      </c>
      <c r="C10" s="875" t="s">
        <v>184</v>
      </c>
      <c r="D10" s="875">
        <v>200</v>
      </c>
      <c r="E10" s="875">
        <v>1</v>
      </c>
      <c r="F10" s="876"/>
      <c r="G10" s="876"/>
      <c r="H10" s="876"/>
      <c r="I10" s="876"/>
      <c r="J10" s="876"/>
      <c r="K10" s="876"/>
      <c r="L10" s="876"/>
      <c r="M10" s="876"/>
      <c r="N10" s="876"/>
      <c r="O10" s="877"/>
      <c r="P10" s="877"/>
      <c r="Q10" s="871"/>
      <c r="R10" s="871"/>
      <c r="S10" s="872"/>
    </row>
    <row r="11" spans="1:19" x14ac:dyDescent="0.2">
      <c r="B11" s="875" t="s">
        <v>185</v>
      </c>
      <c r="C11" s="875" t="s">
        <v>184</v>
      </c>
      <c r="D11" s="875">
        <v>60</v>
      </c>
      <c r="E11" s="875">
        <v>1</v>
      </c>
      <c r="F11" s="876">
        <v>6</v>
      </c>
      <c r="G11" s="876"/>
      <c r="H11" s="876"/>
      <c r="I11" s="876"/>
      <c r="J11" s="876"/>
      <c r="K11" s="876"/>
      <c r="L11" s="876"/>
      <c r="M11" s="876"/>
      <c r="N11" s="876"/>
      <c r="O11" s="877"/>
      <c r="P11" s="877"/>
      <c r="Q11" s="871"/>
      <c r="R11" s="871"/>
      <c r="S11" s="872"/>
    </row>
    <row r="12" spans="1:19" x14ac:dyDescent="0.2">
      <c r="B12" s="875" t="s">
        <v>461</v>
      </c>
      <c r="C12" s="875" t="s">
        <v>184</v>
      </c>
      <c r="D12" s="875">
        <v>80</v>
      </c>
      <c r="E12" s="875"/>
      <c r="F12" s="876"/>
      <c r="G12" s="876"/>
      <c r="H12" s="876"/>
      <c r="I12" s="876"/>
      <c r="J12" s="876"/>
      <c r="K12" s="876"/>
      <c r="L12" s="876"/>
      <c r="M12" s="876"/>
      <c r="N12" s="876"/>
      <c r="O12" s="877">
        <v>10</v>
      </c>
      <c r="P12" s="877"/>
      <c r="Q12" s="871"/>
      <c r="R12" s="871"/>
      <c r="S12" s="872"/>
    </row>
    <row r="13" spans="1:19" x14ac:dyDescent="0.2">
      <c r="B13" s="875" t="s">
        <v>186</v>
      </c>
      <c r="C13" s="875" t="s">
        <v>184</v>
      </c>
      <c r="D13" s="875">
        <v>120</v>
      </c>
      <c r="E13" s="875">
        <v>1</v>
      </c>
      <c r="F13" s="876"/>
      <c r="G13" s="876"/>
      <c r="H13" s="876"/>
      <c r="I13" s="876"/>
      <c r="J13" s="876"/>
      <c r="K13" s="876"/>
      <c r="L13" s="876"/>
      <c r="M13" s="876"/>
      <c r="N13" s="876"/>
      <c r="O13" s="877"/>
      <c r="P13" s="877"/>
      <c r="Q13" s="871"/>
      <c r="R13" s="871"/>
      <c r="S13" s="872"/>
    </row>
    <row r="14" spans="1:19" x14ac:dyDescent="0.2">
      <c r="B14" s="875" t="s">
        <v>186</v>
      </c>
      <c r="C14" s="875" t="s">
        <v>184</v>
      </c>
      <c r="D14" s="875">
        <v>60</v>
      </c>
      <c r="E14" s="875">
        <v>1</v>
      </c>
      <c r="F14" s="876"/>
      <c r="G14" s="876"/>
      <c r="H14" s="876"/>
      <c r="I14" s="876"/>
      <c r="J14" s="876"/>
      <c r="K14" s="876"/>
      <c r="L14" s="876"/>
      <c r="M14" s="876"/>
      <c r="N14" s="876"/>
      <c r="O14" s="877"/>
      <c r="P14" s="877"/>
      <c r="Q14" s="871"/>
      <c r="R14" s="871"/>
      <c r="S14" s="872"/>
    </row>
    <row r="15" spans="1:19" x14ac:dyDescent="0.2">
      <c r="B15" s="875" t="s">
        <v>186</v>
      </c>
      <c r="C15" s="875" t="s">
        <v>184</v>
      </c>
      <c r="D15" s="875">
        <v>20</v>
      </c>
      <c r="E15" s="875"/>
      <c r="F15" s="876"/>
      <c r="G15" s="876"/>
      <c r="H15" s="876"/>
      <c r="I15" s="876"/>
      <c r="J15" s="876"/>
      <c r="K15" s="876"/>
      <c r="L15" s="876"/>
      <c r="M15" s="876"/>
      <c r="N15" s="876"/>
      <c r="O15" s="877"/>
      <c r="P15" s="877"/>
      <c r="Q15" s="871"/>
      <c r="R15" s="871"/>
      <c r="S15" s="872"/>
    </row>
    <row r="16" spans="1:19" x14ac:dyDescent="0.2">
      <c r="B16" s="875" t="s">
        <v>187</v>
      </c>
      <c r="C16" s="875" t="s">
        <v>184</v>
      </c>
      <c r="D16" s="875">
        <v>120</v>
      </c>
      <c r="E16" s="875">
        <v>1</v>
      </c>
      <c r="F16" s="876"/>
      <c r="G16" s="876"/>
      <c r="H16" s="876"/>
      <c r="I16" s="876"/>
      <c r="J16" s="876"/>
      <c r="K16" s="876"/>
      <c r="L16" s="876"/>
      <c r="M16" s="876"/>
      <c r="N16" s="876"/>
      <c r="O16" s="877"/>
      <c r="P16" s="877"/>
      <c r="Q16" s="871"/>
      <c r="R16" s="871"/>
      <c r="S16" s="872"/>
    </row>
    <row r="17" spans="2:19" x14ac:dyDescent="0.2">
      <c r="B17" s="875" t="s">
        <v>187</v>
      </c>
      <c r="C17" s="875" t="s">
        <v>184</v>
      </c>
      <c r="D17" s="875">
        <v>60</v>
      </c>
      <c r="E17" s="875"/>
      <c r="F17" s="876"/>
      <c r="G17" s="876"/>
      <c r="H17" s="876"/>
      <c r="I17" s="876"/>
      <c r="J17" s="876"/>
      <c r="K17" s="876"/>
      <c r="L17" s="876"/>
      <c r="M17" s="876"/>
      <c r="N17" s="876"/>
      <c r="O17" s="877"/>
      <c r="P17" s="877"/>
      <c r="Q17" s="871"/>
      <c r="R17" s="871"/>
      <c r="S17" s="872"/>
    </row>
    <row r="18" spans="2:19" x14ac:dyDescent="0.2">
      <c r="B18" s="875" t="s">
        <v>188</v>
      </c>
      <c r="C18" s="875" t="s">
        <v>184</v>
      </c>
      <c r="D18" s="875">
        <v>120</v>
      </c>
      <c r="E18" s="875">
        <v>1</v>
      </c>
      <c r="F18" s="876"/>
      <c r="G18" s="876"/>
      <c r="H18" s="876"/>
      <c r="I18" s="876"/>
      <c r="J18" s="876"/>
      <c r="K18" s="876"/>
      <c r="L18" s="876"/>
      <c r="M18" s="876"/>
      <c r="N18" s="876"/>
      <c r="O18" s="877"/>
      <c r="P18" s="877"/>
      <c r="Q18" s="871"/>
      <c r="R18" s="871"/>
      <c r="S18" s="872"/>
    </row>
    <row r="19" spans="2:19" x14ac:dyDescent="0.2">
      <c r="B19" s="875" t="s">
        <v>535</v>
      </c>
      <c r="C19" s="875"/>
      <c r="D19" s="875">
        <v>80</v>
      </c>
      <c r="E19" s="875">
        <v>1</v>
      </c>
      <c r="F19" s="876"/>
      <c r="G19" s="876"/>
      <c r="H19" s="876"/>
      <c r="I19" s="876"/>
      <c r="J19" s="876"/>
      <c r="K19" s="876"/>
      <c r="L19" s="876"/>
      <c r="M19" s="876"/>
      <c r="N19" s="876"/>
      <c r="O19" s="877"/>
      <c r="P19" s="877"/>
      <c r="Q19" s="871">
        <v>8</v>
      </c>
      <c r="R19" s="871">
        <v>8</v>
      </c>
      <c r="S19" s="872">
        <v>12</v>
      </c>
    </row>
    <row r="20" spans="2:19" x14ac:dyDescent="0.2">
      <c r="B20" s="875" t="s">
        <v>189</v>
      </c>
      <c r="C20" s="875" t="s">
        <v>184</v>
      </c>
      <c r="D20" s="875">
        <v>160</v>
      </c>
      <c r="E20" s="875">
        <v>1</v>
      </c>
      <c r="F20" s="876">
        <v>10</v>
      </c>
      <c r="G20" s="876">
        <v>8</v>
      </c>
      <c r="H20" s="876">
        <v>17</v>
      </c>
      <c r="I20" s="876">
        <v>17</v>
      </c>
      <c r="J20" s="876">
        <v>15</v>
      </c>
      <c r="K20" s="876">
        <v>10</v>
      </c>
      <c r="L20" s="876">
        <v>8</v>
      </c>
      <c r="M20" s="876">
        <v>10</v>
      </c>
      <c r="N20" s="876">
        <v>9</v>
      </c>
      <c r="O20" s="877"/>
      <c r="P20" s="877"/>
      <c r="Q20" s="871">
        <v>8</v>
      </c>
      <c r="R20" s="871"/>
      <c r="S20" s="872">
        <v>8</v>
      </c>
    </row>
    <row r="21" spans="2:19" x14ac:dyDescent="0.2">
      <c r="B21" s="875" t="s">
        <v>189</v>
      </c>
      <c r="C21" s="875" t="s">
        <v>184</v>
      </c>
      <c r="D21" s="875">
        <v>160</v>
      </c>
      <c r="E21" s="875">
        <v>2</v>
      </c>
      <c r="F21" s="876">
        <v>8</v>
      </c>
      <c r="G21" s="876">
        <v>5</v>
      </c>
      <c r="H21" s="876">
        <v>7</v>
      </c>
      <c r="I21" s="876">
        <v>8</v>
      </c>
      <c r="J21" s="876">
        <v>15</v>
      </c>
      <c r="K21" s="876">
        <v>9</v>
      </c>
      <c r="L21" s="876">
        <v>8</v>
      </c>
      <c r="M21" s="876">
        <v>8</v>
      </c>
      <c r="N21" s="876">
        <v>8</v>
      </c>
      <c r="O21" s="877">
        <v>9</v>
      </c>
      <c r="P21" s="1277">
        <v>8</v>
      </c>
      <c r="Q21" s="1263">
        <v>8</v>
      </c>
      <c r="R21" s="1263">
        <v>9</v>
      </c>
      <c r="S21" s="1261">
        <v>8</v>
      </c>
    </row>
    <row r="22" spans="2:19" x14ac:dyDescent="0.2">
      <c r="B22" s="875" t="s">
        <v>189</v>
      </c>
      <c r="C22" s="875" t="s">
        <v>184</v>
      </c>
      <c r="D22" s="875">
        <v>160</v>
      </c>
      <c r="E22" s="875">
        <v>3</v>
      </c>
      <c r="F22" s="876">
        <v>7</v>
      </c>
      <c r="G22" s="876">
        <v>4</v>
      </c>
      <c r="H22" s="876">
        <v>5</v>
      </c>
      <c r="I22" s="876">
        <v>7</v>
      </c>
      <c r="J22" s="876">
        <v>8</v>
      </c>
      <c r="K22" s="876">
        <v>7</v>
      </c>
      <c r="L22" s="876">
        <v>8</v>
      </c>
      <c r="M22" s="876">
        <v>8</v>
      </c>
      <c r="N22" s="876">
        <v>8</v>
      </c>
      <c r="O22" s="877"/>
      <c r="P22" s="1278"/>
      <c r="Q22" s="1264"/>
      <c r="R22" s="1264"/>
      <c r="S22" s="1262"/>
    </row>
    <row r="23" spans="2:19" x14ac:dyDescent="0.2">
      <c r="B23" s="875" t="s">
        <v>190</v>
      </c>
      <c r="C23" s="875" t="s">
        <v>184</v>
      </c>
      <c r="D23" s="875">
        <v>160</v>
      </c>
      <c r="E23" s="875">
        <v>1</v>
      </c>
      <c r="F23" s="876">
        <v>31</v>
      </c>
      <c r="G23" s="876">
        <v>32</v>
      </c>
      <c r="H23" s="876">
        <v>31</v>
      </c>
      <c r="I23" s="876">
        <v>10</v>
      </c>
      <c r="J23" s="876">
        <v>18</v>
      </c>
      <c r="K23" s="876">
        <v>18</v>
      </c>
      <c r="L23" s="876">
        <v>14</v>
      </c>
      <c r="M23" s="876">
        <v>14</v>
      </c>
      <c r="N23" s="876">
        <v>12</v>
      </c>
      <c r="O23" s="877">
        <v>8</v>
      </c>
      <c r="P23" s="877">
        <v>11</v>
      </c>
      <c r="Q23" s="871">
        <v>10</v>
      </c>
      <c r="R23" s="871">
        <v>8</v>
      </c>
      <c r="S23" s="872">
        <v>8</v>
      </c>
    </row>
    <row r="24" spans="2:19" x14ac:dyDescent="0.2">
      <c r="B24" s="875" t="s">
        <v>190</v>
      </c>
      <c r="C24" s="875" t="s">
        <v>184</v>
      </c>
      <c r="D24" s="875">
        <v>160</v>
      </c>
      <c r="E24" s="875">
        <v>2</v>
      </c>
      <c r="F24" s="876">
        <v>14</v>
      </c>
      <c r="G24" s="876">
        <v>15</v>
      </c>
      <c r="H24" s="876">
        <v>24</v>
      </c>
      <c r="I24" s="876">
        <v>13</v>
      </c>
      <c r="J24" s="876">
        <v>11</v>
      </c>
      <c r="K24" s="876">
        <v>10</v>
      </c>
      <c r="L24" s="876"/>
      <c r="M24" s="876">
        <v>16</v>
      </c>
      <c r="N24" s="876">
        <v>10</v>
      </c>
      <c r="O24" s="877"/>
      <c r="P24" s="877">
        <v>12</v>
      </c>
      <c r="Q24" s="871">
        <v>8</v>
      </c>
      <c r="R24" s="871">
        <v>9</v>
      </c>
      <c r="S24" s="872">
        <v>8</v>
      </c>
    </row>
    <row r="25" spans="2:19" x14ac:dyDescent="0.2">
      <c r="B25" s="875" t="s">
        <v>190</v>
      </c>
      <c r="C25" s="875" t="s">
        <v>184</v>
      </c>
      <c r="D25" s="875">
        <v>160</v>
      </c>
      <c r="E25" s="875">
        <v>3</v>
      </c>
      <c r="F25" s="876">
        <v>8</v>
      </c>
      <c r="G25" s="876">
        <v>13</v>
      </c>
      <c r="H25" s="876">
        <v>10</v>
      </c>
      <c r="I25" s="876">
        <v>12</v>
      </c>
      <c r="J25" s="876">
        <v>8</v>
      </c>
      <c r="K25" s="876">
        <v>8</v>
      </c>
      <c r="L25" s="876"/>
      <c r="M25" s="876"/>
      <c r="N25" s="876">
        <v>13</v>
      </c>
      <c r="O25" s="877">
        <v>12</v>
      </c>
      <c r="P25" s="877"/>
      <c r="Q25" s="871">
        <v>9</v>
      </c>
      <c r="R25" s="871"/>
      <c r="S25" s="872">
        <v>8</v>
      </c>
    </row>
    <row r="26" spans="2:19" x14ac:dyDescent="0.2">
      <c r="B26" s="875" t="s">
        <v>190</v>
      </c>
      <c r="C26" s="875" t="s">
        <v>184</v>
      </c>
      <c r="D26" s="875">
        <v>160</v>
      </c>
      <c r="E26" s="878" t="s">
        <v>346</v>
      </c>
      <c r="F26" s="876"/>
      <c r="G26" s="876"/>
      <c r="H26" s="876"/>
      <c r="I26" s="876"/>
      <c r="J26" s="876"/>
      <c r="K26" s="876"/>
      <c r="L26" s="876">
        <v>12</v>
      </c>
      <c r="M26" s="876"/>
      <c r="N26" s="876"/>
      <c r="O26" s="877"/>
      <c r="P26" s="877"/>
      <c r="Q26" s="871"/>
      <c r="R26" s="871"/>
      <c r="S26" s="872"/>
    </row>
    <row r="27" spans="2:19" x14ac:dyDescent="0.2">
      <c r="B27" s="875" t="s">
        <v>322</v>
      </c>
      <c r="C27" s="875"/>
      <c r="D27" s="875">
        <v>80</v>
      </c>
      <c r="E27" s="875"/>
      <c r="F27" s="876"/>
      <c r="G27" s="876"/>
      <c r="H27" s="876"/>
      <c r="I27" s="876">
        <v>13</v>
      </c>
      <c r="J27" s="876">
        <v>13</v>
      </c>
      <c r="K27" s="876">
        <v>13</v>
      </c>
      <c r="L27" s="876">
        <v>10</v>
      </c>
      <c r="M27" s="876">
        <v>9</v>
      </c>
      <c r="N27" s="876">
        <v>10</v>
      </c>
      <c r="O27" s="877">
        <v>11</v>
      </c>
      <c r="P27" s="877">
        <v>9</v>
      </c>
      <c r="Q27" s="871">
        <v>8</v>
      </c>
      <c r="R27" s="871">
        <v>13</v>
      </c>
      <c r="S27" s="872">
        <v>10</v>
      </c>
    </row>
    <row r="28" spans="2:19" x14ac:dyDescent="0.2">
      <c r="B28" s="875" t="s">
        <v>571</v>
      </c>
      <c r="C28" s="875"/>
      <c r="D28" s="875">
        <v>80</v>
      </c>
      <c r="E28" s="875">
        <v>1</v>
      </c>
      <c r="F28" s="876"/>
      <c r="G28" s="876"/>
      <c r="H28" s="876"/>
      <c r="I28" s="876">
        <v>20</v>
      </c>
      <c r="J28" s="876">
        <v>8</v>
      </c>
      <c r="K28" s="876">
        <v>12</v>
      </c>
      <c r="L28" s="876"/>
      <c r="M28" s="876"/>
      <c r="N28" s="876"/>
      <c r="O28" s="877"/>
      <c r="P28" s="877"/>
      <c r="Q28" s="871">
        <v>8</v>
      </c>
      <c r="R28" s="871">
        <v>9</v>
      </c>
      <c r="S28" s="872">
        <v>8</v>
      </c>
    </row>
    <row r="29" spans="2:19" x14ac:dyDescent="0.2">
      <c r="B29" s="875" t="s">
        <v>572</v>
      </c>
      <c r="C29" s="875"/>
      <c r="D29" s="875">
        <v>80</v>
      </c>
      <c r="E29" s="875">
        <v>3</v>
      </c>
      <c r="F29" s="876"/>
      <c r="G29" s="876"/>
      <c r="H29" s="876"/>
      <c r="I29" s="876"/>
      <c r="J29" s="876"/>
      <c r="K29" s="876"/>
      <c r="L29" s="876"/>
      <c r="M29" s="876"/>
      <c r="N29" s="876"/>
      <c r="O29" s="877"/>
      <c r="P29" s="877"/>
      <c r="Q29" s="871"/>
      <c r="R29" s="871"/>
      <c r="S29" s="872">
        <v>9</v>
      </c>
    </row>
    <row r="30" spans="2:19" x14ac:dyDescent="0.2">
      <c r="B30" s="875" t="s">
        <v>325</v>
      </c>
      <c r="C30" s="875" t="s">
        <v>184</v>
      </c>
      <c r="D30" s="875">
        <v>80</v>
      </c>
      <c r="E30" s="875">
        <v>1</v>
      </c>
      <c r="F30" s="876"/>
      <c r="G30" s="876"/>
      <c r="H30" s="876"/>
      <c r="I30" s="876"/>
      <c r="J30" s="876">
        <v>9</v>
      </c>
      <c r="K30" s="876">
        <v>10</v>
      </c>
      <c r="L30" s="876"/>
      <c r="M30" s="876">
        <v>9</v>
      </c>
      <c r="N30" s="876">
        <v>10</v>
      </c>
      <c r="O30" s="877"/>
      <c r="P30" s="877"/>
      <c r="Q30" s="871"/>
      <c r="R30" s="871"/>
      <c r="S30" s="872"/>
    </row>
    <row r="31" spans="2:19" x14ac:dyDescent="0.2">
      <c r="B31" s="875" t="s">
        <v>392</v>
      </c>
      <c r="C31" s="875"/>
      <c r="D31" s="875">
        <v>80</v>
      </c>
      <c r="E31" s="875">
        <v>1</v>
      </c>
      <c r="F31" s="876"/>
      <c r="G31" s="876"/>
      <c r="H31" s="876"/>
      <c r="I31" s="876"/>
      <c r="J31" s="876"/>
      <c r="K31" s="876"/>
      <c r="L31" s="876"/>
      <c r="M31" s="876"/>
      <c r="N31" s="876">
        <v>8</v>
      </c>
      <c r="O31" s="877">
        <v>8</v>
      </c>
      <c r="P31" s="877">
        <v>8</v>
      </c>
      <c r="Q31" s="871"/>
      <c r="R31" s="871"/>
      <c r="S31" s="872"/>
    </row>
    <row r="32" spans="2:19" x14ac:dyDescent="0.2">
      <c r="B32" s="875" t="s">
        <v>393</v>
      </c>
      <c r="C32" s="875"/>
      <c r="D32" s="875">
        <v>80</v>
      </c>
      <c r="E32" s="875">
        <v>1</v>
      </c>
      <c r="F32" s="876"/>
      <c r="G32" s="876"/>
      <c r="H32" s="876"/>
      <c r="I32" s="876"/>
      <c r="J32" s="876"/>
      <c r="K32" s="876"/>
      <c r="L32" s="876"/>
      <c r="M32" s="876"/>
      <c r="N32" s="876">
        <v>8</v>
      </c>
      <c r="O32" s="877">
        <v>8</v>
      </c>
      <c r="P32" s="877">
        <v>9</v>
      </c>
      <c r="Q32" s="871"/>
      <c r="R32" s="871"/>
      <c r="S32" s="872"/>
    </row>
    <row r="33" spans="2:19" x14ac:dyDescent="0.2">
      <c r="B33" s="875" t="s">
        <v>393</v>
      </c>
      <c r="C33" s="875"/>
      <c r="D33" s="875">
        <v>120</v>
      </c>
      <c r="E33" s="875">
        <v>1</v>
      </c>
      <c r="F33" s="876"/>
      <c r="G33" s="876"/>
      <c r="H33" s="876"/>
      <c r="I33" s="876"/>
      <c r="J33" s="876"/>
      <c r="K33" s="876"/>
      <c r="L33" s="876"/>
      <c r="M33" s="876"/>
      <c r="N33" s="876"/>
      <c r="O33" s="877"/>
      <c r="P33" s="877"/>
      <c r="Q33" s="871">
        <v>12</v>
      </c>
      <c r="R33" s="871">
        <v>11</v>
      </c>
      <c r="S33" s="872">
        <v>8</v>
      </c>
    </row>
    <row r="34" spans="2:19" x14ac:dyDescent="0.2">
      <c r="B34" s="875" t="s">
        <v>536</v>
      </c>
      <c r="C34" s="875"/>
      <c r="D34" s="875">
        <v>80</v>
      </c>
      <c r="E34" s="875">
        <v>1</v>
      </c>
      <c r="F34" s="876"/>
      <c r="G34" s="876"/>
      <c r="H34" s="876"/>
      <c r="I34" s="876"/>
      <c r="J34" s="876"/>
      <c r="K34" s="876"/>
      <c r="L34" s="876"/>
      <c r="M34" s="876"/>
      <c r="N34" s="876"/>
      <c r="O34" s="877"/>
      <c r="P34" s="877"/>
      <c r="Q34" s="871">
        <v>8</v>
      </c>
      <c r="R34" s="871"/>
      <c r="S34" s="872"/>
    </row>
    <row r="35" spans="2:19" x14ac:dyDescent="0.2">
      <c r="B35" s="875" t="s">
        <v>537</v>
      </c>
      <c r="C35" s="875"/>
      <c r="D35" s="875">
        <v>80</v>
      </c>
      <c r="E35" s="875">
        <v>1</v>
      </c>
      <c r="F35" s="876"/>
      <c r="G35" s="876"/>
      <c r="H35" s="876"/>
      <c r="I35" s="876"/>
      <c r="J35" s="876"/>
      <c r="K35" s="876"/>
      <c r="L35" s="876"/>
      <c r="M35" s="876"/>
      <c r="N35" s="876"/>
      <c r="O35" s="877"/>
      <c r="P35" s="877"/>
      <c r="Q35" s="871">
        <v>9</v>
      </c>
      <c r="R35" s="871"/>
      <c r="S35" s="872"/>
    </row>
    <row r="36" spans="2:19" x14ac:dyDescent="0.2">
      <c r="B36" s="875" t="s">
        <v>191</v>
      </c>
      <c r="C36" s="875" t="s">
        <v>184</v>
      </c>
      <c r="D36" s="875">
        <v>120</v>
      </c>
      <c r="E36" s="875">
        <v>1</v>
      </c>
      <c r="F36" s="876">
        <v>8</v>
      </c>
      <c r="G36" s="876">
        <v>12</v>
      </c>
      <c r="H36" s="876">
        <v>6</v>
      </c>
      <c r="I36" s="876">
        <v>8</v>
      </c>
      <c r="J36" s="876">
        <v>8</v>
      </c>
      <c r="K36" s="876">
        <v>8</v>
      </c>
      <c r="L36" s="876">
        <v>8</v>
      </c>
      <c r="M36" s="876">
        <v>8</v>
      </c>
      <c r="N36" s="876"/>
      <c r="O36" s="877">
        <v>8</v>
      </c>
      <c r="P36" s="877">
        <v>8</v>
      </c>
      <c r="Q36" s="871"/>
      <c r="R36" s="871">
        <v>8</v>
      </c>
      <c r="S36" s="872"/>
    </row>
    <row r="37" spans="2:19" x14ac:dyDescent="0.2">
      <c r="B37" s="875" t="s">
        <v>538</v>
      </c>
      <c r="C37" s="875"/>
      <c r="D37" s="875">
        <v>120</v>
      </c>
      <c r="E37" s="875">
        <v>1</v>
      </c>
      <c r="F37" s="876"/>
      <c r="G37" s="876"/>
      <c r="H37" s="876"/>
      <c r="I37" s="876"/>
      <c r="J37" s="876"/>
      <c r="K37" s="876"/>
      <c r="L37" s="876"/>
      <c r="M37" s="876"/>
      <c r="N37" s="876"/>
      <c r="O37" s="877"/>
      <c r="P37" s="877">
        <v>8</v>
      </c>
      <c r="Q37" s="871">
        <v>8</v>
      </c>
      <c r="R37" s="871">
        <v>8</v>
      </c>
      <c r="S37" s="872">
        <v>9</v>
      </c>
    </row>
    <row r="38" spans="2:19" x14ac:dyDescent="0.2">
      <c r="B38" s="875" t="s">
        <v>539</v>
      </c>
      <c r="C38" s="875"/>
      <c r="D38" s="875">
        <v>120</v>
      </c>
      <c r="E38" s="875">
        <v>1</v>
      </c>
      <c r="F38" s="876"/>
      <c r="G38" s="876"/>
      <c r="H38" s="876"/>
      <c r="I38" s="876"/>
      <c r="J38" s="876"/>
      <c r="K38" s="876"/>
      <c r="L38" s="876"/>
      <c r="M38" s="876"/>
      <c r="N38" s="876"/>
      <c r="O38" s="877"/>
      <c r="P38" s="877"/>
      <c r="Q38" s="871">
        <v>8</v>
      </c>
      <c r="R38" s="871"/>
      <c r="S38" s="872"/>
    </row>
    <row r="39" spans="2:19" x14ac:dyDescent="0.2">
      <c r="B39" s="875" t="s">
        <v>192</v>
      </c>
      <c r="C39" s="875" t="s">
        <v>184</v>
      </c>
      <c r="D39" s="875">
        <v>120</v>
      </c>
      <c r="E39" s="875">
        <v>1</v>
      </c>
      <c r="F39" s="876">
        <v>9</v>
      </c>
      <c r="G39" s="876">
        <v>8</v>
      </c>
      <c r="H39" s="876">
        <v>7</v>
      </c>
      <c r="I39" s="876">
        <v>8</v>
      </c>
      <c r="J39" s="876">
        <v>8</v>
      </c>
      <c r="K39" s="876">
        <v>8</v>
      </c>
      <c r="L39" s="876">
        <v>8</v>
      </c>
      <c r="M39" s="876">
        <v>9</v>
      </c>
      <c r="N39" s="876">
        <v>8</v>
      </c>
      <c r="O39" s="877">
        <v>9</v>
      </c>
      <c r="P39" s="877"/>
      <c r="Q39" s="871"/>
      <c r="R39" s="871"/>
      <c r="S39" s="872"/>
    </row>
    <row r="40" spans="2:19" x14ac:dyDescent="0.2">
      <c r="B40" s="875" t="s">
        <v>193</v>
      </c>
      <c r="C40" s="875" t="s">
        <v>184</v>
      </c>
      <c r="D40" s="875">
        <v>120</v>
      </c>
      <c r="E40" s="875">
        <v>1</v>
      </c>
      <c r="F40" s="876">
        <v>13</v>
      </c>
      <c r="G40" s="876">
        <v>15</v>
      </c>
      <c r="H40" s="876">
        <v>12</v>
      </c>
      <c r="I40" s="876">
        <v>8</v>
      </c>
      <c r="J40" s="876">
        <v>8</v>
      </c>
      <c r="K40" s="876">
        <v>8</v>
      </c>
      <c r="L40" s="876">
        <v>8</v>
      </c>
      <c r="M40" s="876">
        <v>9</v>
      </c>
      <c r="N40" s="876">
        <v>8</v>
      </c>
      <c r="O40" s="877">
        <v>8</v>
      </c>
      <c r="P40" s="877"/>
      <c r="Q40" s="871"/>
      <c r="R40" s="871"/>
      <c r="S40" s="872"/>
    </row>
    <row r="41" spans="2:19" x14ac:dyDescent="0.2">
      <c r="B41" s="875" t="s">
        <v>194</v>
      </c>
      <c r="C41" s="875" t="s">
        <v>184</v>
      </c>
      <c r="D41" s="875">
        <v>120</v>
      </c>
      <c r="E41" s="875">
        <v>1</v>
      </c>
      <c r="F41" s="876">
        <v>10</v>
      </c>
      <c r="G41" s="876">
        <v>8</v>
      </c>
      <c r="H41" s="876">
        <v>8</v>
      </c>
      <c r="I41" s="876">
        <v>8</v>
      </c>
      <c r="J41" s="876">
        <v>9</v>
      </c>
      <c r="K41" s="876">
        <v>8</v>
      </c>
      <c r="L41" s="876"/>
      <c r="M41" s="876"/>
      <c r="N41" s="876"/>
      <c r="O41" s="877"/>
      <c r="P41" s="877"/>
      <c r="Q41" s="871"/>
      <c r="R41" s="871"/>
      <c r="S41" s="872"/>
    </row>
    <row r="42" spans="2:19" x14ac:dyDescent="0.2">
      <c r="B42" s="875" t="s">
        <v>271</v>
      </c>
      <c r="C42" s="875" t="s">
        <v>184</v>
      </c>
      <c r="D42" s="875">
        <v>120</v>
      </c>
      <c r="E42" s="875"/>
      <c r="F42" s="876"/>
      <c r="G42" s="876"/>
      <c r="H42" s="876"/>
      <c r="I42" s="876"/>
      <c r="J42" s="876"/>
      <c r="K42" s="876"/>
      <c r="L42" s="876"/>
      <c r="M42" s="876"/>
      <c r="N42" s="876"/>
      <c r="O42" s="877"/>
      <c r="P42" s="877"/>
      <c r="Q42" s="871"/>
      <c r="R42" s="871"/>
      <c r="S42" s="872"/>
    </row>
    <row r="43" spans="2:19" x14ac:dyDescent="0.2">
      <c r="B43" s="875" t="s">
        <v>272</v>
      </c>
      <c r="C43" s="875" t="s">
        <v>184</v>
      </c>
      <c r="D43" s="875">
        <v>120</v>
      </c>
      <c r="E43" s="875"/>
      <c r="F43" s="876"/>
      <c r="G43" s="876"/>
      <c r="H43" s="876"/>
      <c r="I43" s="876"/>
      <c r="J43" s="876"/>
      <c r="K43" s="876">
        <v>9</v>
      </c>
      <c r="L43" s="876"/>
      <c r="M43" s="876"/>
      <c r="N43" s="876"/>
      <c r="O43" s="877"/>
      <c r="P43" s="877"/>
      <c r="Q43" s="871"/>
      <c r="R43" s="871"/>
      <c r="S43" s="872"/>
    </row>
    <row r="44" spans="2:19" x14ac:dyDescent="0.2">
      <c r="B44" s="875" t="s">
        <v>272</v>
      </c>
      <c r="C44" s="875" t="s">
        <v>184</v>
      </c>
      <c r="D44" s="875">
        <v>80</v>
      </c>
      <c r="E44" s="875"/>
      <c r="F44" s="876"/>
      <c r="G44" s="876"/>
      <c r="H44" s="876"/>
      <c r="I44" s="876"/>
      <c r="J44" s="876"/>
      <c r="K44" s="876"/>
      <c r="L44" s="876"/>
      <c r="M44" s="876"/>
      <c r="N44" s="876"/>
      <c r="O44" s="877"/>
      <c r="P44" s="877"/>
      <c r="Q44" s="871"/>
      <c r="R44" s="871"/>
      <c r="S44" s="872"/>
    </row>
    <row r="45" spans="2:19" x14ac:dyDescent="0.2">
      <c r="B45" s="875" t="s">
        <v>195</v>
      </c>
      <c r="C45" s="875" t="s">
        <v>184</v>
      </c>
      <c r="D45" s="875">
        <v>120</v>
      </c>
      <c r="E45" s="875">
        <v>1</v>
      </c>
      <c r="F45" s="876"/>
      <c r="G45" s="876"/>
      <c r="H45" s="876"/>
      <c r="I45" s="876"/>
      <c r="J45" s="876"/>
      <c r="K45" s="876"/>
      <c r="L45" s="876"/>
      <c r="M45" s="876"/>
      <c r="N45" s="876"/>
      <c r="O45" s="877"/>
      <c r="P45" s="877"/>
      <c r="Q45" s="871"/>
      <c r="R45" s="871"/>
      <c r="S45" s="872"/>
    </row>
    <row r="46" spans="2:19" x14ac:dyDescent="0.2">
      <c r="B46" s="875" t="s">
        <v>192</v>
      </c>
      <c r="C46" s="875" t="s">
        <v>184</v>
      </c>
      <c r="D46" s="875">
        <v>120</v>
      </c>
      <c r="E46" s="875">
        <v>2</v>
      </c>
      <c r="F46" s="876"/>
      <c r="G46" s="876"/>
      <c r="H46" s="876"/>
      <c r="I46" s="876"/>
      <c r="J46" s="876"/>
      <c r="K46" s="876"/>
      <c r="L46" s="876"/>
      <c r="M46" s="876"/>
      <c r="N46" s="876"/>
      <c r="O46" s="877"/>
      <c r="P46" s="877"/>
      <c r="Q46" s="871"/>
      <c r="R46" s="871"/>
      <c r="S46" s="872"/>
    </row>
    <row r="47" spans="2:19" x14ac:dyDescent="0.2">
      <c r="B47" s="875" t="s">
        <v>193</v>
      </c>
      <c r="C47" s="875" t="s">
        <v>184</v>
      </c>
      <c r="D47" s="875">
        <v>120</v>
      </c>
      <c r="E47" s="875">
        <v>2</v>
      </c>
      <c r="F47" s="876"/>
      <c r="G47" s="876"/>
      <c r="H47" s="876"/>
      <c r="I47" s="876"/>
      <c r="J47" s="876"/>
      <c r="K47" s="876"/>
      <c r="L47" s="876"/>
      <c r="M47" s="876"/>
      <c r="N47" s="876"/>
      <c r="O47" s="877"/>
      <c r="P47" s="877"/>
      <c r="Q47" s="871"/>
      <c r="R47" s="871"/>
      <c r="S47" s="872"/>
    </row>
    <row r="48" spans="2:19" x14ac:dyDescent="0.2">
      <c r="B48" s="875" t="s">
        <v>196</v>
      </c>
      <c r="C48" s="879" t="s">
        <v>184</v>
      </c>
      <c r="D48" s="879">
        <v>80</v>
      </c>
      <c r="E48" s="879">
        <v>1</v>
      </c>
      <c r="F48" s="876"/>
      <c r="G48" s="876"/>
      <c r="H48" s="876"/>
      <c r="I48" s="876"/>
      <c r="J48" s="876"/>
      <c r="K48" s="876"/>
      <c r="L48" s="876"/>
      <c r="M48" s="876"/>
      <c r="N48" s="876"/>
      <c r="O48" s="877"/>
      <c r="P48" s="877"/>
      <c r="Q48" s="871"/>
      <c r="R48" s="871"/>
      <c r="S48" s="872"/>
    </row>
    <row r="49" spans="2:19" x14ac:dyDescent="0.2">
      <c r="B49" s="875" t="s">
        <v>294</v>
      </c>
      <c r="C49" s="879" t="s">
        <v>199</v>
      </c>
      <c r="D49" s="879">
        <v>40</v>
      </c>
      <c r="E49" s="879"/>
      <c r="F49" s="876">
        <v>8</v>
      </c>
      <c r="G49" s="876">
        <v>9</v>
      </c>
      <c r="H49" s="876">
        <v>5</v>
      </c>
      <c r="I49" s="876">
        <v>9</v>
      </c>
      <c r="J49" s="876"/>
      <c r="K49" s="876"/>
      <c r="L49" s="876"/>
      <c r="M49" s="876"/>
      <c r="N49" s="876"/>
      <c r="O49" s="877"/>
      <c r="P49" s="877"/>
      <c r="Q49" s="871"/>
      <c r="R49" s="871"/>
      <c r="S49" s="872"/>
    </row>
    <row r="50" spans="2:19" x14ac:dyDescent="0.2">
      <c r="B50" s="875" t="s">
        <v>295</v>
      </c>
      <c r="C50" s="879" t="s">
        <v>199</v>
      </c>
      <c r="D50" s="879">
        <v>40</v>
      </c>
      <c r="E50" s="879"/>
      <c r="F50" s="876">
        <v>10</v>
      </c>
      <c r="G50" s="876"/>
      <c r="H50" s="876">
        <v>13</v>
      </c>
      <c r="I50" s="876"/>
      <c r="J50" s="876"/>
      <c r="K50" s="876"/>
      <c r="L50" s="876"/>
      <c r="M50" s="876"/>
      <c r="N50" s="876"/>
      <c r="O50" s="877"/>
      <c r="P50" s="877"/>
      <c r="Q50" s="871"/>
      <c r="R50" s="871"/>
      <c r="S50" s="872"/>
    </row>
    <row r="51" spans="2:19" x14ac:dyDescent="0.2">
      <c r="B51" s="875" t="s">
        <v>197</v>
      </c>
      <c r="C51" s="879"/>
      <c r="D51" s="879">
        <v>40</v>
      </c>
      <c r="E51" s="879"/>
      <c r="F51" s="876"/>
      <c r="G51" s="876"/>
      <c r="H51" s="876"/>
      <c r="I51" s="876"/>
      <c r="J51" s="876"/>
      <c r="K51" s="876"/>
      <c r="L51" s="876"/>
      <c r="M51" s="876"/>
      <c r="N51" s="876"/>
      <c r="O51" s="877"/>
      <c r="P51" s="877"/>
      <c r="Q51" s="871"/>
      <c r="R51" s="871"/>
      <c r="S51" s="872"/>
    </row>
    <row r="52" spans="2:19" x14ac:dyDescent="0.2">
      <c r="B52" s="875" t="s">
        <v>198</v>
      </c>
      <c r="C52" s="879" t="s">
        <v>199</v>
      </c>
      <c r="D52" s="879">
        <v>20</v>
      </c>
      <c r="E52" s="879"/>
      <c r="F52" s="876"/>
      <c r="G52" s="876"/>
      <c r="H52" s="876"/>
      <c r="I52" s="876"/>
      <c r="J52" s="876"/>
      <c r="K52" s="876"/>
      <c r="L52" s="876"/>
      <c r="M52" s="876"/>
      <c r="N52" s="876"/>
      <c r="O52" s="877"/>
      <c r="P52" s="877"/>
      <c r="Q52" s="871"/>
      <c r="R52" s="871"/>
      <c r="S52" s="872"/>
    </row>
    <row r="53" spans="2:19" x14ac:dyDescent="0.2">
      <c r="B53" s="875" t="s">
        <v>200</v>
      </c>
      <c r="C53" s="879" t="s">
        <v>199</v>
      </c>
      <c r="D53" s="879">
        <v>20</v>
      </c>
      <c r="E53" s="879"/>
      <c r="F53" s="876"/>
      <c r="G53" s="876"/>
      <c r="H53" s="876"/>
      <c r="I53" s="876"/>
      <c r="J53" s="876"/>
      <c r="K53" s="876"/>
      <c r="L53" s="876"/>
      <c r="M53" s="876"/>
      <c r="N53" s="876"/>
      <c r="O53" s="877"/>
      <c r="P53" s="877"/>
      <c r="Q53" s="871"/>
      <c r="R53" s="871"/>
      <c r="S53" s="872"/>
    </row>
    <row r="54" spans="2:19" x14ac:dyDescent="0.2">
      <c r="B54" s="880" t="s">
        <v>201</v>
      </c>
      <c r="C54" s="881" t="s">
        <v>199</v>
      </c>
      <c r="D54" s="881">
        <v>20</v>
      </c>
      <c r="E54" s="881"/>
      <c r="F54" s="876"/>
      <c r="G54" s="876"/>
      <c r="H54" s="876"/>
      <c r="I54" s="876"/>
      <c r="J54" s="876"/>
      <c r="K54" s="876"/>
      <c r="L54" s="876"/>
      <c r="M54" s="876"/>
      <c r="N54" s="876"/>
      <c r="O54" s="877"/>
      <c r="P54" s="877"/>
      <c r="Q54" s="871"/>
      <c r="R54" s="871"/>
      <c r="S54" s="872"/>
    </row>
    <row r="55" spans="2:19" x14ac:dyDescent="0.2">
      <c r="B55" s="882" t="s">
        <v>202</v>
      </c>
      <c r="C55" s="882"/>
      <c r="D55" s="882"/>
      <c r="E55" s="882"/>
      <c r="F55" s="883">
        <f t="shared" ref="F55:N55" si="0">SUM(F10:F54)</f>
        <v>142</v>
      </c>
      <c r="G55" s="883">
        <f t="shared" si="0"/>
        <v>129</v>
      </c>
      <c r="H55" s="883">
        <f t="shared" si="0"/>
        <v>145</v>
      </c>
      <c r="I55" s="883">
        <f t="shared" si="0"/>
        <v>141</v>
      </c>
      <c r="J55" s="883">
        <f t="shared" si="0"/>
        <v>138</v>
      </c>
      <c r="K55" s="883">
        <f t="shared" si="0"/>
        <v>138</v>
      </c>
      <c r="L55" s="883">
        <f t="shared" si="0"/>
        <v>84</v>
      </c>
      <c r="M55" s="883">
        <f t="shared" si="0"/>
        <v>100</v>
      </c>
      <c r="N55" s="871">
        <f t="shared" si="0"/>
        <v>112</v>
      </c>
      <c r="O55" s="871">
        <f t="shared" ref="O55:P55" si="1">SUM(O10:O54)</f>
        <v>91</v>
      </c>
      <c r="P55" s="871">
        <f t="shared" si="1"/>
        <v>73</v>
      </c>
      <c r="Q55" s="871">
        <f t="shared" ref="Q55:R55" si="2">SUM(Q10:Q54)</f>
        <v>112</v>
      </c>
      <c r="R55" s="871">
        <f t="shared" si="2"/>
        <v>83</v>
      </c>
      <c r="S55" s="884">
        <f t="shared" ref="S55" si="3">SUM(S10:S54)</f>
        <v>96</v>
      </c>
    </row>
  </sheetData>
  <mergeCells count="8">
    <mergeCell ref="S21:S22"/>
    <mergeCell ref="R21:R22"/>
    <mergeCell ref="Q21:Q22"/>
    <mergeCell ref="B2:I2"/>
    <mergeCell ref="B3:I3"/>
    <mergeCell ref="B5:I5"/>
    <mergeCell ref="B4:I4"/>
    <mergeCell ref="P21:P22"/>
  </mergeCells>
  <phoneticPr fontId="4" type="noConversion"/>
  <pageMargins left="0.78740157480314965" right="0.78740157480314965" top="0.59055118110236227" bottom="0.98425196850393704" header="0.51181102362204722" footer="0.51181102362204722"/>
  <pageSetup paperSize="9" scale="86" orientation="landscape" r:id="rId1"/>
  <headerFooter alignWithMargins="0">
    <oddHeader>&amp;R&amp;8FbAUO.CHG/31.02-00.00-02/18.3051</oddHeader>
    <oddFooter>&amp;L&amp;D&amp;CAllgemeine Übersicht</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0"/>
  <sheetViews>
    <sheetView view="pageLayout" zoomScaleNormal="100" workbookViewId="0">
      <selection activeCell="L1" sqref="L1"/>
    </sheetView>
  </sheetViews>
  <sheetFormatPr baseColWidth="10" defaultColWidth="35.42578125" defaultRowHeight="11.25" x14ac:dyDescent="0.2"/>
  <cols>
    <col min="1" max="1" width="45" style="909" bestFit="1" customWidth="1"/>
    <col min="2" max="2" width="4.5703125" style="863" customWidth="1"/>
    <col min="3" max="3" width="4.7109375" style="863" customWidth="1"/>
    <col min="4" max="4" width="3.42578125" style="863" customWidth="1"/>
    <col min="5" max="6" width="4.42578125" style="863" bestFit="1" customWidth="1"/>
    <col min="7" max="8" width="4.42578125" style="910" bestFit="1" customWidth="1"/>
    <col min="9" max="10" width="4.85546875" style="863" customWidth="1"/>
    <col min="11" max="11" width="4.42578125" style="863" bestFit="1" customWidth="1"/>
    <col min="12" max="12" width="4.42578125" style="863" customWidth="1"/>
    <col min="13" max="13" width="4.42578125" style="863" bestFit="1" customWidth="1"/>
    <col min="14" max="14" width="4.42578125" style="911" bestFit="1" customWidth="1"/>
    <col min="15" max="16" width="4.42578125" style="864" bestFit="1" customWidth="1"/>
    <col min="17" max="18" width="4.42578125" style="863" bestFit="1" customWidth="1"/>
    <col min="19" max="16384" width="35.42578125" style="45"/>
  </cols>
  <sheetData>
    <row r="1" spans="1:18" ht="12" thickBot="1" x14ac:dyDescent="0.25"/>
    <row r="2" spans="1:18" s="77" customFormat="1" ht="17.25" customHeight="1" x14ac:dyDescent="0.25">
      <c r="A2" s="1279" t="s">
        <v>169</v>
      </c>
      <c r="B2" s="1280"/>
      <c r="C2" s="1280"/>
      <c r="D2" s="1280"/>
      <c r="E2" s="1280"/>
      <c r="F2" s="1280"/>
      <c r="G2" s="1280"/>
      <c r="H2" s="1281"/>
      <c r="I2" s="106"/>
      <c r="J2" s="106"/>
      <c r="K2" s="106"/>
      <c r="L2" s="106"/>
      <c r="M2" s="106"/>
      <c r="N2" s="885"/>
      <c r="O2" s="865"/>
      <c r="P2" s="865"/>
      <c r="Q2" s="106"/>
      <c r="R2" s="106"/>
    </row>
    <row r="3" spans="1:18" s="77" customFormat="1" ht="13.5" customHeight="1" x14ac:dyDescent="0.25">
      <c r="A3" s="1282" t="s">
        <v>462</v>
      </c>
      <c r="B3" s="1283"/>
      <c r="C3" s="1283"/>
      <c r="D3" s="1283"/>
      <c r="E3" s="1283"/>
      <c r="F3" s="1283"/>
      <c r="G3" s="1283"/>
      <c r="H3" s="1284"/>
      <c r="I3" s="106"/>
      <c r="J3" s="106"/>
      <c r="K3" s="106"/>
      <c r="L3" s="106"/>
      <c r="M3" s="106"/>
      <c r="N3" s="885"/>
      <c r="O3" s="865"/>
      <c r="P3" s="865"/>
      <c r="Q3" s="106"/>
      <c r="R3" s="106"/>
    </row>
    <row r="4" spans="1:18" s="77" customFormat="1" ht="13.5" customHeight="1" x14ac:dyDescent="0.25">
      <c r="A4" s="1288" t="s">
        <v>560</v>
      </c>
      <c r="B4" s="1289"/>
      <c r="C4" s="1289"/>
      <c r="D4" s="1289"/>
      <c r="E4" s="1289"/>
      <c r="F4" s="1289"/>
      <c r="G4" s="1289"/>
      <c r="H4" s="1290"/>
      <c r="I4" s="106"/>
      <c r="J4" s="106"/>
      <c r="K4" s="106"/>
      <c r="L4" s="106"/>
      <c r="M4" s="106"/>
      <c r="N4" s="885"/>
      <c r="O4" s="865"/>
      <c r="P4" s="865"/>
      <c r="Q4" s="106"/>
      <c r="R4" s="106"/>
    </row>
    <row r="5" spans="1:18" s="77" customFormat="1" ht="13.5" customHeight="1" thickBot="1" x14ac:dyDescent="0.3">
      <c r="A5" s="1285" t="s">
        <v>561</v>
      </c>
      <c r="B5" s="1286"/>
      <c r="C5" s="1286"/>
      <c r="D5" s="1286"/>
      <c r="E5" s="1286"/>
      <c r="F5" s="1286"/>
      <c r="G5" s="1286"/>
      <c r="H5" s="1287"/>
      <c r="I5" s="106"/>
      <c r="J5" s="106"/>
      <c r="K5" s="106"/>
      <c r="L5" s="106"/>
      <c r="M5" s="106"/>
      <c r="N5" s="885"/>
      <c r="O5" s="865"/>
      <c r="P5" s="865"/>
      <c r="Q5" s="106"/>
      <c r="R5" s="106"/>
    </row>
    <row r="6" spans="1:18" s="91" customFormat="1" ht="9" customHeight="1" x14ac:dyDescent="0.15">
      <c r="A6" s="886"/>
      <c r="B6" s="887"/>
      <c r="C6" s="887"/>
      <c r="D6" s="888"/>
      <c r="E6" s="889"/>
      <c r="F6" s="889"/>
      <c r="G6" s="890"/>
      <c r="H6" s="890"/>
      <c r="I6" s="889"/>
      <c r="J6" s="889"/>
      <c r="K6" s="889"/>
      <c r="L6" s="889"/>
      <c r="M6" s="889"/>
      <c r="N6" s="891"/>
      <c r="O6" s="892"/>
      <c r="P6" s="892"/>
      <c r="Q6" s="889"/>
      <c r="R6" s="889"/>
    </row>
    <row r="7" spans="1:18" x14ac:dyDescent="0.2">
      <c r="A7" s="893"/>
      <c r="B7" s="868"/>
      <c r="C7" s="868"/>
      <c r="D7" s="869"/>
      <c r="E7" s="870" t="s">
        <v>178</v>
      </c>
      <c r="F7" s="870" t="s">
        <v>178</v>
      </c>
      <c r="G7" s="883" t="s">
        <v>178</v>
      </c>
      <c r="H7" s="883" t="s">
        <v>178</v>
      </c>
      <c r="I7" s="883" t="s">
        <v>178</v>
      </c>
      <c r="J7" s="883" t="s">
        <v>178</v>
      </c>
      <c r="K7" s="883" t="s">
        <v>178</v>
      </c>
      <c r="L7" s="883" t="s">
        <v>178</v>
      </c>
      <c r="M7" s="883" t="s">
        <v>178</v>
      </c>
      <c r="N7" s="871" t="s">
        <v>178</v>
      </c>
      <c r="O7" s="871" t="s">
        <v>178</v>
      </c>
      <c r="P7" s="871" t="s">
        <v>178</v>
      </c>
      <c r="Q7" s="871" t="s">
        <v>178</v>
      </c>
      <c r="R7" s="872" t="s">
        <v>178</v>
      </c>
    </row>
    <row r="8" spans="1:18" x14ac:dyDescent="0.2">
      <c r="A8" s="893"/>
      <c r="B8" s="868"/>
      <c r="C8" s="868"/>
      <c r="D8" s="869"/>
      <c r="E8" s="870">
        <v>2005</v>
      </c>
      <c r="F8" s="870">
        <v>2006</v>
      </c>
      <c r="G8" s="883">
        <v>2007</v>
      </c>
      <c r="H8" s="883">
        <v>2008</v>
      </c>
      <c r="I8" s="883">
        <v>2009</v>
      </c>
      <c r="J8" s="883">
        <v>2010</v>
      </c>
      <c r="K8" s="883">
        <v>2011</v>
      </c>
      <c r="L8" s="883">
        <v>2012</v>
      </c>
      <c r="M8" s="883">
        <v>2013</v>
      </c>
      <c r="N8" s="871">
        <v>2014</v>
      </c>
      <c r="O8" s="871">
        <v>2015</v>
      </c>
      <c r="P8" s="871">
        <v>2016</v>
      </c>
      <c r="Q8" s="871">
        <v>2017</v>
      </c>
      <c r="R8" s="872">
        <v>2018</v>
      </c>
    </row>
    <row r="9" spans="1:18" x14ac:dyDescent="0.2">
      <c r="A9" s="894" t="s">
        <v>179</v>
      </c>
      <c r="B9" s="873" t="s">
        <v>180</v>
      </c>
      <c r="C9" s="873" t="s">
        <v>181</v>
      </c>
      <c r="D9" s="873" t="s">
        <v>182</v>
      </c>
      <c r="E9" s="870">
        <v>2006</v>
      </c>
      <c r="F9" s="870">
        <v>2007</v>
      </c>
      <c r="G9" s="883">
        <v>2008</v>
      </c>
      <c r="H9" s="883">
        <v>2009</v>
      </c>
      <c r="I9" s="883">
        <v>2010</v>
      </c>
      <c r="J9" s="883">
        <v>2011</v>
      </c>
      <c r="K9" s="883">
        <v>2012</v>
      </c>
      <c r="L9" s="883">
        <v>2013</v>
      </c>
      <c r="M9" s="883">
        <v>2014</v>
      </c>
      <c r="N9" s="871">
        <v>2015</v>
      </c>
      <c r="O9" s="871">
        <v>2016</v>
      </c>
      <c r="P9" s="871">
        <v>2017</v>
      </c>
      <c r="Q9" s="871">
        <v>2018</v>
      </c>
      <c r="R9" s="872">
        <v>2019</v>
      </c>
    </row>
    <row r="10" spans="1:18" ht="11.25" customHeight="1" x14ac:dyDescent="0.2">
      <c r="A10" s="895" t="s">
        <v>203</v>
      </c>
      <c r="B10" s="896" t="s">
        <v>204</v>
      </c>
      <c r="C10" s="896">
        <v>240</v>
      </c>
      <c r="D10" s="873">
        <v>1</v>
      </c>
      <c r="E10" s="897"/>
      <c r="F10" s="897"/>
      <c r="G10" s="876"/>
      <c r="H10" s="876"/>
      <c r="I10" s="876"/>
      <c r="J10" s="876"/>
      <c r="K10" s="876"/>
      <c r="L10" s="876"/>
      <c r="M10" s="877"/>
      <c r="N10" s="877"/>
      <c r="O10" s="877"/>
      <c r="P10" s="871"/>
      <c r="Q10" s="871"/>
      <c r="R10" s="872"/>
    </row>
    <row r="11" spans="1:18" ht="11.25" customHeight="1" x14ac:dyDescent="0.2">
      <c r="A11" s="895" t="s">
        <v>203</v>
      </c>
      <c r="B11" s="896" t="s">
        <v>204</v>
      </c>
      <c r="C11" s="896">
        <v>240</v>
      </c>
      <c r="D11" s="873">
        <v>2</v>
      </c>
      <c r="E11" s="876">
        <v>6</v>
      </c>
      <c r="F11" s="876"/>
      <c r="G11" s="876"/>
      <c r="H11" s="876"/>
      <c r="I11" s="876"/>
      <c r="J11" s="876"/>
      <c r="K11" s="876"/>
      <c r="L11" s="876"/>
      <c r="M11" s="877"/>
      <c r="N11" s="877"/>
      <c r="O11" s="877"/>
      <c r="P11" s="871"/>
      <c r="Q11" s="871"/>
      <c r="R11" s="872"/>
    </row>
    <row r="12" spans="1:18" ht="11.25" customHeight="1" x14ac:dyDescent="0.2">
      <c r="A12" s="895" t="s">
        <v>203</v>
      </c>
      <c r="B12" s="896" t="s">
        <v>204</v>
      </c>
      <c r="C12" s="896">
        <v>240</v>
      </c>
      <c r="D12" s="873">
        <v>3</v>
      </c>
      <c r="E12" s="876">
        <v>8</v>
      </c>
      <c r="F12" s="876">
        <v>7</v>
      </c>
      <c r="G12" s="876"/>
      <c r="H12" s="876"/>
      <c r="I12" s="876"/>
      <c r="J12" s="876"/>
      <c r="K12" s="876"/>
      <c r="L12" s="876"/>
      <c r="M12" s="877"/>
      <c r="N12" s="877"/>
      <c r="O12" s="877"/>
      <c r="P12" s="871"/>
      <c r="Q12" s="871"/>
      <c r="R12" s="872"/>
    </row>
    <row r="13" spans="1:18" ht="11.25" customHeight="1" x14ac:dyDescent="0.2">
      <c r="A13" s="895" t="s">
        <v>203</v>
      </c>
      <c r="B13" s="896" t="s">
        <v>204</v>
      </c>
      <c r="C13" s="896">
        <v>180</v>
      </c>
      <c r="D13" s="873">
        <v>1</v>
      </c>
      <c r="E13" s="876"/>
      <c r="F13" s="897">
        <v>14</v>
      </c>
      <c r="G13" s="876">
        <v>18</v>
      </c>
      <c r="H13" s="876"/>
      <c r="I13" s="876"/>
      <c r="J13" s="876"/>
      <c r="K13" s="876"/>
      <c r="L13" s="876"/>
      <c r="M13" s="877"/>
      <c r="N13" s="877"/>
      <c r="O13" s="877"/>
      <c r="P13" s="871"/>
      <c r="Q13" s="871"/>
      <c r="R13" s="872"/>
    </row>
    <row r="14" spans="1:18" ht="11.25" customHeight="1" x14ac:dyDescent="0.2">
      <c r="A14" s="895" t="s">
        <v>203</v>
      </c>
      <c r="B14" s="896" t="s">
        <v>204</v>
      </c>
      <c r="C14" s="896">
        <v>180</v>
      </c>
      <c r="D14" s="873">
        <v>2</v>
      </c>
      <c r="E14" s="876"/>
      <c r="F14" s="897"/>
      <c r="G14" s="876">
        <v>9</v>
      </c>
      <c r="H14" s="876"/>
      <c r="I14" s="876"/>
      <c r="J14" s="876"/>
      <c r="K14" s="876"/>
      <c r="L14" s="876"/>
      <c r="M14" s="877"/>
      <c r="N14" s="877"/>
      <c r="O14" s="877"/>
      <c r="P14" s="871"/>
      <c r="Q14" s="871"/>
      <c r="R14" s="872"/>
    </row>
    <row r="15" spans="1:18" ht="11.25" customHeight="1" x14ac:dyDescent="0.2">
      <c r="A15" s="895" t="s">
        <v>321</v>
      </c>
      <c r="B15" s="896" t="s">
        <v>204</v>
      </c>
      <c r="C15" s="896">
        <v>180</v>
      </c>
      <c r="D15" s="873">
        <v>1</v>
      </c>
      <c r="E15" s="876"/>
      <c r="F15" s="897"/>
      <c r="G15" s="876"/>
      <c r="H15" s="876">
        <v>10</v>
      </c>
      <c r="I15" s="876">
        <v>16</v>
      </c>
      <c r="J15" s="876">
        <v>9</v>
      </c>
      <c r="K15" s="876">
        <v>12</v>
      </c>
      <c r="L15" s="876">
        <v>11</v>
      </c>
      <c r="M15" s="877">
        <v>14</v>
      </c>
      <c r="N15" s="877">
        <v>18</v>
      </c>
      <c r="O15" s="877">
        <v>12</v>
      </c>
      <c r="P15" s="871">
        <v>8</v>
      </c>
      <c r="Q15" s="871">
        <v>8</v>
      </c>
      <c r="R15" s="872"/>
    </row>
    <row r="16" spans="1:18" ht="11.25" customHeight="1" x14ac:dyDescent="0.2">
      <c r="A16" s="895" t="s">
        <v>321</v>
      </c>
      <c r="B16" s="896" t="s">
        <v>204</v>
      </c>
      <c r="C16" s="896">
        <v>180</v>
      </c>
      <c r="D16" s="873">
        <v>2</v>
      </c>
      <c r="E16" s="876"/>
      <c r="F16" s="897"/>
      <c r="G16" s="876"/>
      <c r="H16" s="876">
        <v>14</v>
      </c>
      <c r="I16" s="876">
        <v>10</v>
      </c>
      <c r="J16" s="876">
        <v>15</v>
      </c>
      <c r="K16" s="876">
        <v>9</v>
      </c>
      <c r="L16" s="876">
        <v>9</v>
      </c>
      <c r="M16" s="877">
        <v>9</v>
      </c>
      <c r="N16" s="877">
        <v>12</v>
      </c>
      <c r="O16" s="877">
        <v>11</v>
      </c>
      <c r="P16" s="871">
        <v>12</v>
      </c>
      <c r="Q16" s="871">
        <v>7</v>
      </c>
      <c r="R16" s="872"/>
    </row>
    <row r="17" spans="1:18" ht="11.25" customHeight="1" x14ac:dyDescent="0.2">
      <c r="A17" s="895" t="s">
        <v>321</v>
      </c>
      <c r="B17" s="896" t="s">
        <v>204</v>
      </c>
      <c r="C17" s="896">
        <v>180</v>
      </c>
      <c r="D17" s="873">
        <v>3</v>
      </c>
      <c r="E17" s="876"/>
      <c r="F17" s="897"/>
      <c r="G17" s="876"/>
      <c r="H17" s="876">
        <v>7</v>
      </c>
      <c r="I17" s="876">
        <v>12</v>
      </c>
      <c r="J17" s="876">
        <v>3</v>
      </c>
      <c r="K17" s="876">
        <v>11</v>
      </c>
      <c r="L17" s="876">
        <v>7</v>
      </c>
      <c r="M17" s="877">
        <v>6</v>
      </c>
      <c r="N17" s="877">
        <v>5</v>
      </c>
      <c r="O17" s="877">
        <v>10</v>
      </c>
      <c r="P17" s="871">
        <v>10</v>
      </c>
      <c r="Q17" s="871">
        <v>10</v>
      </c>
      <c r="R17" s="872"/>
    </row>
    <row r="18" spans="1:18" ht="11.25" customHeight="1" x14ac:dyDescent="0.2">
      <c r="A18" s="895" t="s">
        <v>321</v>
      </c>
      <c r="B18" s="896" t="s">
        <v>204</v>
      </c>
      <c r="C18" s="896">
        <v>180</v>
      </c>
      <c r="D18" s="873">
        <v>4</v>
      </c>
      <c r="E18" s="876"/>
      <c r="F18" s="897"/>
      <c r="G18" s="876"/>
      <c r="H18" s="876"/>
      <c r="I18" s="876">
        <v>6</v>
      </c>
      <c r="J18" s="876">
        <v>12</v>
      </c>
      <c r="K18" s="876">
        <v>5</v>
      </c>
      <c r="L18" s="876">
        <v>9</v>
      </c>
      <c r="M18" s="877">
        <v>6</v>
      </c>
      <c r="N18" s="877">
        <v>7</v>
      </c>
      <c r="O18" s="877">
        <v>9</v>
      </c>
      <c r="P18" s="871">
        <v>7</v>
      </c>
      <c r="Q18" s="871">
        <v>8</v>
      </c>
      <c r="R18" s="872"/>
    </row>
    <row r="19" spans="1:18" ht="11.25" customHeight="1" x14ac:dyDescent="0.2">
      <c r="A19" s="895" t="s">
        <v>205</v>
      </c>
      <c r="B19" s="896" t="s">
        <v>204</v>
      </c>
      <c r="C19" s="896">
        <v>160</v>
      </c>
      <c r="D19" s="873"/>
      <c r="E19" s="876"/>
      <c r="F19" s="876">
        <v>12</v>
      </c>
      <c r="G19" s="876">
        <v>8</v>
      </c>
      <c r="H19" s="876"/>
      <c r="I19" s="876"/>
      <c r="J19" s="876"/>
      <c r="K19" s="876"/>
      <c r="L19" s="876"/>
      <c r="M19" s="877"/>
      <c r="N19" s="877"/>
      <c r="O19" s="877"/>
      <c r="P19" s="871"/>
      <c r="Q19" s="871"/>
      <c r="R19" s="872"/>
    </row>
    <row r="20" spans="1:18" ht="11.25" customHeight="1" x14ac:dyDescent="0.2">
      <c r="A20" s="895" t="s">
        <v>205</v>
      </c>
      <c r="B20" s="896" t="s">
        <v>204</v>
      </c>
      <c r="C20" s="896">
        <v>160</v>
      </c>
      <c r="D20" s="873" t="s">
        <v>212</v>
      </c>
      <c r="E20" s="876"/>
      <c r="F20" s="876"/>
      <c r="G20" s="876"/>
      <c r="H20" s="876"/>
      <c r="I20" s="876"/>
      <c r="J20" s="876"/>
      <c r="K20" s="876">
        <v>14</v>
      </c>
      <c r="L20" s="876"/>
      <c r="M20" s="877"/>
      <c r="N20" s="877"/>
      <c r="O20" s="877"/>
      <c r="P20" s="871"/>
      <c r="Q20" s="871"/>
      <c r="R20" s="872"/>
    </row>
    <row r="21" spans="1:18" ht="11.25" customHeight="1" x14ac:dyDescent="0.2">
      <c r="A21" s="895" t="s">
        <v>491</v>
      </c>
      <c r="B21" s="896" t="s">
        <v>204</v>
      </c>
      <c r="C21" s="896">
        <v>160</v>
      </c>
      <c r="D21" s="873" t="s">
        <v>212</v>
      </c>
      <c r="E21" s="876"/>
      <c r="F21" s="876"/>
      <c r="G21" s="876"/>
      <c r="H21" s="876"/>
      <c r="I21" s="876"/>
      <c r="J21" s="876"/>
      <c r="K21" s="876"/>
      <c r="L21" s="876"/>
      <c r="M21" s="877"/>
      <c r="N21" s="877"/>
      <c r="O21" s="877">
        <v>28</v>
      </c>
      <c r="P21" s="871">
        <v>27</v>
      </c>
      <c r="Q21" s="871"/>
      <c r="R21" s="872"/>
    </row>
    <row r="22" spans="1:18" ht="11.25" customHeight="1" x14ac:dyDescent="0.2">
      <c r="A22" s="895" t="s">
        <v>206</v>
      </c>
      <c r="B22" s="896" t="s">
        <v>207</v>
      </c>
      <c r="C22" s="896">
        <v>160</v>
      </c>
      <c r="D22" s="873" t="s">
        <v>212</v>
      </c>
      <c r="E22" s="876"/>
      <c r="F22" s="876"/>
      <c r="G22" s="876"/>
      <c r="H22" s="876"/>
      <c r="I22" s="876"/>
      <c r="J22" s="876"/>
      <c r="K22" s="876"/>
      <c r="L22" s="876"/>
      <c r="M22" s="877"/>
      <c r="N22" s="877"/>
      <c r="O22" s="877"/>
      <c r="P22" s="871"/>
      <c r="Q22" s="871"/>
      <c r="R22" s="872"/>
    </row>
    <row r="23" spans="1:18" ht="11.25" customHeight="1" x14ac:dyDescent="0.2">
      <c r="A23" s="895" t="s">
        <v>208</v>
      </c>
      <c r="B23" s="896" t="s">
        <v>209</v>
      </c>
      <c r="C23" s="896">
        <v>40</v>
      </c>
      <c r="D23" s="873" t="s">
        <v>212</v>
      </c>
      <c r="E23" s="876"/>
      <c r="F23" s="876"/>
      <c r="G23" s="876"/>
      <c r="H23" s="876"/>
      <c r="I23" s="876"/>
      <c r="J23" s="876"/>
      <c r="K23" s="876"/>
      <c r="L23" s="876"/>
      <c r="M23" s="877"/>
      <c r="N23" s="877"/>
      <c r="O23" s="877"/>
      <c r="P23" s="871"/>
      <c r="Q23" s="871"/>
      <c r="R23" s="872"/>
    </row>
    <row r="24" spans="1:18" ht="11.25" customHeight="1" x14ac:dyDescent="0.2">
      <c r="A24" s="895" t="s">
        <v>210</v>
      </c>
      <c r="B24" s="896" t="s">
        <v>207</v>
      </c>
      <c r="C24" s="896">
        <v>240</v>
      </c>
      <c r="D24" s="873">
        <v>1</v>
      </c>
      <c r="E24" s="876"/>
      <c r="F24" s="876"/>
      <c r="G24" s="876"/>
      <c r="H24" s="876"/>
      <c r="I24" s="876"/>
      <c r="J24" s="876"/>
      <c r="K24" s="876"/>
      <c r="L24" s="876"/>
      <c r="M24" s="877"/>
      <c r="N24" s="877"/>
      <c r="O24" s="877"/>
      <c r="P24" s="871"/>
      <c r="Q24" s="871"/>
      <c r="R24" s="872"/>
    </row>
    <row r="25" spans="1:18" ht="11.25" customHeight="1" x14ac:dyDescent="0.2">
      <c r="A25" s="895" t="s">
        <v>210</v>
      </c>
      <c r="B25" s="896" t="s">
        <v>207</v>
      </c>
      <c r="C25" s="896">
        <v>240</v>
      </c>
      <c r="D25" s="873">
        <v>2</v>
      </c>
      <c r="E25" s="876"/>
      <c r="F25" s="876"/>
      <c r="G25" s="876"/>
      <c r="H25" s="876"/>
      <c r="I25" s="876"/>
      <c r="J25" s="876"/>
      <c r="K25" s="876"/>
      <c r="L25" s="876"/>
      <c r="M25" s="877"/>
      <c r="N25" s="877"/>
      <c r="O25" s="877"/>
      <c r="P25" s="871"/>
      <c r="Q25" s="871"/>
      <c r="R25" s="872"/>
    </row>
    <row r="26" spans="1:18" ht="11.25" customHeight="1" x14ac:dyDescent="0.2">
      <c r="A26" s="895" t="s">
        <v>210</v>
      </c>
      <c r="B26" s="896" t="s">
        <v>207</v>
      </c>
      <c r="C26" s="896">
        <v>240</v>
      </c>
      <c r="D26" s="873">
        <v>3</v>
      </c>
      <c r="E26" s="876"/>
      <c r="F26" s="876"/>
      <c r="G26" s="876"/>
      <c r="H26" s="876"/>
      <c r="I26" s="876"/>
      <c r="J26" s="876"/>
      <c r="K26" s="876"/>
      <c r="L26" s="876"/>
      <c r="M26" s="877"/>
      <c r="N26" s="877"/>
      <c r="O26" s="877"/>
      <c r="P26" s="871"/>
      <c r="Q26" s="871"/>
      <c r="R26" s="872"/>
    </row>
    <row r="27" spans="1:18" ht="11.25" customHeight="1" x14ac:dyDescent="0.2">
      <c r="A27" s="895" t="s">
        <v>211</v>
      </c>
      <c r="B27" s="896" t="s">
        <v>207</v>
      </c>
      <c r="C27" s="896">
        <v>50</v>
      </c>
      <c r="D27" s="873" t="s">
        <v>212</v>
      </c>
      <c r="E27" s="876"/>
      <c r="F27" s="876"/>
      <c r="G27" s="876"/>
      <c r="H27" s="876"/>
      <c r="I27" s="876"/>
      <c r="J27" s="876"/>
      <c r="K27" s="876"/>
      <c r="L27" s="876"/>
      <c r="M27" s="877"/>
      <c r="N27" s="877"/>
      <c r="O27" s="877"/>
      <c r="P27" s="871"/>
      <c r="Q27" s="871"/>
      <c r="R27" s="872"/>
    </row>
    <row r="28" spans="1:18" ht="11.25" customHeight="1" x14ac:dyDescent="0.2">
      <c r="A28" s="895" t="s">
        <v>213</v>
      </c>
      <c r="B28" s="896" t="s">
        <v>207</v>
      </c>
      <c r="C28" s="896">
        <v>160</v>
      </c>
      <c r="D28" s="873">
        <v>1</v>
      </c>
      <c r="E28" s="876">
        <v>57</v>
      </c>
      <c r="F28" s="876">
        <v>81</v>
      </c>
      <c r="G28" s="876">
        <v>70</v>
      </c>
      <c r="H28" s="876">
        <v>78</v>
      </c>
      <c r="I28" s="876">
        <v>92</v>
      </c>
      <c r="J28" s="876">
        <v>64</v>
      </c>
      <c r="K28" s="876">
        <v>57</v>
      </c>
      <c r="L28" s="876">
        <v>62</v>
      </c>
      <c r="M28" s="877">
        <v>40</v>
      </c>
      <c r="N28" s="877">
        <v>54</v>
      </c>
      <c r="O28" s="877">
        <v>55</v>
      </c>
      <c r="P28" s="871">
        <v>44</v>
      </c>
      <c r="Q28" s="871">
        <v>47</v>
      </c>
      <c r="R28" s="872">
        <v>64</v>
      </c>
    </row>
    <row r="29" spans="1:18" ht="11.25" customHeight="1" x14ac:dyDescent="0.2">
      <c r="A29" s="895" t="s">
        <v>213</v>
      </c>
      <c r="B29" s="896" t="s">
        <v>207</v>
      </c>
      <c r="C29" s="896">
        <v>160</v>
      </c>
      <c r="D29" s="873">
        <v>2</v>
      </c>
      <c r="E29" s="876">
        <v>33</v>
      </c>
      <c r="F29" s="876">
        <v>27</v>
      </c>
      <c r="G29" s="876">
        <v>46</v>
      </c>
      <c r="H29" s="876">
        <v>27</v>
      </c>
      <c r="I29" s="876">
        <v>32</v>
      </c>
      <c r="J29" s="876">
        <v>54</v>
      </c>
      <c r="K29" s="876">
        <v>42</v>
      </c>
      <c r="L29" s="876">
        <v>33</v>
      </c>
      <c r="M29" s="877">
        <v>37</v>
      </c>
      <c r="N29" s="877">
        <v>25</v>
      </c>
      <c r="O29" s="877">
        <v>37</v>
      </c>
      <c r="P29" s="871">
        <v>30</v>
      </c>
      <c r="Q29" s="871">
        <v>28</v>
      </c>
      <c r="R29" s="872">
        <v>28</v>
      </c>
    </row>
    <row r="30" spans="1:18" ht="11.25" customHeight="1" x14ac:dyDescent="0.2">
      <c r="A30" s="895" t="s">
        <v>213</v>
      </c>
      <c r="B30" s="896" t="s">
        <v>207</v>
      </c>
      <c r="C30" s="896">
        <v>160</v>
      </c>
      <c r="D30" s="873">
        <v>3</v>
      </c>
      <c r="E30" s="876">
        <v>24</v>
      </c>
      <c r="F30" s="876">
        <v>16</v>
      </c>
      <c r="G30" s="876">
        <v>25</v>
      </c>
      <c r="H30" s="876">
        <v>27</v>
      </c>
      <c r="I30" s="876">
        <v>14</v>
      </c>
      <c r="J30" s="876">
        <v>22</v>
      </c>
      <c r="K30" s="876">
        <v>34</v>
      </c>
      <c r="L30" s="876">
        <v>24</v>
      </c>
      <c r="M30" s="877">
        <v>21</v>
      </c>
      <c r="N30" s="877">
        <v>28</v>
      </c>
      <c r="O30" s="877">
        <v>14</v>
      </c>
      <c r="P30" s="871">
        <v>33</v>
      </c>
      <c r="Q30" s="871">
        <v>25</v>
      </c>
      <c r="R30" s="872">
        <v>25</v>
      </c>
    </row>
    <row r="31" spans="1:18" ht="11.25" customHeight="1" x14ac:dyDescent="0.2">
      <c r="A31" s="895" t="s">
        <v>213</v>
      </c>
      <c r="B31" s="896" t="s">
        <v>207</v>
      </c>
      <c r="C31" s="896">
        <v>160</v>
      </c>
      <c r="D31" s="873">
        <v>4</v>
      </c>
      <c r="E31" s="876">
        <v>15</v>
      </c>
      <c r="F31" s="876">
        <v>10</v>
      </c>
      <c r="G31" s="876">
        <v>7</v>
      </c>
      <c r="H31" s="876">
        <v>19</v>
      </c>
      <c r="I31" s="876">
        <v>21</v>
      </c>
      <c r="J31" s="876">
        <v>13</v>
      </c>
      <c r="K31" s="876">
        <v>13</v>
      </c>
      <c r="L31" s="876">
        <v>25</v>
      </c>
      <c r="M31" s="877">
        <v>13</v>
      </c>
      <c r="N31" s="877">
        <v>13</v>
      </c>
      <c r="O31" s="877">
        <v>21</v>
      </c>
      <c r="P31" s="871">
        <v>17</v>
      </c>
      <c r="Q31" s="871">
        <v>25</v>
      </c>
      <c r="R31" s="872">
        <v>24</v>
      </c>
    </row>
    <row r="32" spans="1:18" ht="11.25" customHeight="1" x14ac:dyDescent="0.2">
      <c r="A32" s="895" t="s">
        <v>214</v>
      </c>
      <c r="B32" s="896" t="s">
        <v>204</v>
      </c>
      <c r="C32" s="896">
        <v>240</v>
      </c>
      <c r="D32" s="873">
        <v>1</v>
      </c>
      <c r="E32" s="876">
        <v>8</v>
      </c>
      <c r="F32" s="876"/>
      <c r="G32" s="876">
        <v>10</v>
      </c>
      <c r="H32" s="876">
        <v>8</v>
      </c>
      <c r="I32" s="876">
        <v>12</v>
      </c>
      <c r="J32" s="876">
        <v>10</v>
      </c>
      <c r="K32" s="876">
        <v>11</v>
      </c>
      <c r="L32" s="876">
        <v>10</v>
      </c>
      <c r="M32" s="877">
        <v>27</v>
      </c>
      <c r="N32" s="877">
        <v>9</v>
      </c>
      <c r="O32" s="877">
        <v>9</v>
      </c>
      <c r="P32" s="871">
        <v>17</v>
      </c>
      <c r="Q32" s="871">
        <v>11</v>
      </c>
      <c r="R32" s="872">
        <v>12</v>
      </c>
    </row>
    <row r="33" spans="1:18" ht="11.25" customHeight="1" x14ac:dyDescent="0.2">
      <c r="A33" s="895" t="s">
        <v>214</v>
      </c>
      <c r="B33" s="896" t="s">
        <v>204</v>
      </c>
      <c r="C33" s="896">
        <v>240</v>
      </c>
      <c r="D33" s="873">
        <v>2</v>
      </c>
      <c r="E33" s="876">
        <v>2</v>
      </c>
      <c r="F33" s="876">
        <v>3</v>
      </c>
      <c r="G33" s="876"/>
      <c r="H33" s="876">
        <v>8</v>
      </c>
      <c r="I33" s="876"/>
      <c r="J33" s="876">
        <v>7</v>
      </c>
      <c r="K33" s="876">
        <v>12</v>
      </c>
      <c r="L33" s="876">
        <v>10</v>
      </c>
      <c r="M33" s="877">
        <v>10</v>
      </c>
      <c r="N33" s="877">
        <v>21</v>
      </c>
      <c r="O33" s="877">
        <v>11</v>
      </c>
      <c r="P33" s="871">
        <v>7</v>
      </c>
      <c r="Q33" s="871">
        <v>19</v>
      </c>
      <c r="R33" s="872">
        <v>6</v>
      </c>
    </row>
    <row r="34" spans="1:18" ht="11.25" customHeight="1" x14ac:dyDescent="0.2">
      <c r="A34" s="895" t="s">
        <v>215</v>
      </c>
      <c r="B34" s="896" t="s">
        <v>207</v>
      </c>
      <c r="C34" s="896">
        <v>160</v>
      </c>
      <c r="D34" s="873">
        <v>1</v>
      </c>
      <c r="E34" s="876">
        <v>27</v>
      </c>
      <c r="F34" s="876">
        <v>25</v>
      </c>
      <c r="G34" s="876">
        <v>34</v>
      </c>
      <c r="H34" s="876">
        <v>30</v>
      </c>
      <c r="I34" s="876">
        <v>28</v>
      </c>
      <c r="J34" s="876">
        <v>29</v>
      </c>
      <c r="K34" s="876">
        <v>29</v>
      </c>
      <c r="L34" s="876">
        <v>37</v>
      </c>
      <c r="M34" s="877">
        <v>32</v>
      </c>
      <c r="N34" s="877">
        <v>37</v>
      </c>
      <c r="O34" s="877">
        <v>35</v>
      </c>
      <c r="P34" s="871">
        <v>37</v>
      </c>
      <c r="Q34" s="871">
        <v>37</v>
      </c>
      <c r="R34" s="872">
        <v>38</v>
      </c>
    </row>
    <row r="35" spans="1:18" ht="11.25" customHeight="1" x14ac:dyDescent="0.2">
      <c r="A35" s="895" t="s">
        <v>215</v>
      </c>
      <c r="B35" s="896" t="s">
        <v>207</v>
      </c>
      <c r="C35" s="896">
        <v>160</v>
      </c>
      <c r="D35" s="873">
        <v>2</v>
      </c>
      <c r="E35" s="876">
        <v>15</v>
      </c>
      <c r="F35" s="876">
        <v>15</v>
      </c>
      <c r="G35" s="876">
        <v>20</v>
      </c>
      <c r="H35" s="876">
        <v>21</v>
      </c>
      <c r="I35" s="876">
        <v>21</v>
      </c>
      <c r="J35" s="876">
        <v>18</v>
      </c>
      <c r="K35" s="876">
        <v>11</v>
      </c>
      <c r="L35" s="876">
        <v>29</v>
      </c>
      <c r="M35" s="877">
        <v>31</v>
      </c>
      <c r="N35" s="877">
        <v>21</v>
      </c>
      <c r="O35" s="877">
        <v>26</v>
      </c>
      <c r="P35" s="871">
        <v>30</v>
      </c>
      <c r="Q35" s="871">
        <v>26</v>
      </c>
      <c r="R35" s="872">
        <v>31</v>
      </c>
    </row>
    <row r="36" spans="1:18" ht="11.25" customHeight="1" x14ac:dyDescent="0.2">
      <c r="A36" s="895" t="s">
        <v>215</v>
      </c>
      <c r="B36" s="896" t="s">
        <v>207</v>
      </c>
      <c r="C36" s="896">
        <v>160</v>
      </c>
      <c r="D36" s="873">
        <v>3</v>
      </c>
      <c r="E36" s="876">
        <v>19</v>
      </c>
      <c r="F36" s="876">
        <v>13</v>
      </c>
      <c r="G36" s="876">
        <v>12</v>
      </c>
      <c r="H36" s="876">
        <v>17</v>
      </c>
      <c r="I36" s="876">
        <v>11</v>
      </c>
      <c r="J36" s="876">
        <v>18</v>
      </c>
      <c r="K36" s="876">
        <v>17</v>
      </c>
      <c r="L36" s="876">
        <v>8</v>
      </c>
      <c r="M36" s="877">
        <v>26</v>
      </c>
      <c r="N36" s="877">
        <v>17</v>
      </c>
      <c r="O36" s="877">
        <v>15</v>
      </c>
      <c r="P36" s="871">
        <v>16</v>
      </c>
      <c r="Q36" s="871">
        <v>22</v>
      </c>
      <c r="R36" s="872">
        <v>20</v>
      </c>
    </row>
    <row r="37" spans="1:18" ht="11.25" customHeight="1" x14ac:dyDescent="0.2">
      <c r="A37" s="895" t="s">
        <v>575</v>
      </c>
      <c r="B37" s="896" t="s">
        <v>204</v>
      </c>
      <c r="C37" s="896">
        <v>180</v>
      </c>
      <c r="D37" s="873">
        <v>1</v>
      </c>
      <c r="E37" s="876"/>
      <c r="F37" s="876"/>
      <c r="G37" s="876"/>
      <c r="H37" s="876"/>
      <c r="I37" s="876"/>
      <c r="J37" s="876"/>
      <c r="K37" s="876"/>
      <c r="L37" s="876"/>
      <c r="M37" s="877"/>
      <c r="N37" s="877"/>
      <c r="O37" s="877"/>
      <c r="P37" s="871"/>
      <c r="Q37" s="871"/>
      <c r="R37" s="872">
        <v>13</v>
      </c>
    </row>
    <row r="38" spans="1:18" ht="11.25" customHeight="1" x14ac:dyDescent="0.2">
      <c r="A38" s="895" t="s">
        <v>575</v>
      </c>
      <c r="B38" s="896" t="s">
        <v>204</v>
      </c>
      <c r="C38" s="896">
        <v>180</v>
      </c>
      <c r="D38" s="873">
        <v>2</v>
      </c>
      <c r="E38" s="876"/>
      <c r="F38" s="876"/>
      <c r="G38" s="876"/>
      <c r="H38" s="876"/>
      <c r="I38" s="876"/>
      <c r="J38" s="876"/>
      <c r="K38" s="876"/>
      <c r="L38" s="876"/>
      <c r="M38" s="877"/>
      <c r="N38" s="877"/>
      <c r="O38" s="877"/>
      <c r="P38" s="871"/>
      <c r="Q38" s="871"/>
      <c r="R38" s="872">
        <v>5</v>
      </c>
    </row>
    <row r="39" spans="1:18" ht="11.25" customHeight="1" x14ac:dyDescent="0.2">
      <c r="A39" s="895" t="s">
        <v>575</v>
      </c>
      <c r="B39" s="896" t="s">
        <v>204</v>
      </c>
      <c r="C39" s="896">
        <v>180</v>
      </c>
      <c r="D39" s="873">
        <v>3</v>
      </c>
      <c r="E39" s="876"/>
      <c r="F39" s="876"/>
      <c r="G39" s="876"/>
      <c r="H39" s="876"/>
      <c r="I39" s="876"/>
      <c r="J39" s="876"/>
      <c r="K39" s="876"/>
      <c r="L39" s="876"/>
      <c r="M39" s="877"/>
      <c r="N39" s="877"/>
      <c r="O39" s="877"/>
      <c r="P39" s="871"/>
      <c r="Q39" s="871"/>
      <c r="R39" s="872">
        <v>10</v>
      </c>
    </row>
    <row r="40" spans="1:18" ht="11.25" customHeight="1" x14ac:dyDescent="0.2">
      <c r="A40" s="895" t="s">
        <v>575</v>
      </c>
      <c r="B40" s="896" t="s">
        <v>204</v>
      </c>
      <c r="C40" s="896">
        <v>180</v>
      </c>
      <c r="D40" s="873">
        <v>4</v>
      </c>
      <c r="E40" s="876"/>
      <c r="F40" s="876"/>
      <c r="G40" s="876"/>
      <c r="H40" s="876"/>
      <c r="I40" s="876"/>
      <c r="J40" s="876"/>
      <c r="K40" s="876"/>
      <c r="L40" s="876"/>
      <c r="M40" s="877"/>
      <c r="N40" s="877"/>
      <c r="O40" s="877"/>
      <c r="P40" s="871"/>
      <c r="Q40" s="871"/>
      <c r="R40" s="872">
        <v>9</v>
      </c>
    </row>
    <row r="41" spans="1:18" ht="11.25" customHeight="1" x14ac:dyDescent="0.2">
      <c r="A41" s="895" t="s">
        <v>269</v>
      </c>
      <c r="B41" s="896" t="s">
        <v>207</v>
      </c>
      <c r="C41" s="896">
        <v>120</v>
      </c>
      <c r="D41" s="873" t="s">
        <v>212</v>
      </c>
      <c r="E41" s="876"/>
      <c r="F41" s="876">
        <v>20</v>
      </c>
      <c r="G41" s="876">
        <v>11</v>
      </c>
      <c r="H41" s="876"/>
      <c r="I41" s="876">
        <v>12</v>
      </c>
      <c r="J41" s="876"/>
      <c r="K41" s="876"/>
      <c r="L41" s="876"/>
      <c r="M41" s="877"/>
      <c r="N41" s="877"/>
      <c r="O41" s="877"/>
      <c r="P41" s="871"/>
      <c r="Q41" s="871"/>
      <c r="R41" s="872"/>
    </row>
    <row r="42" spans="1:18" ht="11.25" customHeight="1" x14ac:dyDescent="0.2">
      <c r="A42" s="895" t="s">
        <v>288</v>
      </c>
      <c r="B42" s="896" t="s">
        <v>207</v>
      </c>
      <c r="C42" s="896">
        <v>160</v>
      </c>
      <c r="D42" s="873" t="s">
        <v>212</v>
      </c>
      <c r="E42" s="876">
        <v>8</v>
      </c>
      <c r="F42" s="876"/>
      <c r="G42" s="876">
        <v>15</v>
      </c>
      <c r="H42" s="876">
        <v>9</v>
      </c>
      <c r="I42" s="876"/>
      <c r="J42" s="876"/>
      <c r="K42" s="876"/>
      <c r="L42" s="876"/>
      <c r="M42" s="877"/>
      <c r="N42" s="877"/>
      <c r="O42" s="877"/>
      <c r="P42" s="871"/>
      <c r="Q42" s="871"/>
      <c r="R42" s="872"/>
    </row>
    <row r="43" spans="1:18" ht="11.25" customHeight="1" x14ac:dyDescent="0.2">
      <c r="A43" s="895" t="s">
        <v>296</v>
      </c>
      <c r="B43" s="896" t="s">
        <v>207</v>
      </c>
      <c r="C43" s="896">
        <v>160</v>
      </c>
      <c r="D43" s="873" t="s">
        <v>212</v>
      </c>
      <c r="E43" s="876">
        <v>8</v>
      </c>
      <c r="F43" s="876"/>
      <c r="G43" s="876"/>
      <c r="H43" s="876">
        <v>10</v>
      </c>
      <c r="I43" s="876"/>
      <c r="J43" s="876"/>
      <c r="K43" s="876"/>
      <c r="L43" s="876"/>
      <c r="M43" s="877"/>
      <c r="N43" s="877"/>
      <c r="O43" s="877"/>
      <c r="P43" s="871"/>
      <c r="Q43" s="871"/>
      <c r="R43" s="872"/>
    </row>
    <row r="44" spans="1:18" ht="11.25" customHeight="1" x14ac:dyDescent="0.2">
      <c r="A44" s="895" t="s">
        <v>377</v>
      </c>
      <c r="B44" s="896" t="s">
        <v>207</v>
      </c>
      <c r="C44" s="896">
        <v>160</v>
      </c>
      <c r="D44" s="873">
        <v>1</v>
      </c>
      <c r="E44" s="876"/>
      <c r="F44" s="876"/>
      <c r="G44" s="876"/>
      <c r="H44" s="876"/>
      <c r="I44" s="876"/>
      <c r="J44" s="876">
        <v>20</v>
      </c>
      <c r="K44" s="876">
        <v>13</v>
      </c>
      <c r="L44" s="876"/>
      <c r="M44" s="877">
        <v>9</v>
      </c>
      <c r="N44" s="877">
        <v>15</v>
      </c>
      <c r="O44" s="877"/>
      <c r="P44" s="871">
        <v>8</v>
      </c>
      <c r="Q44" s="871">
        <v>9</v>
      </c>
      <c r="R44" s="872"/>
    </row>
    <row r="45" spans="1:18" ht="11.25" customHeight="1" x14ac:dyDescent="0.2">
      <c r="A45" s="895" t="s">
        <v>377</v>
      </c>
      <c r="B45" s="896" t="s">
        <v>207</v>
      </c>
      <c r="C45" s="896">
        <v>160</v>
      </c>
      <c r="D45" s="873">
        <v>2</v>
      </c>
      <c r="E45" s="876"/>
      <c r="F45" s="876"/>
      <c r="G45" s="876"/>
      <c r="H45" s="876"/>
      <c r="I45" s="876"/>
      <c r="J45" s="876"/>
      <c r="K45" s="876">
        <v>9</v>
      </c>
      <c r="L45" s="876">
        <v>11</v>
      </c>
      <c r="M45" s="877"/>
      <c r="N45" s="877"/>
      <c r="O45" s="877">
        <v>11</v>
      </c>
      <c r="P45" s="871"/>
      <c r="Q45" s="871">
        <v>6</v>
      </c>
      <c r="R45" s="872">
        <v>8</v>
      </c>
    </row>
    <row r="46" spans="1:18" ht="11.25" customHeight="1" x14ac:dyDescent="0.2">
      <c r="A46" s="895" t="s">
        <v>377</v>
      </c>
      <c r="B46" s="896" t="s">
        <v>207</v>
      </c>
      <c r="C46" s="896">
        <v>160</v>
      </c>
      <c r="D46" s="873">
        <v>3</v>
      </c>
      <c r="E46" s="876"/>
      <c r="F46" s="876"/>
      <c r="G46" s="876"/>
      <c r="H46" s="876"/>
      <c r="I46" s="876"/>
      <c r="J46" s="876"/>
      <c r="K46" s="876"/>
      <c r="L46" s="876">
        <v>7</v>
      </c>
      <c r="M46" s="877">
        <v>18</v>
      </c>
      <c r="N46" s="877"/>
      <c r="O46" s="877"/>
      <c r="P46" s="871">
        <v>14</v>
      </c>
      <c r="Q46" s="871"/>
      <c r="R46" s="872">
        <v>5</v>
      </c>
    </row>
    <row r="47" spans="1:18" ht="11.25" customHeight="1" x14ac:dyDescent="0.2">
      <c r="A47" s="895" t="s">
        <v>270</v>
      </c>
      <c r="B47" s="896" t="s">
        <v>207</v>
      </c>
      <c r="C47" s="896">
        <v>160</v>
      </c>
      <c r="D47" s="873" t="s">
        <v>212</v>
      </c>
      <c r="E47" s="876"/>
      <c r="F47" s="876"/>
      <c r="G47" s="876"/>
      <c r="H47" s="876"/>
      <c r="I47" s="876"/>
      <c r="J47" s="876"/>
      <c r="K47" s="876"/>
      <c r="L47" s="876"/>
      <c r="M47" s="877"/>
      <c r="N47" s="877"/>
      <c r="O47" s="877"/>
      <c r="P47" s="871"/>
      <c r="Q47" s="871"/>
      <c r="R47" s="872"/>
    </row>
    <row r="48" spans="1:18" ht="11.25" customHeight="1" x14ac:dyDescent="0.2">
      <c r="A48" s="895" t="s">
        <v>464</v>
      </c>
      <c r="B48" s="896" t="s">
        <v>207</v>
      </c>
      <c r="C48" s="896">
        <v>160</v>
      </c>
      <c r="D48" s="873" t="s">
        <v>212</v>
      </c>
      <c r="E48" s="876"/>
      <c r="F48" s="876">
        <v>14</v>
      </c>
      <c r="G48" s="876"/>
      <c r="H48" s="876"/>
      <c r="I48" s="876">
        <v>10</v>
      </c>
      <c r="J48" s="876"/>
      <c r="K48" s="876"/>
      <c r="L48" s="876"/>
      <c r="M48" s="877"/>
      <c r="N48" s="877">
        <v>11</v>
      </c>
      <c r="O48" s="877"/>
      <c r="P48" s="871"/>
      <c r="Q48" s="871"/>
      <c r="R48" s="872"/>
    </row>
    <row r="49" spans="1:18" ht="11.25" customHeight="1" x14ac:dyDescent="0.2">
      <c r="A49" s="895" t="s">
        <v>490</v>
      </c>
      <c r="B49" s="896" t="s">
        <v>207</v>
      </c>
      <c r="C49" s="896">
        <v>160</v>
      </c>
      <c r="D49" s="873" t="s">
        <v>212</v>
      </c>
      <c r="E49" s="876"/>
      <c r="F49" s="876"/>
      <c r="G49" s="876"/>
      <c r="H49" s="876"/>
      <c r="I49" s="876"/>
      <c r="J49" s="876"/>
      <c r="K49" s="876"/>
      <c r="L49" s="876"/>
      <c r="M49" s="877"/>
      <c r="N49" s="877"/>
      <c r="O49" s="877">
        <v>11</v>
      </c>
      <c r="P49" s="871"/>
      <c r="Q49" s="871"/>
      <c r="R49" s="872"/>
    </row>
    <row r="50" spans="1:18" ht="11.25" customHeight="1" x14ac:dyDescent="0.2">
      <c r="A50" s="895" t="s">
        <v>551</v>
      </c>
      <c r="B50" s="896" t="s">
        <v>207</v>
      </c>
      <c r="C50" s="896">
        <v>160</v>
      </c>
      <c r="D50" s="873" t="s">
        <v>212</v>
      </c>
      <c r="E50" s="876"/>
      <c r="F50" s="876"/>
      <c r="G50" s="876"/>
      <c r="H50" s="876"/>
      <c r="I50" s="876"/>
      <c r="J50" s="876"/>
      <c r="K50" s="876"/>
      <c r="L50" s="876"/>
      <c r="M50" s="877"/>
      <c r="N50" s="877"/>
      <c r="O50" s="877"/>
      <c r="P50" s="871"/>
      <c r="Q50" s="871">
        <v>12</v>
      </c>
      <c r="R50" s="872"/>
    </row>
    <row r="51" spans="1:18" ht="11.25" customHeight="1" x14ac:dyDescent="0.2">
      <c r="A51" s="895" t="s">
        <v>552</v>
      </c>
      <c r="B51" s="896" t="s">
        <v>204</v>
      </c>
      <c r="C51" s="896">
        <v>160</v>
      </c>
      <c r="D51" s="873" t="s">
        <v>212</v>
      </c>
      <c r="E51" s="876"/>
      <c r="F51" s="876"/>
      <c r="G51" s="876"/>
      <c r="H51" s="876"/>
      <c r="I51" s="876"/>
      <c r="J51" s="876"/>
      <c r="K51" s="876"/>
      <c r="L51" s="876"/>
      <c r="M51" s="877"/>
      <c r="N51" s="877"/>
      <c r="O51" s="877"/>
      <c r="P51" s="871"/>
      <c r="Q51" s="871">
        <v>23</v>
      </c>
      <c r="R51" s="872">
        <v>21</v>
      </c>
    </row>
    <row r="52" spans="1:18" ht="11.25" customHeight="1" x14ac:dyDescent="0.2">
      <c r="A52" s="895" t="s">
        <v>333</v>
      </c>
      <c r="B52" s="896" t="s">
        <v>207</v>
      </c>
      <c r="C52" s="896">
        <v>160</v>
      </c>
      <c r="D52" s="873" t="s">
        <v>212</v>
      </c>
      <c r="E52" s="876">
        <v>26</v>
      </c>
      <c r="F52" s="876">
        <v>8</v>
      </c>
      <c r="G52" s="876">
        <v>15</v>
      </c>
      <c r="H52" s="876"/>
      <c r="I52" s="876"/>
      <c r="J52" s="876"/>
      <c r="K52" s="876">
        <v>11</v>
      </c>
      <c r="L52" s="876"/>
      <c r="M52" s="877"/>
      <c r="N52" s="877">
        <v>11</v>
      </c>
      <c r="O52" s="877"/>
      <c r="P52" s="871"/>
      <c r="Q52" s="871"/>
      <c r="R52" s="872"/>
    </row>
    <row r="53" spans="1:18" ht="11.25" customHeight="1" x14ac:dyDescent="0.2">
      <c r="A53" s="895" t="s">
        <v>334</v>
      </c>
      <c r="B53" s="896" t="s">
        <v>207</v>
      </c>
      <c r="C53" s="896">
        <v>160</v>
      </c>
      <c r="D53" s="873" t="s">
        <v>212</v>
      </c>
      <c r="E53" s="876"/>
      <c r="F53" s="876"/>
      <c r="G53" s="876">
        <v>8</v>
      </c>
      <c r="H53" s="876">
        <v>21</v>
      </c>
      <c r="I53" s="876"/>
      <c r="J53" s="876"/>
      <c r="K53" s="876"/>
      <c r="L53" s="876">
        <v>10</v>
      </c>
      <c r="M53" s="877"/>
      <c r="N53" s="877"/>
      <c r="O53" s="877">
        <v>10</v>
      </c>
      <c r="P53" s="871"/>
      <c r="Q53" s="871"/>
      <c r="R53" s="872"/>
    </row>
    <row r="54" spans="1:18" ht="11.25" customHeight="1" x14ac:dyDescent="0.2">
      <c r="A54" s="895" t="s">
        <v>344</v>
      </c>
      <c r="B54" s="896" t="s">
        <v>207</v>
      </c>
      <c r="C54" s="896">
        <v>160</v>
      </c>
      <c r="D54" s="873" t="s">
        <v>212</v>
      </c>
      <c r="E54" s="876"/>
      <c r="F54" s="876"/>
      <c r="G54" s="876"/>
      <c r="H54" s="876"/>
      <c r="I54" s="876"/>
      <c r="J54" s="876"/>
      <c r="K54" s="876">
        <v>12</v>
      </c>
      <c r="L54" s="876">
        <v>12</v>
      </c>
      <c r="M54" s="877"/>
      <c r="N54" s="877"/>
      <c r="O54" s="877"/>
      <c r="P54" s="871"/>
      <c r="Q54" s="871"/>
      <c r="R54" s="872"/>
    </row>
    <row r="55" spans="1:18" ht="11.25" customHeight="1" x14ac:dyDescent="0.2">
      <c r="A55" s="895" t="s">
        <v>376</v>
      </c>
      <c r="B55" s="896" t="s">
        <v>204</v>
      </c>
      <c r="C55" s="896">
        <v>160</v>
      </c>
      <c r="D55" s="873" t="s">
        <v>212</v>
      </c>
      <c r="E55" s="876"/>
      <c r="F55" s="876"/>
      <c r="G55" s="876"/>
      <c r="H55" s="876"/>
      <c r="I55" s="876"/>
      <c r="J55" s="876"/>
      <c r="K55" s="876"/>
      <c r="L55" s="876">
        <v>16</v>
      </c>
      <c r="M55" s="877">
        <v>16</v>
      </c>
      <c r="N55" s="877"/>
      <c r="O55" s="877"/>
      <c r="P55" s="871"/>
      <c r="Q55" s="871"/>
      <c r="R55" s="872"/>
    </row>
    <row r="56" spans="1:18" ht="11.25" customHeight="1" x14ac:dyDescent="0.2">
      <c r="A56" s="895" t="s">
        <v>275</v>
      </c>
      <c r="B56" s="896" t="s">
        <v>204</v>
      </c>
      <c r="C56" s="896">
        <v>160</v>
      </c>
      <c r="D56" s="873" t="s">
        <v>212</v>
      </c>
      <c r="E56" s="876">
        <v>14</v>
      </c>
      <c r="F56" s="876"/>
      <c r="G56" s="876">
        <v>9</v>
      </c>
      <c r="H56" s="876"/>
      <c r="I56" s="876"/>
      <c r="J56" s="876"/>
      <c r="K56" s="876"/>
      <c r="L56" s="876"/>
      <c r="M56" s="877"/>
      <c r="N56" s="877"/>
      <c r="O56" s="877"/>
      <c r="P56" s="871"/>
      <c r="Q56" s="871"/>
      <c r="R56" s="872"/>
    </row>
    <row r="57" spans="1:18" ht="11.25" customHeight="1" x14ac:dyDescent="0.2">
      <c r="A57" s="895" t="s">
        <v>337</v>
      </c>
      <c r="B57" s="896" t="s">
        <v>204</v>
      </c>
      <c r="C57" s="896">
        <v>160</v>
      </c>
      <c r="D57" s="873" t="s">
        <v>212</v>
      </c>
      <c r="E57" s="876"/>
      <c r="F57" s="876"/>
      <c r="G57" s="876"/>
      <c r="H57" s="876"/>
      <c r="I57" s="876">
        <v>37</v>
      </c>
      <c r="J57" s="876">
        <v>33</v>
      </c>
      <c r="K57" s="876"/>
      <c r="L57" s="876"/>
      <c r="M57" s="877"/>
      <c r="N57" s="877"/>
      <c r="O57" s="877"/>
      <c r="P57" s="871"/>
      <c r="Q57" s="871">
        <v>15</v>
      </c>
      <c r="R57" s="872"/>
    </row>
    <row r="58" spans="1:18" ht="11.25" customHeight="1" x14ac:dyDescent="0.2">
      <c r="A58" s="895" t="s">
        <v>533</v>
      </c>
      <c r="B58" s="896" t="s">
        <v>204</v>
      </c>
      <c r="C58" s="896">
        <v>160</v>
      </c>
      <c r="D58" s="873">
        <v>1</v>
      </c>
      <c r="E58" s="876"/>
      <c r="F58" s="876"/>
      <c r="G58" s="876"/>
      <c r="H58" s="876"/>
      <c r="I58" s="876"/>
      <c r="J58" s="876"/>
      <c r="K58" s="876"/>
      <c r="L58" s="876"/>
      <c r="M58" s="877"/>
      <c r="N58" s="877"/>
      <c r="O58" s="877"/>
      <c r="P58" s="871">
        <v>17</v>
      </c>
      <c r="Q58" s="871"/>
      <c r="R58" s="872"/>
    </row>
    <row r="59" spans="1:18" ht="11.25" customHeight="1" x14ac:dyDescent="0.2">
      <c r="A59" s="895" t="s">
        <v>216</v>
      </c>
      <c r="B59" s="896" t="s">
        <v>207</v>
      </c>
      <c r="C59" s="896">
        <v>160</v>
      </c>
      <c r="D59" s="873">
        <v>2</v>
      </c>
      <c r="E59" s="876"/>
      <c r="F59" s="876"/>
      <c r="G59" s="876"/>
      <c r="H59" s="876"/>
      <c r="I59" s="876"/>
      <c r="J59" s="876"/>
      <c r="K59" s="876"/>
      <c r="L59" s="876"/>
      <c r="M59" s="877"/>
      <c r="N59" s="877"/>
      <c r="O59" s="877"/>
      <c r="P59" s="871"/>
      <c r="Q59" s="871"/>
      <c r="R59" s="872"/>
    </row>
    <row r="60" spans="1:18" ht="11.25" customHeight="1" x14ac:dyDescent="0.2">
      <c r="A60" s="895" t="s">
        <v>465</v>
      </c>
      <c r="B60" s="896" t="s">
        <v>207</v>
      </c>
      <c r="C60" s="896">
        <v>160</v>
      </c>
      <c r="D60" s="873">
        <v>3</v>
      </c>
      <c r="E60" s="876"/>
      <c r="F60" s="876"/>
      <c r="G60" s="876">
        <v>11</v>
      </c>
      <c r="H60" s="876">
        <v>11</v>
      </c>
      <c r="I60" s="876"/>
      <c r="J60" s="876"/>
      <c r="K60" s="876"/>
      <c r="L60" s="876"/>
      <c r="M60" s="877"/>
      <c r="N60" s="877"/>
      <c r="O60" s="877"/>
      <c r="P60" s="871"/>
      <c r="Q60" s="871"/>
      <c r="R60" s="872"/>
    </row>
    <row r="61" spans="1:18" ht="11.25" customHeight="1" x14ac:dyDescent="0.2">
      <c r="A61" s="895" t="s">
        <v>217</v>
      </c>
      <c r="B61" s="896" t="s">
        <v>204</v>
      </c>
      <c r="C61" s="896">
        <v>160</v>
      </c>
      <c r="D61" s="873" t="s">
        <v>212</v>
      </c>
      <c r="E61" s="876">
        <v>8</v>
      </c>
      <c r="F61" s="876">
        <v>11</v>
      </c>
      <c r="G61" s="876"/>
      <c r="H61" s="876">
        <v>8</v>
      </c>
      <c r="I61" s="876"/>
      <c r="J61" s="876"/>
      <c r="K61" s="876"/>
      <c r="L61" s="876"/>
      <c r="M61" s="877"/>
      <c r="N61" s="877"/>
      <c r="O61" s="877"/>
      <c r="P61" s="871"/>
      <c r="Q61" s="871"/>
      <c r="R61" s="872"/>
    </row>
    <row r="62" spans="1:18" ht="11.25" customHeight="1" x14ac:dyDescent="0.2">
      <c r="A62" s="895" t="s">
        <v>574</v>
      </c>
      <c r="B62" s="896" t="s">
        <v>207</v>
      </c>
      <c r="C62" s="896">
        <v>160</v>
      </c>
      <c r="D62" s="873" t="s">
        <v>212</v>
      </c>
      <c r="E62" s="876"/>
      <c r="F62" s="876"/>
      <c r="G62" s="876"/>
      <c r="H62" s="876"/>
      <c r="I62" s="876"/>
      <c r="J62" s="876"/>
      <c r="K62" s="876"/>
      <c r="L62" s="876"/>
      <c r="M62" s="877"/>
      <c r="N62" s="877"/>
      <c r="O62" s="877"/>
      <c r="P62" s="871"/>
      <c r="Q62" s="871"/>
      <c r="R62" s="872">
        <v>16</v>
      </c>
    </row>
    <row r="63" spans="1:18" ht="11.25" customHeight="1" x14ac:dyDescent="0.2">
      <c r="A63" s="895" t="s">
        <v>492</v>
      </c>
      <c r="B63" s="896" t="s">
        <v>207</v>
      </c>
      <c r="C63" s="896">
        <v>160</v>
      </c>
      <c r="D63" s="873" t="s">
        <v>212</v>
      </c>
      <c r="E63" s="876"/>
      <c r="F63" s="876"/>
      <c r="G63" s="876"/>
      <c r="H63" s="876"/>
      <c r="I63" s="876"/>
      <c r="J63" s="876"/>
      <c r="K63" s="876"/>
      <c r="L63" s="876"/>
      <c r="M63" s="877"/>
      <c r="N63" s="877"/>
      <c r="O63" s="877">
        <v>18</v>
      </c>
      <c r="P63" s="871"/>
      <c r="Q63" s="871"/>
      <c r="R63" s="872"/>
    </row>
    <row r="64" spans="1:18" ht="11.25" customHeight="1" x14ac:dyDescent="0.2">
      <c r="A64" s="895" t="s">
        <v>573</v>
      </c>
      <c r="B64" s="896" t="s">
        <v>207</v>
      </c>
      <c r="C64" s="896">
        <v>160</v>
      </c>
      <c r="D64" s="873">
        <v>1</v>
      </c>
      <c r="E64" s="876"/>
      <c r="F64" s="876"/>
      <c r="G64" s="876"/>
      <c r="H64" s="876"/>
      <c r="I64" s="876"/>
      <c r="J64" s="876"/>
      <c r="K64" s="876"/>
      <c r="L64" s="876"/>
      <c r="M64" s="877"/>
      <c r="N64" s="877"/>
      <c r="O64" s="877"/>
      <c r="P64" s="871"/>
      <c r="Q64" s="871"/>
      <c r="R64" s="872">
        <v>17</v>
      </c>
    </row>
    <row r="65" spans="1:18" ht="11.25" customHeight="1" x14ac:dyDescent="0.2">
      <c r="A65" s="895" t="s">
        <v>534</v>
      </c>
      <c r="B65" s="896" t="s">
        <v>207</v>
      </c>
      <c r="C65" s="896">
        <v>160</v>
      </c>
      <c r="D65" s="873" t="s">
        <v>212</v>
      </c>
      <c r="E65" s="876"/>
      <c r="F65" s="876"/>
      <c r="G65" s="876"/>
      <c r="H65" s="876"/>
      <c r="I65" s="876"/>
      <c r="J65" s="876"/>
      <c r="K65" s="876"/>
      <c r="L65" s="876"/>
      <c r="M65" s="877"/>
      <c r="N65" s="877"/>
      <c r="O65" s="877"/>
      <c r="P65" s="871">
        <v>18</v>
      </c>
      <c r="Q65" s="871"/>
      <c r="R65" s="872"/>
    </row>
    <row r="66" spans="1:18" ht="11.25" customHeight="1" x14ac:dyDescent="0.2">
      <c r="A66" s="895" t="s">
        <v>576</v>
      </c>
      <c r="B66" s="896" t="s">
        <v>207</v>
      </c>
      <c r="C66" s="896">
        <v>160</v>
      </c>
      <c r="D66" s="873" t="s">
        <v>212</v>
      </c>
      <c r="E66" s="876"/>
      <c r="F66" s="876"/>
      <c r="G66" s="876"/>
      <c r="H66" s="876"/>
      <c r="I66" s="876"/>
      <c r="J66" s="876"/>
      <c r="K66" s="876"/>
      <c r="L66" s="876"/>
      <c r="M66" s="877"/>
      <c r="N66" s="877"/>
      <c r="O66" s="877"/>
      <c r="P66" s="871"/>
      <c r="Q66" s="871">
        <v>19</v>
      </c>
      <c r="R66" s="872"/>
    </row>
    <row r="67" spans="1:18" ht="11.25" customHeight="1" x14ac:dyDescent="0.2">
      <c r="A67" s="895" t="s">
        <v>320</v>
      </c>
      <c r="B67" s="896" t="s">
        <v>204</v>
      </c>
      <c r="C67" s="896">
        <v>160</v>
      </c>
      <c r="D67" s="873" t="s">
        <v>212</v>
      </c>
      <c r="E67" s="876"/>
      <c r="F67" s="876"/>
      <c r="G67" s="876"/>
      <c r="H67" s="876">
        <v>8</v>
      </c>
      <c r="I67" s="876"/>
      <c r="J67" s="876"/>
      <c r="K67" s="876"/>
      <c r="L67" s="876"/>
      <c r="M67" s="877"/>
      <c r="N67" s="877"/>
      <c r="O67" s="877"/>
      <c r="P67" s="871"/>
      <c r="Q67" s="871"/>
      <c r="R67" s="872"/>
    </row>
    <row r="68" spans="1:18" ht="11.25" customHeight="1" x14ac:dyDescent="0.2">
      <c r="A68" s="895" t="s">
        <v>577</v>
      </c>
      <c r="B68" s="896" t="s">
        <v>204</v>
      </c>
      <c r="C68" s="896">
        <v>160</v>
      </c>
      <c r="D68" s="873" t="s">
        <v>212</v>
      </c>
      <c r="E68" s="876"/>
      <c r="F68" s="876"/>
      <c r="G68" s="876"/>
      <c r="H68" s="876"/>
      <c r="I68" s="876"/>
      <c r="J68" s="876"/>
      <c r="K68" s="876"/>
      <c r="L68" s="876"/>
      <c r="M68" s="877"/>
      <c r="N68" s="877"/>
      <c r="O68" s="877"/>
      <c r="P68" s="871"/>
      <c r="Q68" s="871"/>
      <c r="R68" s="872">
        <v>13</v>
      </c>
    </row>
    <row r="69" spans="1:18" ht="11.25" customHeight="1" x14ac:dyDescent="0.2">
      <c r="A69" s="895" t="s">
        <v>466</v>
      </c>
      <c r="B69" s="896" t="s">
        <v>207</v>
      </c>
      <c r="C69" s="896">
        <v>160</v>
      </c>
      <c r="D69" s="873" t="s">
        <v>212</v>
      </c>
      <c r="E69" s="876"/>
      <c r="F69" s="876"/>
      <c r="G69" s="876"/>
      <c r="H69" s="876"/>
      <c r="I69" s="876"/>
      <c r="J69" s="876"/>
      <c r="K69" s="876"/>
      <c r="L69" s="876"/>
      <c r="M69" s="877"/>
      <c r="N69" s="877">
        <v>13</v>
      </c>
      <c r="O69" s="877"/>
      <c r="P69" s="871"/>
      <c r="Q69" s="871"/>
      <c r="R69" s="872"/>
    </row>
    <row r="70" spans="1:18" ht="11.25" customHeight="1" x14ac:dyDescent="0.2">
      <c r="A70" s="895" t="s">
        <v>218</v>
      </c>
      <c r="B70" s="896" t="s">
        <v>207</v>
      </c>
      <c r="C70" s="896">
        <v>160</v>
      </c>
      <c r="D70" s="873">
        <v>1</v>
      </c>
      <c r="E70" s="876">
        <v>20</v>
      </c>
      <c r="F70" s="876">
        <v>20</v>
      </c>
      <c r="G70" s="876">
        <v>18</v>
      </c>
      <c r="H70" s="876"/>
      <c r="I70" s="876"/>
      <c r="J70" s="876"/>
      <c r="K70" s="876"/>
      <c r="L70" s="876"/>
      <c r="M70" s="877"/>
      <c r="N70" s="877"/>
      <c r="O70" s="877"/>
      <c r="P70" s="871"/>
      <c r="Q70" s="871"/>
      <c r="R70" s="872"/>
    </row>
    <row r="71" spans="1:18" ht="21.75" customHeight="1" x14ac:dyDescent="0.2">
      <c r="A71" s="895" t="s">
        <v>342</v>
      </c>
      <c r="B71" s="896" t="s">
        <v>207</v>
      </c>
      <c r="C71" s="896">
        <v>160</v>
      </c>
      <c r="D71" s="873">
        <v>3</v>
      </c>
      <c r="E71" s="876"/>
      <c r="F71" s="876"/>
      <c r="G71" s="876"/>
      <c r="H71" s="876"/>
      <c r="I71" s="876"/>
      <c r="J71" s="876">
        <v>1</v>
      </c>
      <c r="K71" s="876"/>
      <c r="L71" s="876"/>
      <c r="M71" s="877"/>
      <c r="N71" s="877"/>
      <c r="O71" s="877"/>
      <c r="P71" s="871"/>
      <c r="Q71" s="871"/>
      <c r="R71" s="872"/>
    </row>
    <row r="72" spans="1:18" ht="11.25" customHeight="1" x14ac:dyDescent="0.2">
      <c r="A72" s="895" t="s">
        <v>319</v>
      </c>
      <c r="B72" s="896" t="s">
        <v>207</v>
      </c>
      <c r="C72" s="896">
        <v>160</v>
      </c>
      <c r="D72" s="873">
        <v>1</v>
      </c>
      <c r="E72" s="876"/>
      <c r="F72" s="876"/>
      <c r="G72" s="876"/>
      <c r="H72" s="876">
        <v>16</v>
      </c>
      <c r="I72" s="876">
        <v>27</v>
      </c>
      <c r="J72" s="876">
        <v>16</v>
      </c>
      <c r="K72" s="876">
        <v>12</v>
      </c>
      <c r="L72" s="876">
        <v>18</v>
      </c>
      <c r="M72" s="877">
        <v>9</v>
      </c>
      <c r="N72" s="877">
        <v>13</v>
      </c>
      <c r="O72" s="877">
        <v>9</v>
      </c>
      <c r="P72" s="871">
        <v>10</v>
      </c>
      <c r="Q72" s="871">
        <v>14</v>
      </c>
      <c r="R72" s="872">
        <v>8</v>
      </c>
    </row>
    <row r="73" spans="1:18" ht="11.25" customHeight="1" x14ac:dyDescent="0.2">
      <c r="A73" s="895" t="s">
        <v>319</v>
      </c>
      <c r="B73" s="896" t="s">
        <v>207</v>
      </c>
      <c r="C73" s="896">
        <v>160</v>
      </c>
      <c r="D73" s="873">
        <v>2</v>
      </c>
      <c r="E73" s="876"/>
      <c r="F73" s="876"/>
      <c r="G73" s="876"/>
      <c r="H73" s="876"/>
      <c r="I73" s="876">
        <v>9</v>
      </c>
      <c r="J73" s="876">
        <v>13</v>
      </c>
      <c r="K73" s="876">
        <v>9</v>
      </c>
      <c r="L73" s="876">
        <v>9</v>
      </c>
      <c r="M73" s="877">
        <v>11</v>
      </c>
      <c r="N73" s="877">
        <v>4</v>
      </c>
      <c r="O73" s="877">
        <v>7</v>
      </c>
      <c r="P73" s="871">
        <v>6</v>
      </c>
      <c r="Q73" s="871">
        <v>9</v>
      </c>
      <c r="R73" s="872">
        <v>5</v>
      </c>
    </row>
    <row r="74" spans="1:18" ht="11.25" customHeight="1" x14ac:dyDescent="0.2">
      <c r="A74" s="895" t="s">
        <v>319</v>
      </c>
      <c r="B74" s="896" t="s">
        <v>207</v>
      </c>
      <c r="C74" s="896">
        <v>160</v>
      </c>
      <c r="D74" s="873">
        <v>3</v>
      </c>
      <c r="E74" s="876"/>
      <c r="F74" s="876"/>
      <c r="G74" s="876"/>
      <c r="H74" s="876"/>
      <c r="I74" s="876"/>
      <c r="J74" s="876">
        <v>6</v>
      </c>
      <c r="K74" s="876">
        <v>17</v>
      </c>
      <c r="L74" s="876">
        <v>15</v>
      </c>
      <c r="M74" s="877">
        <v>7</v>
      </c>
      <c r="N74" s="877">
        <v>6</v>
      </c>
      <c r="O74" s="877">
        <v>3</v>
      </c>
      <c r="P74" s="871">
        <v>9</v>
      </c>
      <c r="Q74" s="871">
        <v>9</v>
      </c>
      <c r="R74" s="872">
        <v>15</v>
      </c>
    </row>
    <row r="75" spans="1:18" ht="11.25" customHeight="1" x14ac:dyDescent="0.2">
      <c r="A75" s="895" t="s">
        <v>218</v>
      </c>
      <c r="B75" s="896" t="s">
        <v>207</v>
      </c>
      <c r="C75" s="896">
        <v>160</v>
      </c>
      <c r="D75" s="873">
        <v>2</v>
      </c>
      <c r="E75" s="876">
        <v>10</v>
      </c>
      <c r="F75" s="876">
        <v>9</v>
      </c>
      <c r="G75" s="876">
        <v>10</v>
      </c>
      <c r="H75" s="876">
        <v>2</v>
      </c>
      <c r="I75" s="876"/>
      <c r="J75" s="876"/>
      <c r="K75" s="876"/>
      <c r="L75" s="876"/>
      <c r="M75" s="877"/>
      <c r="N75" s="877"/>
      <c r="O75" s="877"/>
      <c r="P75" s="871"/>
      <c r="Q75" s="871"/>
      <c r="R75" s="872"/>
    </row>
    <row r="76" spans="1:18" ht="11.25" customHeight="1" x14ac:dyDescent="0.2">
      <c r="A76" s="898" t="s">
        <v>218</v>
      </c>
      <c r="B76" s="899" t="s">
        <v>207</v>
      </c>
      <c r="C76" s="899">
        <v>160</v>
      </c>
      <c r="D76" s="874">
        <v>3</v>
      </c>
      <c r="E76" s="900">
        <v>13</v>
      </c>
      <c r="F76" s="900">
        <v>7</v>
      </c>
      <c r="G76" s="900">
        <v>5</v>
      </c>
      <c r="H76" s="900">
        <v>5</v>
      </c>
      <c r="I76" s="900">
        <v>1</v>
      </c>
      <c r="J76" s="900"/>
      <c r="K76" s="900"/>
      <c r="L76" s="900"/>
      <c r="M76" s="901"/>
      <c r="N76" s="901"/>
      <c r="O76" s="901"/>
      <c r="P76" s="902"/>
      <c r="Q76" s="902"/>
      <c r="R76" s="903"/>
    </row>
    <row r="77" spans="1:18" ht="11.25" customHeight="1" x14ac:dyDescent="0.2">
      <c r="A77" s="895" t="s">
        <v>390</v>
      </c>
      <c r="B77" s="896" t="s">
        <v>204</v>
      </c>
      <c r="C77" s="896">
        <v>160</v>
      </c>
      <c r="D77" s="873" t="s">
        <v>212</v>
      </c>
      <c r="E77" s="876"/>
      <c r="F77" s="876"/>
      <c r="G77" s="876"/>
      <c r="H77" s="876"/>
      <c r="I77" s="876"/>
      <c r="J77" s="876"/>
      <c r="K77" s="876"/>
      <c r="L77" s="876"/>
      <c r="M77" s="877">
        <v>30</v>
      </c>
      <c r="N77" s="877"/>
      <c r="O77" s="877"/>
      <c r="P77" s="871"/>
      <c r="Q77" s="871"/>
      <c r="R77" s="872"/>
    </row>
    <row r="78" spans="1:18" ht="11.25" customHeight="1" x14ac:dyDescent="0.2">
      <c r="A78" s="895" t="s">
        <v>467</v>
      </c>
      <c r="B78" s="896" t="s">
        <v>204</v>
      </c>
      <c r="C78" s="899">
        <v>160</v>
      </c>
      <c r="D78" s="874" t="s">
        <v>212</v>
      </c>
      <c r="E78" s="900"/>
      <c r="F78" s="900"/>
      <c r="G78" s="900"/>
      <c r="H78" s="900"/>
      <c r="I78" s="900"/>
      <c r="J78" s="900"/>
      <c r="K78" s="900"/>
      <c r="L78" s="900"/>
      <c r="M78" s="901"/>
      <c r="N78" s="901">
        <v>25</v>
      </c>
      <c r="O78" s="901"/>
      <c r="P78" s="902"/>
      <c r="Q78" s="902"/>
      <c r="R78" s="903"/>
    </row>
    <row r="79" spans="1:18" ht="11.25" customHeight="1" thickBot="1" x14ac:dyDescent="0.25">
      <c r="A79" s="898" t="s">
        <v>391</v>
      </c>
      <c r="B79" s="899" t="s">
        <v>207</v>
      </c>
      <c r="C79" s="899">
        <v>160</v>
      </c>
      <c r="D79" s="874" t="s">
        <v>212</v>
      </c>
      <c r="E79" s="900"/>
      <c r="F79" s="900"/>
      <c r="G79" s="900"/>
      <c r="H79" s="900"/>
      <c r="I79" s="900"/>
      <c r="J79" s="900"/>
      <c r="K79" s="900"/>
      <c r="L79" s="900"/>
      <c r="M79" s="901">
        <v>11</v>
      </c>
      <c r="N79" s="901"/>
      <c r="O79" s="901"/>
      <c r="P79" s="902"/>
      <c r="Q79" s="902"/>
      <c r="R79" s="903"/>
    </row>
    <row r="80" spans="1:18" ht="12" thickBot="1" x14ac:dyDescent="0.25">
      <c r="A80" s="904" t="s">
        <v>202</v>
      </c>
      <c r="B80" s="905"/>
      <c r="C80" s="905"/>
      <c r="D80" s="905"/>
      <c r="E80" s="905">
        <f t="shared" ref="E80" si="0">SUM(E10:E76)</f>
        <v>321</v>
      </c>
      <c r="F80" s="905">
        <f>SUM(F11:F76)</f>
        <v>312</v>
      </c>
      <c r="G80" s="905">
        <f>SUM(G11:G76)</f>
        <v>361</v>
      </c>
      <c r="H80" s="905">
        <f>SUM(H11:H76)</f>
        <v>356</v>
      </c>
      <c r="I80" s="905">
        <f>SUM(I10:I76)</f>
        <v>371</v>
      </c>
      <c r="J80" s="905">
        <f>SUM(J10:J76)</f>
        <v>363</v>
      </c>
      <c r="K80" s="906">
        <f>SUM(K10:K76)</f>
        <v>360</v>
      </c>
      <c r="L80" s="906">
        <f>SUM(L10:L76)</f>
        <v>372</v>
      </c>
      <c r="M80" s="907">
        <f t="shared" ref="M80:R80" si="1">SUM(M10:M79)</f>
        <v>383</v>
      </c>
      <c r="N80" s="907">
        <f t="shared" si="1"/>
        <v>365</v>
      </c>
      <c r="O80" s="907">
        <f t="shared" si="1"/>
        <v>362</v>
      </c>
      <c r="P80" s="907">
        <f t="shared" si="1"/>
        <v>377</v>
      </c>
      <c r="Q80" s="907">
        <f t="shared" si="1"/>
        <v>389</v>
      </c>
      <c r="R80" s="908">
        <f t="shared" si="1"/>
        <v>393</v>
      </c>
    </row>
  </sheetData>
  <mergeCells count="4">
    <mergeCell ref="A2:H2"/>
    <mergeCell ref="A3:H3"/>
    <mergeCell ref="A5:H5"/>
    <mergeCell ref="A4:H4"/>
  </mergeCells>
  <phoneticPr fontId="4" type="noConversion"/>
  <pageMargins left="0.78740157480314965" right="0.78740157480314965" top="0.62992125984251968" bottom="0.98425196850393704" header="0.51181102362204722" footer="0.51181102362204722"/>
  <pageSetup paperSize="9" scale="90" orientation="landscape" r:id="rId1"/>
  <headerFooter alignWithMargins="0">
    <oddHeader>&amp;R&amp;8FbAUO.CHG/31.02-00.00-02/18.3051</oddHeader>
    <oddFooter>&amp;L&amp;D&amp;CAllgemeine Übersicht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JI16"/>
  <sheetViews>
    <sheetView view="pageLayout" zoomScaleNormal="100" workbookViewId="0">
      <selection activeCell="V1" sqref="V1"/>
    </sheetView>
  </sheetViews>
  <sheetFormatPr baseColWidth="10" defaultRowHeight="12.75" customHeight="1" x14ac:dyDescent="0.3"/>
  <cols>
    <col min="1" max="1" width="11.42578125" style="307" bestFit="1" customWidth="1"/>
    <col min="2" max="7" width="4.5703125" style="307" bestFit="1" customWidth="1"/>
    <col min="8" max="8" width="5.5703125" style="308" bestFit="1" customWidth="1"/>
    <col min="9" max="9" width="4.5703125" style="308" bestFit="1" customWidth="1"/>
    <col min="10" max="10" width="7" style="308" bestFit="1" customWidth="1"/>
    <col min="11" max="11" width="4.42578125" style="307" bestFit="1" customWidth="1"/>
    <col min="12" max="12" width="4.5703125" style="307" bestFit="1" customWidth="1"/>
    <col min="13" max="13" width="4.42578125" style="307" bestFit="1" customWidth="1"/>
    <col min="14" max="14" width="4.5703125" style="307" bestFit="1" customWidth="1"/>
    <col min="15" max="15" width="4.42578125" style="307" bestFit="1" customWidth="1"/>
    <col min="16" max="16" width="4.5703125" style="307" bestFit="1" customWidth="1"/>
    <col min="17" max="17" width="4.42578125" style="307" bestFit="1" customWidth="1"/>
    <col min="18" max="18" width="4.5703125" style="307" bestFit="1" customWidth="1"/>
    <col min="19" max="19" width="4.42578125" style="307" bestFit="1" customWidth="1"/>
    <col min="20" max="20" width="4.5703125" style="307" bestFit="1" customWidth="1"/>
    <col min="21" max="21" width="4.42578125" style="307" bestFit="1" customWidth="1"/>
    <col min="22" max="22" width="4.5703125" style="307" bestFit="1" customWidth="1"/>
    <col min="23" max="23" width="5.5703125" style="308" bestFit="1" customWidth="1"/>
    <col min="24" max="24" width="4.5703125" style="308" bestFit="1" customWidth="1"/>
    <col min="25" max="25" width="7" style="308" bestFit="1" customWidth="1"/>
    <col min="26" max="26" width="6.42578125" style="309" customWidth="1"/>
    <col min="27" max="16384" width="11.42578125" style="2"/>
  </cols>
  <sheetData>
    <row r="3" spans="1:269" ht="8.25" customHeight="1" thickBot="1" x14ac:dyDescent="0.35"/>
    <row r="4" spans="1:269" ht="18.75" customHeight="1" x14ac:dyDescent="0.3">
      <c r="A4" s="1173" t="s">
        <v>26</v>
      </c>
      <c r="B4" s="1174"/>
      <c r="C4" s="1174"/>
      <c r="D4" s="1174"/>
      <c r="E4" s="1174"/>
      <c r="F4" s="1174"/>
      <c r="G4" s="1174"/>
      <c r="H4" s="1174"/>
      <c r="I4" s="1174"/>
      <c r="J4" s="1174"/>
      <c r="K4" s="1174"/>
      <c r="L4" s="1174"/>
      <c r="M4" s="1174"/>
      <c r="N4" s="1174"/>
      <c r="O4" s="1174"/>
      <c r="P4" s="1174"/>
      <c r="Q4" s="1174"/>
      <c r="R4" s="1174"/>
      <c r="S4" s="1174"/>
      <c r="T4" s="1174"/>
      <c r="U4" s="1174"/>
      <c r="V4" s="1174"/>
      <c r="W4" s="1174"/>
      <c r="X4" s="1174"/>
      <c r="Y4" s="1174"/>
      <c r="Z4" s="1175"/>
    </row>
    <row r="5" spans="1:269" ht="16.5" customHeight="1" x14ac:dyDescent="0.3">
      <c r="A5" s="1176" t="s">
        <v>560</v>
      </c>
      <c r="B5" s="1177"/>
      <c r="C5" s="1177"/>
      <c r="D5" s="1177"/>
      <c r="E5" s="1177"/>
      <c r="F5" s="1177"/>
      <c r="G5" s="1177"/>
      <c r="H5" s="1177"/>
      <c r="I5" s="1177"/>
      <c r="J5" s="1177"/>
      <c r="K5" s="1177"/>
      <c r="L5" s="1177"/>
      <c r="M5" s="1177"/>
      <c r="N5" s="1177"/>
      <c r="O5" s="1177"/>
      <c r="P5" s="1177"/>
      <c r="Q5" s="1177"/>
      <c r="R5" s="1177"/>
      <c r="S5" s="1177"/>
      <c r="T5" s="1177"/>
      <c r="U5" s="1177"/>
      <c r="V5" s="1177"/>
      <c r="W5" s="1177"/>
      <c r="X5" s="1177"/>
      <c r="Y5" s="1177"/>
      <c r="Z5" s="1178"/>
    </row>
    <row r="6" spans="1:269" ht="15.75" customHeight="1" thickBot="1" x14ac:dyDescent="0.35">
      <c r="A6" s="1179" t="s">
        <v>561</v>
      </c>
      <c r="B6" s="1180"/>
      <c r="C6" s="1180"/>
      <c r="D6" s="1180"/>
      <c r="E6" s="1180"/>
      <c r="F6" s="1180"/>
      <c r="G6" s="1180"/>
      <c r="H6" s="1180"/>
      <c r="I6" s="1180"/>
      <c r="J6" s="1180"/>
      <c r="K6" s="1180"/>
      <c r="L6" s="1180"/>
      <c r="M6" s="1180"/>
      <c r="N6" s="1180"/>
      <c r="O6" s="1180"/>
      <c r="P6" s="1180"/>
      <c r="Q6" s="1180"/>
      <c r="R6" s="1180"/>
      <c r="S6" s="1180"/>
      <c r="T6" s="1180"/>
      <c r="U6" s="1180"/>
      <c r="V6" s="1180"/>
      <c r="W6" s="1180"/>
      <c r="X6" s="1180"/>
      <c r="Y6" s="1180"/>
      <c r="Z6" s="1181"/>
    </row>
    <row r="8" spans="1:269" s="4" customFormat="1" ht="27" x14ac:dyDescent="0.25">
      <c r="A8" s="1007"/>
      <c r="B8" s="1007" t="s">
        <v>27</v>
      </c>
      <c r="C8" s="1007" t="s">
        <v>292</v>
      </c>
      <c r="D8" s="1007" t="s">
        <v>28</v>
      </c>
      <c r="E8" s="1007" t="s">
        <v>292</v>
      </c>
      <c r="F8" s="1007" t="s">
        <v>29</v>
      </c>
      <c r="G8" s="1007" t="s">
        <v>292</v>
      </c>
      <c r="H8" s="1017" t="s">
        <v>30</v>
      </c>
      <c r="I8" s="1018" t="s">
        <v>682</v>
      </c>
      <c r="J8" s="1015" t="s">
        <v>5</v>
      </c>
      <c r="K8" s="1007" t="s">
        <v>31</v>
      </c>
      <c r="L8" s="1007" t="s">
        <v>292</v>
      </c>
      <c r="M8" s="1007" t="s">
        <v>32</v>
      </c>
      <c r="N8" s="1007" t="s">
        <v>292</v>
      </c>
      <c r="O8" s="1007" t="s">
        <v>33</v>
      </c>
      <c r="P8" s="1007" t="s">
        <v>292</v>
      </c>
      <c r="Q8" s="1007" t="s">
        <v>34</v>
      </c>
      <c r="R8" s="1007" t="s">
        <v>292</v>
      </c>
      <c r="S8" s="1007" t="s">
        <v>35</v>
      </c>
      <c r="T8" s="1007" t="s">
        <v>292</v>
      </c>
      <c r="U8" s="1007" t="s">
        <v>36</v>
      </c>
      <c r="V8" s="1007" t="s">
        <v>292</v>
      </c>
      <c r="W8" s="1017" t="s">
        <v>37</v>
      </c>
      <c r="X8" s="1018" t="s">
        <v>683</v>
      </c>
      <c r="Y8" s="1015" t="s">
        <v>5</v>
      </c>
      <c r="Z8" s="1008" t="s">
        <v>38</v>
      </c>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c r="GK8" s="3"/>
      <c r="GL8" s="3"/>
      <c r="GM8" s="3"/>
      <c r="GN8" s="3"/>
      <c r="GO8" s="3"/>
      <c r="GP8" s="3"/>
      <c r="GQ8" s="3"/>
      <c r="GR8" s="3"/>
      <c r="GS8" s="3"/>
      <c r="GT8" s="3"/>
      <c r="GU8" s="3"/>
      <c r="GV8" s="3"/>
      <c r="GW8" s="3"/>
      <c r="GX8" s="3"/>
      <c r="GY8" s="3"/>
      <c r="GZ8" s="3"/>
      <c r="HA8" s="3"/>
      <c r="HB8" s="3"/>
      <c r="HC8" s="3"/>
      <c r="HD8" s="3"/>
      <c r="HE8" s="3"/>
      <c r="HF8" s="3"/>
      <c r="HG8" s="3"/>
      <c r="HH8" s="3"/>
      <c r="HI8" s="3"/>
      <c r="HJ8" s="3"/>
      <c r="HK8" s="3"/>
      <c r="HL8" s="3"/>
      <c r="HM8" s="3"/>
      <c r="HN8" s="3"/>
      <c r="HO8" s="3"/>
      <c r="HP8" s="3"/>
      <c r="HQ8" s="3"/>
      <c r="HR8" s="3"/>
      <c r="HS8" s="3"/>
      <c r="HT8" s="3"/>
      <c r="HU8" s="3"/>
      <c r="HV8" s="3"/>
      <c r="HW8" s="3"/>
      <c r="HX8" s="3"/>
      <c r="HY8" s="3"/>
      <c r="HZ8" s="3"/>
      <c r="IA8" s="3"/>
      <c r="IB8" s="3"/>
      <c r="IC8" s="3"/>
      <c r="ID8" s="3"/>
      <c r="IE8" s="3"/>
      <c r="IF8" s="3"/>
      <c r="IG8" s="3"/>
      <c r="IH8" s="3"/>
      <c r="II8" s="3"/>
      <c r="IJ8" s="3"/>
      <c r="IK8" s="3"/>
      <c r="IL8" s="3"/>
      <c r="IM8" s="3"/>
      <c r="IN8" s="3"/>
      <c r="IO8" s="3"/>
      <c r="IP8" s="3"/>
      <c r="IQ8" s="3"/>
      <c r="IR8" s="3"/>
      <c r="IS8" s="3"/>
      <c r="IT8" s="3"/>
      <c r="IU8" s="3"/>
      <c r="IV8" s="3"/>
      <c r="IW8" s="3"/>
      <c r="IX8" s="3"/>
      <c r="IY8" s="3"/>
      <c r="IZ8" s="3"/>
      <c r="JA8" s="3"/>
      <c r="JB8" s="3"/>
      <c r="JC8" s="3"/>
      <c r="JD8" s="3"/>
      <c r="JE8" s="3"/>
      <c r="JF8" s="3"/>
      <c r="JG8" s="3"/>
      <c r="JH8" s="3"/>
      <c r="JI8" s="3"/>
    </row>
    <row r="9" spans="1:269" s="6" customFormat="1" ht="15" x14ac:dyDescent="0.25">
      <c r="A9" s="1009" t="s">
        <v>43</v>
      </c>
      <c r="B9" s="310">
        <f>'ALLE Grundschulen EAS'!C15</f>
        <v>66</v>
      </c>
      <c r="C9" s="310">
        <f>'ALLE Grundschulen EAS'!D15</f>
        <v>39</v>
      </c>
      <c r="D9" s="310">
        <f>'ALLE Grundschulen EAS'!E15</f>
        <v>100</v>
      </c>
      <c r="E9" s="310">
        <f>'ALLE Grundschulen EAS'!F15</f>
        <v>35</v>
      </c>
      <c r="F9" s="310">
        <f>'ALLE Grundschulen EAS'!G15</f>
        <v>142</v>
      </c>
      <c r="G9" s="310">
        <f>'ALLE Grundschulen EAS'!H15</f>
        <v>1</v>
      </c>
      <c r="H9" s="1019">
        <f>B9+D9+F9</f>
        <v>308</v>
      </c>
      <c r="I9" s="1019">
        <f>C9+E9+G9</f>
        <v>75</v>
      </c>
      <c r="J9" s="1006">
        <f t="shared" ref="J9:J11" si="0">H9+I9</f>
        <v>383</v>
      </c>
      <c r="K9" s="310">
        <f>'ALLE Grundschulen EAS'!L15</f>
        <v>116</v>
      </c>
      <c r="L9" s="310">
        <f>'ALLE Grundschulen EAS'!M15</f>
        <v>1</v>
      </c>
      <c r="M9" s="310">
        <f>'ALLE Grundschulen EAS'!N15</f>
        <v>160</v>
      </c>
      <c r="N9" s="310">
        <f>'ALLE Grundschulen EAS'!O15</f>
        <v>4</v>
      </c>
      <c r="O9" s="310">
        <f>'ALLE Grundschulen EAS'!P15</f>
        <v>145</v>
      </c>
      <c r="P9" s="310">
        <f>'ALLE Grundschulen EAS'!Q15</f>
        <v>0</v>
      </c>
      <c r="Q9" s="310">
        <f>'ALLE Grundschulen EAS'!R15</f>
        <v>155</v>
      </c>
      <c r="R9" s="310">
        <f>'ALLE Grundschulen EAS'!S15</f>
        <v>4</v>
      </c>
      <c r="S9" s="310">
        <f>'ALLE Grundschulen EAS'!T15</f>
        <v>114</v>
      </c>
      <c r="T9" s="310">
        <f>'ALLE Grundschulen EAS'!U15</f>
        <v>5</v>
      </c>
      <c r="U9" s="310">
        <f>'ALLE Grundschulen EAS'!V15</f>
        <v>132</v>
      </c>
      <c r="V9" s="310">
        <f>'ALLE Grundschulen EAS'!W15</f>
        <v>2</v>
      </c>
      <c r="W9" s="1020">
        <f>K9+M9+O9+Q9+S9+U9</f>
        <v>822</v>
      </c>
      <c r="X9" s="1020">
        <f>L9+N9+P9+R9+T9+V9</f>
        <v>16</v>
      </c>
      <c r="Y9" s="1010">
        <f>X9+W9</f>
        <v>838</v>
      </c>
      <c r="Z9" s="1011">
        <f>J9+Y9</f>
        <v>1221</v>
      </c>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c r="BT9" s="5"/>
      <c r="BU9" s="5"/>
      <c r="BV9" s="5"/>
      <c r="BW9" s="5"/>
      <c r="BX9" s="5"/>
      <c r="BY9" s="5"/>
      <c r="BZ9" s="5"/>
      <c r="CA9" s="5"/>
      <c r="CB9" s="5"/>
      <c r="CC9" s="5"/>
      <c r="CD9" s="5"/>
      <c r="CE9" s="5"/>
      <c r="CF9" s="5"/>
      <c r="CG9" s="5"/>
      <c r="CH9" s="5"/>
      <c r="CI9" s="5"/>
      <c r="CJ9" s="5"/>
      <c r="CK9" s="5"/>
      <c r="CL9" s="5"/>
      <c r="CM9" s="5"/>
      <c r="CN9" s="5"/>
      <c r="CO9" s="5"/>
      <c r="CP9" s="5"/>
      <c r="CQ9" s="5"/>
      <c r="CR9" s="5"/>
      <c r="CS9" s="5"/>
      <c r="CT9" s="5"/>
      <c r="CU9" s="5"/>
      <c r="CV9" s="5"/>
      <c r="CW9" s="5"/>
      <c r="CX9" s="5"/>
      <c r="CY9" s="5"/>
      <c r="CZ9" s="5"/>
      <c r="DA9" s="5"/>
      <c r="DB9" s="5"/>
      <c r="DC9" s="5"/>
      <c r="DD9" s="5"/>
      <c r="DE9" s="5"/>
      <c r="DF9" s="5"/>
      <c r="DG9" s="5"/>
      <c r="DH9" s="5"/>
      <c r="DI9" s="5"/>
      <c r="DJ9" s="5"/>
      <c r="DK9" s="5"/>
      <c r="DL9" s="5"/>
      <c r="DM9" s="5"/>
      <c r="DN9" s="5"/>
      <c r="DO9" s="5"/>
      <c r="DP9" s="5"/>
      <c r="DQ9" s="5"/>
      <c r="DR9" s="5"/>
      <c r="DS9" s="5"/>
      <c r="DT9" s="5"/>
      <c r="DU9" s="5"/>
      <c r="DV9" s="5"/>
      <c r="DW9" s="5"/>
      <c r="DX9" s="5"/>
      <c r="DY9" s="5"/>
      <c r="DZ9" s="5"/>
      <c r="EA9" s="5"/>
      <c r="EB9" s="5"/>
      <c r="EC9" s="5"/>
      <c r="ED9" s="5"/>
      <c r="EE9" s="5"/>
      <c r="EF9" s="5"/>
      <c r="EG9" s="5"/>
      <c r="EH9" s="5"/>
      <c r="EI9" s="5"/>
      <c r="EJ9" s="5"/>
      <c r="EK9" s="5"/>
      <c r="EL9" s="5"/>
      <c r="EM9" s="5"/>
      <c r="EN9" s="5"/>
      <c r="EO9" s="5"/>
      <c r="EP9" s="5"/>
      <c r="EQ9" s="5"/>
      <c r="ER9" s="5"/>
      <c r="ES9" s="5"/>
      <c r="ET9" s="5"/>
      <c r="EU9" s="5"/>
      <c r="EV9" s="5"/>
      <c r="EW9" s="5"/>
      <c r="EX9" s="5"/>
      <c r="EY9" s="5"/>
      <c r="EZ9" s="5"/>
      <c r="FA9" s="5"/>
      <c r="FB9" s="5"/>
      <c r="FC9" s="5"/>
      <c r="FD9" s="5"/>
      <c r="FE9" s="5"/>
      <c r="FF9" s="5"/>
      <c r="FG9" s="5"/>
      <c r="FH9" s="5"/>
      <c r="FI9" s="5"/>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5"/>
      <c r="HY9" s="5"/>
      <c r="HZ9" s="5"/>
      <c r="IA9" s="5"/>
      <c r="IB9" s="5"/>
      <c r="IC9" s="5"/>
      <c r="ID9" s="5"/>
      <c r="IE9" s="5"/>
      <c r="IF9" s="5"/>
      <c r="IG9" s="5"/>
      <c r="IH9" s="5"/>
      <c r="II9" s="5"/>
      <c r="IJ9" s="5"/>
      <c r="IK9" s="5"/>
      <c r="IL9" s="5"/>
      <c r="IM9" s="5"/>
      <c r="IN9" s="5"/>
      <c r="IO9" s="5"/>
      <c r="IP9" s="5"/>
      <c r="IQ9" s="5"/>
      <c r="IR9" s="5"/>
      <c r="IS9" s="5"/>
      <c r="IT9" s="5"/>
      <c r="IU9" s="5"/>
      <c r="IV9" s="5"/>
      <c r="IW9" s="5"/>
      <c r="IX9" s="5"/>
      <c r="IY9" s="5"/>
      <c r="IZ9" s="5"/>
      <c r="JA9" s="5"/>
      <c r="JB9" s="5"/>
      <c r="JC9" s="5"/>
      <c r="JD9" s="5"/>
      <c r="JE9" s="5"/>
      <c r="JF9" s="5"/>
      <c r="JG9" s="5"/>
      <c r="JH9" s="5"/>
      <c r="JI9" s="5"/>
    </row>
    <row r="10" spans="1:269" s="6" customFormat="1" ht="15" x14ac:dyDescent="0.25">
      <c r="A10" s="1012" t="s">
        <v>397</v>
      </c>
      <c r="B10" s="313">
        <f>'ALLE Grundschulen EAS'!C88</f>
        <v>554</v>
      </c>
      <c r="C10" s="313">
        <f>'ALLE Grundschulen EAS'!D88</f>
        <v>48</v>
      </c>
      <c r="D10" s="313">
        <f>'ALLE Grundschulen EAS'!E88</f>
        <v>557</v>
      </c>
      <c r="E10" s="313">
        <f>'ALLE Grundschulen EAS'!F88</f>
        <v>39</v>
      </c>
      <c r="F10" s="313">
        <f>'ALLE Grundschulen EAS'!G88</f>
        <v>623</v>
      </c>
      <c r="G10" s="313">
        <f>'ALLE Grundschulen EAS'!H88</f>
        <v>42</v>
      </c>
      <c r="H10" s="1019">
        <f>B10+D10+F10</f>
        <v>1734</v>
      </c>
      <c r="I10" s="1019">
        <f t="shared" ref="I10:I12" si="1">C10+E10+G10</f>
        <v>129</v>
      </c>
      <c r="J10" s="1006">
        <f t="shared" si="0"/>
        <v>1863</v>
      </c>
      <c r="K10" s="313">
        <f>'ALLE Grundschulen EAS'!L88</f>
        <v>612</v>
      </c>
      <c r="L10" s="313">
        <f>'ALLE Grundschulen EAS'!M88</f>
        <v>14</v>
      </c>
      <c r="M10" s="313">
        <f>'ALLE Grundschulen EAS'!N88</f>
        <v>628</v>
      </c>
      <c r="N10" s="313">
        <f>'ALLE Grundschulen EAS'!O88</f>
        <v>6</v>
      </c>
      <c r="O10" s="313">
        <f>'ALLE Grundschulen EAS'!P88</f>
        <v>614</v>
      </c>
      <c r="P10" s="313">
        <f>'ALLE Grundschulen EAS'!Q88</f>
        <v>6</v>
      </c>
      <c r="Q10" s="313">
        <f>'ALLE Grundschulen EAS'!R88</f>
        <v>615</v>
      </c>
      <c r="R10" s="313">
        <f>'ALLE Grundschulen EAS'!S88</f>
        <v>6</v>
      </c>
      <c r="S10" s="313">
        <f>'ALLE Grundschulen EAS'!T88</f>
        <v>568</v>
      </c>
      <c r="T10" s="313">
        <f>'ALLE Grundschulen EAS'!U88</f>
        <v>8</v>
      </c>
      <c r="U10" s="313">
        <f>'ALLE Grundschulen EAS'!V88</f>
        <v>518</v>
      </c>
      <c r="V10" s="313">
        <f>'ALLE Grundschulen EAS'!W88</f>
        <v>4</v>
      </c>
      <c r="W10" s="1020">
        <f>K10+M10+O10+Q10+S10+U10</f>
        <v>3555</v>
      </c>
      <c r="X10" s="1020">
        <f t="shared" ref="X10:X12" si="2">L10+N10+P10+R10+T10+V10</f>
        <v>44</v>
      </c>
      <c r="Y10" s="1010">
        <f t="shared" ref="Y10:Y12" si="3">X10+W10</f>
        <v>3599</v>
      </c>
      <c r="Z10" s="1011">
        <f>J10+Y10</f>
        <v>5462</v>
      </c>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c r="BT10" s="5"/>
      <c r="BU10" s="5"/>
      <c r="BV10" s="5"/>
      <c r="BW10" s="5"/>
      <c r="BX10" s="5"/>
      <c r="BY10" s="5"/>
      <c r="BZ10" s="5"/>
      <c r="CA10" s="5"/>
      <c r="CB10" s="5"/>
      <c r="CC10" s="5"/>
      <c r="CD10" s="5"/>
      <c r="CE10" s="5"/>
      <c r="CF10" s="5"/>
      <c r="CG10" s="5"/>
      <c r="CH10" s="5"/>
      <c r="CI10" s="5"/>
      <c r="CJ10" s="5"/>
      <c r="CK10" s="5"/>
      <c r="CL10" s="5"/>
      <c r="CM10" s="5"/>
      <c r="CN10" s="5"/>
      <c r="CO10" s="5"/>
      <c r="CP10" s="5"/>
      <c r="CQ10" s="5"/>
      <c r="CR10" s="5"/>
      <c r="CS10" s="5"/>
      <c r="CT10" s="5"/>
      <c r="CU10" s="5"/>
      <c r="CV10" s="5"/>
      <c r="CW10" s="5"/>
      <c r="CX10" s="5"/>
      <c r="CY10" s="5"/>
      <c r="CZ10" s="5"/>
      <c r="DA10" s="5"/>
      <c r="DB10" s="5"/>
      <c r="DC10" s="5"/>
      <c r="DD10" s="5"/>
      <c r="DE10" s="5"/>
      <c r="DF10" s="5"/>
      <c r="DG10" s="5"/>
      <c r="DH10" s="5"/>
      <c r="DI10" s="5"/>
      <c r="DJ10" s="5"/>
      <c r="DK10" s="5"/>
      <c r="DL10" s="5"/>
      <c r="DM10" s="5"/>
      <c r="DN10" s="5"/>
      <c r="DO10" s="5"/>
      <c r="DP10" s="5"/>
      <c r="DQ10" s="5"/>
      <c r="DR10" s="5"/>
      <c r="DS10" s="5"/>
      <c r="DT10" s="5"/>
      <c r="DU10" s="5"/>
      <c r="DV10" s="5"/>
      <c r="DW10" s="5"/>
      <c r="DX10" s="5"/>
      <c r="DY10" s="5"/>
      <c r="DZ10" s="5"/>
      <c r="EA10" s="5"/>
      <c r="EB10" s="5"/>
      <c r="EC10" s="5"/>
      <c r="ED10" s="5"/>
      <c r="EE10" s="5"/>
      <c r="EF10" s="5"/>
      <c r="EG10" s="5"/>
      <c r="EH10" s="5"/>
      <c r="EI10" s="5"/>
      <c r="EJ10" s="5"/>
      <c r="EK10" s="5"/>
      <c r="EL10" s="5"/>
      <c r="EM10" s="5"/>
      <c r="EN10" s="5"/>
      <c r="EO10" s="5"/>
      <c r="EP10" s="5"/>
      <c r="EQ10" s="5"/>
      <c r="ER10" s="5"/>
      <c r="ES10" s="5"/>
      <c r="ET10" s="5"/>
      <c r="EU10" s="5"/>
      <c r="EV10" s="5"/>
      <c r="EW10" s="5"/>
      <c r="EX10" s="5"/>
      <c r="EY10" s="5"/>
      <c r="EZ10" s="5"/>
      <c r="FA10" s="5"/>
      <c r="FB10" s="5"/>
      <c r="FC10" s="5"/>
      <c r="FD10" s="5"/>
      <c r="FE10" s="5"/>
      <c r="FF10" s="5"/>
      <c r="FG10" s="5"/>
      <c r="FH10" s="5"/>
      <c r="FI10" s="5"/>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5"/>
      <c r="HY10" s="5"/>
      <c r="HZ10" s="5"/>
      <c r="IA10" s="5"/>
      <c r="IB10" s="5"/>
      <c r="IC10" s="5"/>
      <c r="ID10" s="5"/>
      <c r="IE10" s="5"/>
      <c r="IF10" s="5"/>
      <c r="IG10" s="5"/>
      <c r="IH10" s="5"/>
      <c r="II10" s="5"/>
      <c r="IJ10" s="5"/>
      <c r="IK10" s="5"/>
      <c r="IL10" s="5"/>
      <c r="IM10" s="5"/>
      <c r="IN10" s="5"/>
      <c r="IO10" s="5"/>
      <c r="IP10" s="5"/>
      <c r="IQ10" s="5"/>
      <c r="IR10" s="5"/>
      <c r="IS10" s="5"/>
      <c r="IT10" s="5"/>
      <c r="IU10" s="5"/>
      <c r="IV10" s="5"/>
      <c r="IW10" s="5"/>
      <c r="IX10" s="5"/>
      <c r="IY10" s="5"/>
      <c r="IZ10" s="5"/>
      <c r="JA10" s="5"/>
      <c r="JB10" s="5"/>
      <c r="JC10" s="5"/>
      <c r="JD10" s="5"/>
      <c r="JE10" s="5"/>
      <c r="JF10" s="5"/>
      <c r="JG10" s="5"/>
      <c r="JH10" s="5"/>
      <c r="JI10" s="5"/>
    </row>
    <row r="11" spans="1:269" s="6" customFormat="1" ht="15" x14ac:dyDescent="0.25">
      <c r="A11" s="1009" t="s">
        <v>101</v>
      </c>
      <c r="B11" s="489">
        <f>'ALLE Grundschulen EAS'!C94</f>
        <v>44</v>
      </c>
      <c r="C11" s="489">
        <f>'ALLE Grundschulen EAS'!D94</f>
        <v>0</v>
      </c>
      <c r="D11" s="489">
        <f>'ALLE Grundschulen EAS'!E94</f>
        <v>56</v>
      </c>
      <c r="E11" s="489">
        <f>'ALLE Grundschulen EAS'!F94</f>
        <v>0</v>
      </c>
      <c r="F11" s="489">
        <f>'ALLE Grundschulen EAS'!G94</f>
        <v>55</v>
      </c>
      <c r="G11" s="489">
        <f>'ALLE Grundschulen EAS'!H94</f>
        <v>0</v>
      </c>
      <c r="H11" s="1019">
        <f>B11+D11+F11</f>
        <v>155</v>
      </c>
      <c r="I11" s="1019">
        <f t="shared" si="1"/>
        <v>0</v>
      </c>
      <c r="J11" s="1006">
        <f t="shared" si="0"/>
        <v>155</v>
      </c>
      <c r="K11" s="489">
        <f>'ALLE Grundschulen EAS'!L94</f>
        <v>52</v>
      </c>
      <c r="L11" s="489">
        <f>'ALLE Grundschulen EAS'!M94</f>
        <v>0</v>
      </c>
      <c r="M11" s="489">
        <f>'ALLE Grundschulen EAS'!N94</f>
        <v>57</v>
      </c>
      <c r="N11" s="489">
        <f>'ALLE Grundschulen EAS'!O94</f>
        <v>0</v>
      </c>
      <c r="O11" s="489">
        <f>'ALLE Grundschulen EAS'!P94</f>
        <v>74</v>
      </c>
      <c r="P11" s="489">
        <f>'ALLE Grundschulen EAS'!Q94</f>
        <v>0</v>
      </c>
      <c r="Q11" s="489">
        <f>'ALLE Grundschulen EAS'!R94</f>
        <v>43</v>
      </c>
      <c r="R11" s="489">
        <f>'ALLE Grundschulen EAS'!S94</f>
        <v>1</v>
      </c>
      <c r="S11" s="489">
        <f>'ALLE Grundschulen EAS'!T94</f>
        <v>64</v>
      </c>
      <c r="T11" s="489">
        <f>'ALLE Grundschulen EAS'!U94</f>
        <v>0</v>
      </c>
      <c r="U11" s="489">
        <f>'ALLE Grundschulen EAS'!V94</f>
        <v>76</v>
      </c>
      <c r="V11" s="489">
        <f>'ALLE Grundschulen EAS'!W94</f>
        <v>0</v>
      </c>
      <c r="W11" s="1020">
        <f>K11+M11+O11+Q11+S11+U11</f>
        <v>366</v>
      </c>
      <c r="X11" s="1020">
        <f t="shared" si="2"/>
        <v>1</v>
      </c>
      <c r="Y11" s="1010">
        <f t="shared" si="3"/>
        <v>367</v>
      </c>
      <c r="Z11" s="1011">
        <f t="shared" ref="Z11:Z12" si="4">J11+Y11</f>
        <v>522</v>
      </c>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row>
    <row r="12" spans="1:269" s="8" customFormat="1" ht="15" x14ac:dyDescent="0.25">
      <c r="A12" s="1007" t="s">
        <v>5</v>
      </c>
      <c r="B12" s="1013">
        <f>+B9+B10+B11</f>
        <v>664</v>
      </c>
      <c r="C12" s="1013">
        <f t="shared" ref="C12:G12" si="5">+C9+C10+C11</f>
        <v>87</v>
      </c>
      <c r="D12" s="1013">
        <f t="shared" si="5"/>
        <v>713</v>
      </c>
      <c r="E12" s="1013">
        <f t="shared" si="5"/>
        <v>74</v>
      </c>
      <c r="F12" s="1013">
        <f t="shared" si="5"/>
        <v>820</v>
      </c>
      <c r="G12" s="1013">
        <f t="shared" si="5"/>
        <v>43</v>
      </c>
      <c r="H12" s="1019">
        <f t="shared" ref="H12:V12" si="6">+H9+H10+H11</f>
        <v>2197</v>
      </c>
      <c r="I12" s="1019">
        <f t="shared" si="1"/>
        <v>204</v>
      </c>
      <c r="J12" s="1006">
        <f>H12+I12</f>
        <v>2401</v>
      </c>
      <c r="K12" s="1013">
        <f t="shared" si="6"/>
        <v>780</v>
      </c>
      <c r="L12" s="1013">
        <f t="shared" si="6"/>
        <v>15</v>
      </c>
      <c r="M12" s="1013">
        <f t="shared" si="6"/>
        <v>845</v>
      </c>
      <c r="N12" s="1013">
        <f t="shared" si="6"/>
        <v>10</v>
      </c>
      <c r="O12" s="1013">
        <f t="shared" si="6"/>
        <v>833</v>
      </c>
      <c r="P12" s="1013">
        <f t="shared" si="6"/>
        <v>6</v>
      </c>
      <c r="Q12" s="1013">
        <f t="shared" si="6"/>
        <v>813</v>
      </c>
      <c r="R12" s="1013">
        <f t="shared" si="6"/>
        <v>11</v>
      </c>
      <c r="S12" s="1013">
        <f t="shared" si="6"/>
        <v>746</v>
      </c>
      <c r="T12" s="1013">
        <f t="shared" si="6"/>
        <v>13</v>
      </c>
      <c r="U12" s="1013">
        <f t="shared" si="6"/>
        <v>726</v>
      </c>
      <c r="V12" s="1013">
        <f t="shared" si="6"/>
        <v>6</v>
      </c>
      <c r="W12" s="1020">
        <f>K12+M12+O12+Q12+S12+U12</f>
        <v>4743</v>
      </c>
      <c r="X12" s="1020">
        <f t="shared" si="2"/>
        <v>61</v>
      </c>
      <c r="Y12" s="1010">
        <f t="shared" si="3"/>
        <v>4804</v>
      </c>
      <c r="Z12" s="1016">
        <f t="shared" si="4"/>
        <v>7205</v>
      </c>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c r="BH12" s="7"/>
      <c r="BI12" s="7"/>
      <c r="BJ12" s="7"/>
      <c r="BK12" s="7"/>
      <c r="BL12" s="7"/>
      <c r="BM12" s="7"/>
      <c r="BN12" s="7"/>
      <c r="BO12" s="7"/>
      <c r="BP12" s="7"/>
      <c r="BQ12" s="7"/>
      <c r="BR12" s="7"/>
      <c r="BS12" s="7"/>
      <c r="BT12" s="7"/>
      <c r="BU12" s="7"/>
      <c r="BV12" s="7"/>
      <c r="BW12" s="7"/>
      <c r="BX12" s="7"/>
      <c r="BY12" s="7"/>
      <c r="BZ12" s="7"/>
      <c r="CA12" s="7"/>
      <c r="CB12" s="7"/>
      <c r="CC12" s="7"/>
      <c r="CD12" s="7"/>
      <c r="CE12" s="7"/>
      <c r="CF12" s="7"/>
      <c r="CG12" s="7"/>
      <c r="CH12" s="7"/>
      <c r="CI12" s="7"/>
      <c r="CJ12" s="7"/>
      <c r="CK12" s="7"/>
      <c r="CL12" s="7"/>
      <c r="CM12" s="7"/>
      <c r="CN12" s="7"/>
      <c r="CO12" s="7"/>
      <c r="CP12" s="7"/>
      <c r="CQ12" s="7"/>
      <c r="CR12" s="7"/>
      <c r="CS12" s="7"/>
      <c r="CT12" s="7"/>
      <c r="CU12" s="7"/>
      <c r="CV12" s="7"/>
      <c r="CW12" s="7"/>
      <c r="CX12" s="7"/>
      <c r="CY12" s="7"/>
      <c r="CZ12" s="7"/>
      <c r="DA12" s="7"/>
      <c r="DB12" s="7"/>
      <c r="DC12" s="7"/>
      <c r="DD12" s="7"/>
      <c r="DE12" s="7"/>
      <c r="DF12" s="7"/>
      <c r="DG12" s="7"/>
      <c r="DH12" s="7"/>
      <c r="DI12" s="7"/>
      <c r="DJ12" s="7"/>
      <c r="DK12" s="7"/>
      <c r="DL12" s="7"/>
      <c r="DM12" s="7"/>
      <c r="DN12" s="7"/>
      <c r="DO12" s="7"/>
      <c r="DP12" s="7"/>
      <c r="DQ12" s="7"/>
      <c r="DR12" s="7"/>
      <c r="DS12" s="7"/>
      <c r="DT12" s="7"/>
      <c r="DU12" s="7"/>
      <c r="DV12" s="7"/>
      <c r="DW12" s="7"/>
      <c r="DX12" s="7"/>
      <c r="DY12" s="7"/>
      <c r="DZ12" s="7"/>
      <c r="EA12" s="7"/>
      <c r="EB12" s="7"/>
      <c r="EC12" s="7"/>
      <c r="ED12" s="7"/>
      <c r="EE12" s="7"/>
      <c r="EF12" s="7"/>
      <c r="EG12" s="7"/>
      <c r="EH12" s="7"/>
      <c r="EI12" s="7"/>
      <c r="EJ12" s="7"/>
      <c r="EK12" s="7"/>
      <c r="EL12" s="7"/>
      <c r="EM12" s="7"/>
      <c r="EN12" s="7"/>
      <c r="EO12" s="7"/>
      <c r="EP12" s="7"/>
      <c r="EQ12" s="7"/>
      <c r="ER12" s="7"/>
      <c r="ES12" s="7"/>
      <c r="ET12" s="7"/>
      <c r="EU12" s="7"/>
      <c r="EV12" s="7"/>
      <c r="EW12" s="7"/>
      <c r="EX12" s="7"/>
      <c r="EY12" s="7"/>
      <c r="EZ12" s="7"/>
      <c r="FA12" s="7"/>
      <c r="FB12" s="7"/>
      <c r="FC12" s="7"/>
      <c r="FD12" s="7"/>
      <c r="FE12" s="7"/>
      <c r="FF12" s="7"/>
      <c r="FG12" s="7"/>
      <c r="FH12" s="7"/>
      <c r="FI12" s="7"/>
      <c r="FJ12" s="7"/>
      <c r="FK12" s="7"/>
      <c r="FL12" s="7"/>
      <c r="FM12" s="7"/>
      <c r="FN12" s="7"/>
      <c r="FO12" s="7"/>
      <c r="FP12" s="7"/>
      <c r="FQ12" s="7"/>
      <c r="FR12" s="7"/>
      <c r="FS12" s="7"/>
      <c r="FT12" s="7"/>
      <c r="FU12" s="7"/>
      <c r="FV12" s="7"/>
      <c r="FW12" s="7"/>
      <c r="FX12" s="7"/>
      <c r="FY12" s="7"/>
      <c r="FZ12" s="7"/>
      <c r="GA12" s="7"/>
      <c r="GB12" s="7"/>
      <c r="GC12" s="7"/>
      <c r="GD12" s="7"/>
      <c r="GE12" s="7"/>
      <c r="GF12" s="7"/>
      <c r="GG12" s="7"/>
      <c r="GH12" s="7"/>
      <c r="GI12" s="7"/>
      <c r="GJ12" s="7"/>
      <c r="GK12" s="7"/>
      <c r="GL12" s="7"/>
      <c r="GM12" s="7"/>
      <c r="GN12" s="7"/>
      <c r="GO12" s="7"/>
      <c r="GP12" s="7"/>
      <c r="GQ12" s="7"/>
      <c r="GR12" s="7"/>
      <c r="GS12" s="7"/>
      <c r="GT12" s="7"/>
      <c r="GU12" s="7"/>
      <c r="GV12" s="7"/>
      <c r="GW12" s="7"/>
      <c r="GX12" s="7"/>
      <c r="GY12" s="7"/>
      <c r="GZ12" s="7"/>
      <c r="HA12" s="7"/>
      <c r="HB12" s="7"/>
      <c r="HC12" s="7"/>
      <c r="HD12" s="7"/>
      <c r="HE12" s="7"/>
      <c r="HF12" s="7"/>
      <c r="HG12" s="7"/>
      <c r="HH12" s="7"/>
      <c r="HI12" s="7"/>
      <c r="HJ12" s="7"/>
      <c r="HK12" s="7"/>
      <c r="HL12" s="7"/>
      <c r="HM12" s="7"/>
      <c r="HN12" s="7"/>
      <c r="HO12" s="7"/>
      <c r="HP12" s="7"/>
      <c r="HQ12" s="7"/>
      <c r="HR12" s="7"/>
      <c r="HS12" s="7"/>
      <c r="HT12" s="7"/>
      <c r="HU12" s="7"/>
      <c r="HV12" s="7"/>
      <c r="HW12" s="7"/>
      <c r="HX12" s="7"/>
      <c r="HY12" s="7"/>
      <c r="HZ12" s="7"/>
      <c r="IA12" s="7"/>
      <c r="IB12" s="7"/>
      <c r="IC12" s="7"/>
      <c r="ID12" s="7"/>
      <c r="IE12" s="7"/>
      <c r="IF12" s="7"/>
      <c r="IG12" s="7"/>
      <c r="IH12" s="7"/>
      <c r="II12" s="7"/>
      <c r="IJ12" s="7"/>
      <c r="IK12" s="7"/>
      <c r="IL12" s="7"/>
      <c r="IM12" s="7"/>
      <c r="IN12" s="7"/>
      <c r="IO12" s="7"/>
      <c r="IP12" s="7"/>
      <c r="IQ12" s="7"/>
      <c r="IR12" s="7"/>
      <c r="IS12" s="7"/>
      <c r="IT12" s="7"/>
      <c r="IU12" s="7"/>
      <c r="IV12" s="7"/>
      <c r="IW12" s="7"/>
      <c r="IX12" s="7"/>
      <c r="IY12" s="7"/>
      <c r="IZ12" s="7"/>
      <c r="JA12" s="7"/>
      <c r="JB12" s="7"/>
      <c r="JC12" s="7"/>
      <c r="JD12" s="7"/>
      <c r="JE12" s="7"/>
      <c r="JF12" s="7"/>
      <c r="JG12" s="7"/>
      <c r="JH12" s="7"/>
      <c r="JI12" s="7"/>
    </row>
    <row r="13" spans="1:269" s="75" customFormat="1" ht="13.5" x14ac:dyDescent="0.25">
      <c r="A13" s="314"/>
      <c r="B13" s="314"/>
      <c r="C13" s="314"/>
      <c r="D13" s="314"/>
      <c r="E13" s="314"/>
      <c r="F13" s="314"/>
      <c r="G13" s="314"/>
      <c r="H13" s="314"/>
      <c r="I13" s="314"/>
      <c r="J13" s="314"/>
      <c r="K13" s="314"/>
      <c r="L13" s="314"/>
      <c r="M13" s="314"/>
      <c r="N13" s="314"/>
      <c r="O13" s="314"/>
      <c r="P13" s="314"/>
      <c r="Q13" s="314"/>
      <c r="R13" s="314"/>
      <c r="S13" s="314"/>
      <c r="T13" s="314"/>
      <c r="U13" s="314"/>
      <c r="V13" s="314"/>
      <c r="W13" s="314"/>
      <c r="X13" s="314"/>
      <c r="Y13" s="314"/>
      <c r="Z13" s="314"/>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c r="BC13" s="7"/>
      <c r="BD13" s="7"/>
      <c r="BE13" s="7"/>
      <c r="BF13" s="7"/>
      <c r="BG13" s="7"/>
      <c r="BH13" s="7"/>
      <c r="BI13" s="7"/>
      <c r="BJ13" s="7"/>
      <c r="BK13" s="7"/>
      <c r="BL13" s="7"/>
      <c r="BM13" s="7"/>
      <c r="BN13" s="7"/>
      <c r="BO13" s="7"/>
      <c r="BP13" s="7"/>
      <c r="BQ13" s="7"/>
      <c r="BR13" s="7"/>
      <c r="BS13" s="7"/>
      <c r="BT13" s="7"/>
      <c r="BU13" s="7"/>
      <c r="BV13" s="7"/>
      <c r="BW13" s="7"/>
      <c r="BX13" s="7"/>
      <c r="BY13" s="7"/>
      <c r="BZ13" s="7"/>
      <c r="CA13" s="7"/>
      <c r="CB13" s="7"/>
      <c r="CC13" s="7"/>
      <c r="CD13" s="7"/>
      <c r="CE13" s="7"/>
      <c r="CF13" s="7"/>
      <c r="CG13" s="7"/>
      <c r="CH13" s="7"/>
      <c r="CI13" s="7"/>
      <c r="CJ13" s="7"/>
      <c r="CK13" s="7"/>
      <c r="CL13" s="7"/>
      <c r="CM13" s="7"/>
      <c r="CN13" s="7"/>
      <c r="CO13" s="7"/>
      <c r="CP13" s="7"/>
      <c r="CQ13" s="7"/>
      <c r="CR13" s="7"/>
      <c r="CS13" s="7"/>
      <c r="CT13" s="7"/>
      <c r="CU13" s="7"/>
      <c r="CV13" s="7"/>
      <c r="CW13" s="7"/>
      <c r="CX13" s="7"/>
      <c r="CY13" s="7"/>
      <c r="CZ13" s="7"/>
      <c r="DA13" s="7"/>
      <c r="DB13" s="7"/>
      <c r="DC13" s="7"/>
      <c r="DD13" s="7"/>
      <c r="DE13" s="7"/>
      <c r="DF13" s="7"/>
      <c r="DG13" s="7"/>
      <c r="DH13" s="7"/>
      <c r="DI13" s="7"/>
      <c r="DJ13" s="7"/>
      <c r="DK13" s="7"/>
      <c r="DL13" s="7"/>
      <c r="DM13" s="7"/>
      <c r="DN13" s="7"/>
      <c r="DO13" s="7"/>
      <c r="DP13" s="7"/>
      <c r="DQ13" s="7"/>
      <c r="DR13" s="7"/>
      <c r="DS13" s="7"/>
      <c r="DT13" s="7"/>
      <c r="DU13" s="7"/>
      <c r="DV13" s="7"/>
      <c r="DW13" s="7"/>
      <c r="DX13" s="7"/>
      <c r="DY13" s="7"/>
      <c r="DZ13" s="7"/>
      <c r="EA13" s="7"/>
      <c r="EB13" s="7"/>
      <c r="EC13" s="7"/>
      <c r="ED13" s="7"/>
      <c r="EE13" s="7"/>
      <c r="EF13" s="7"/>
      <c r="EG13" s="7"/>
      <c r="EH13" s="7"/>
      <c r="EI13" s="7"/>
      <c r="EJ13" s="7"/>
      <c r="EK13" s="7"/>
      <c r="EL13" s="7"/>
      <c r="EM13" s="7"/>
      <c r="EN13" s="7"/>
      <c r="EO13" s="7"/>
      <c r="EP13" s="7"/>
      <c r="EQ13" s="7"/>
      <c r="ER13" s="7"/>
      <c r="ES13" s="7"/>
      <c r="ET13" s="7"/>
      <c r="EU13" s="7"/>
      <c r="EV13" s="7"/>
      <c r="EW13" s="7"/>
      <c r="EX13" s="7"/>
      <c r="EY13" s="7"/>
      <c r="EZ13" s="7"/>
      <c r="FA13" s="7"/>
      <c r="FB13" s="7"/>
      <c r="FC13" s="7"/>
      <c r="FD13" s="7"/>
      <c r="FE13" s="7"/>
      <c r="FF13" s="7"/>
      <c r="FG13" s="7"/>
      <c r="FH13" s="7"/>
      <c r="FI13" s="7"/>
      <c r="FJ13" s="7"/>
      <c r="FK13" s="7"/>
      <c r="FL13" s="7"/>
      <c r="FM13" s="7"/>
      <c r="FN13" s="7"/>
      <c r="FO13" s="7"/>
      <c r="FP13" s="7"/>
      <c r="FQ13" s="7"/>
      <c r="FR13" s="7"/>
      <c r="FS13" s="7"/>
      <c r="FT13" s="7"/>
      <c r="FU13" s="7"/>
      <c r="FV13" s="7"/>
      <c r="FW13" s="7"/>
      <c r="FX13" s="7"/>
      <c r="FY13" s="7"/>
      <c r="FZ13" s="7"/>
      <c r="GA13" s="7"/>
      <c r="GB13" s="7"/>
      <c r="GC13" s="7"/>
      <c r="GD13" s="7"/>
      <c r="GE13" s="7"/>
      <c r="GF13" s="7"/>
      <c r="GG13" s="7"/>
      <c r="GH13" s="7"/>
      <c r="GI13" s="7"/>
      <c r="GJ13" s="7"/>
      <c r="GK13" s="7"/>
      <c r="GL13" s="7"/>
      <c r="GM13" s="7"/>
      <c r="GN13" s="7"/>
      <c r="GO13" s="7"/>
      <c r="GP13" s="7"/>
      <c r="GQ13" s="7"/>
      <c r="GR13" s="7"/>
      <c r="GS13" s="7"/>
      <c r="GT13" s="7"/>
      <c r="GU13" s="7"/>
      <c r="GV13" s="7"/>
      <c r="GW13" s="7"/>
      <c r="GX13" s="7"/>
      <c r="GY13" s="7"/>
      <c r="GZ13" s="7"/>
      <c r="HA13" s="7"/>
      <c r="HB13" s="7"/>
      <c r="HC13" s="7"/>
      <c r="HD13" s="7"/>
      <c r="HE13" s="7"/>
      <c r="HF13" s="7"/>
      <c r="HG13" s="7"/>
      <c r="HH13" s="7"/>
      <c r="HI13" s="7"/>
      <c r="HJ13" s="7"/>
      <c r="HK13" s="7"/>
      <c r="HL13" s="7"/>
      <c r="HM13" s="7"/>
      <c r="HN13" s="7"/>
      <c r="HO13" s="7"/>
      <c r="HP13" s="7"/>
      <c r="HQ13" s="7"/>
      <c r="HR13" s="7"/>
      <c r="HS13" s="7"/>
      <c r="HT13" s="7"/>
      <c r="HU13" s="7"/>
      <c r="HV13" s="7"/>
      <c r="HW13" s="7"/>
      <c r="HX13" s="7"/>
      <c r="HY13" s="7"/>
      <c r="HZ13" s="7"/>
      <c r="IA13" s="7"/>
      <c r="IB13" s="7"/>
      <c r="IC13" s="7"/>
      <c r="ID13" s="7"/>
      <c r="IE13" s="7"/>
      <c r="IF13" s="7"/>
      <c r="IG13" s="7"/>
      <c r="IH13" s="7"/>
      <c r="II13" s="7"/>
      <c r="IJ13" s="7"/>
      <c r="IK13" s="7"/>
      <c r="IL13" s="7"/>
      <c r="IM13" s="7"/>
      <c r="IN13" s="7"/>
      <c r="IO13" s="7"/>
      <c r="IP13" s="7"/>
      <c r="IQ13" s="7"/>
      <c r="IR13" s="7"/>
      <c r="IS13" s="7"/>
      <c r="IT13" s="7"/>
      <c r="IU13" s="7"/>
      <c r="IV13" s="7"/>
      <c r="IW13" s="7"/>
      <c r="IX13" s="7"/>
      <c r="IY13" s="7"/>
      <c r="IZ13" s="7"/>
      <c r="JA13" s="7"/>
      <c r="JB13" s="7"/>
      <c r="JC13" s="7"/>
      <c r="JD13" s="7"/>
      <c r="JE13" s="7"/>
      <c r="JF13" s="7"/>
      <c r="JG13" s="7"/>
      <c r="JH13" s="7"/>
      <c r="JI13" s="7"/>
    </row>
    <row r="14" spans="1:269" ht="12.75" customHeight="1" x14ac:dyDescent="0.25">
      <c r="A14" s="193" t="s">
        <v>713</v>
      </c>
      <c r="B14" s="106"/>
      <c r="C14" s="106"/>
      <c r="D14" s="106"/>
      <c r="E14" s="106"/>
      <c r="F14" s="106"/>
      <c r="G14" s="106"/>
      <c r="H14" s="106"/>
      <c r="I14" s="106"/>
      <c r="J14" s="106"/>
      <c r="K14" s="106"/>
      <c r="L14" s="106"/>
      <c r="M14" s="106"/>
      <c r="N14" s="106"/>
      <c r="O14" s="106"/>
      <c r="P14" s="106"/>
      <c r="Q14" s="106"/>
      <c r="R14" s="106"/>
      <c r="S14" s="106"/>
      <c r="T14" s="106"/>
      <c r="U14" s="106"/>
      <c r="V14" s="106"/>
      <c r="W14" s="106"/>
      <c r="X14" s="106"/>
      <c r="Y14" s="106"/>
      <c r="Z14" s="106"/>
    </row>
    <row r="15" spans="1:269" ht="12.75" customHeight="1" x14ac:dyDescent="0.25">
      <c r="A15" s="315"/>
      <c r="B15" s="315"/>
      <c r="C15" s="315"/>
      <c r="D15" s="315"/>
      <c r="E15" s="315"/>
      <c r="F15" s="315"/>
      <c r="G15" s="315"/>
      <c r="H15" s="315"/>
      <c r="I15" s="315"/>
      <c r="J15" s="315"/>
      <c r="K15" s="315"/>
      <c r="L15" s="315"/>
      <c r="M15" s="315"/>
      <c r="N15" s="315"/>
      <c r="O15" s="315"/>
      <c r="P15" s="315"/>
      <c r="Q15" s="315"/>
      <c r="R15" s="315"/>
      <c r="S15" s="315"/>
      <c r="T15" s="315"/>
      <c r="U15" s="315"/>
      <c r="V15" s="315"/>
      <c r="W15" s="315"/>
      <c r="X15" s="315"/>
      <c r="Y15" s="315"/>
      <c r="Z15" s="315"/>
    </row>
    <row r="16" spans="1:269" ht="12.75" customHeight="1" x14ac:dyDescent="0.25">
      <c r="A16" s="316"/>
      <c r="B16" s="317"/>
      <c r="C16" s="317"/>
      <c r="D16" s="317"/>
      <c r="E16" s="317"/>
      <c r="F16" s="317"/>
      <c r="G16" s="317"/>
      <c r="H16" s="317"/>
      <c r="I16" s="317"/>
      <c r="J16" s="317"/>
      <c r="K16" s="317"/>
      <c r="L16" s="317"/>
      <c r="M16" s="317"/>
      <c r="N16" s="317"/>
      <c r="O16" s="317"/>
      <c r="P16" s="317"/>
      <c r="Q16" s="317"/>
      <c r="R16" s="317"/>
      <c r="S16" s="317"/>
      <c r="T16" s="317"/>
      <c r="U16" s="317"/>
      <c r="V16" s="317"/>
      <c r="W16" s="317"/>
      <c r="X16" s="317"/>
      <c r="Y16" s="317"/>
      <c r="Z16" s="317"/>
    </row>
  </sheetData>
  <mergeCells count="3">
    <mergeCell ref="A5:Z5"/>
    <mergeCell ref="A6:Z6"/>
    <mergeCell ref="A4:Z4"/>
  </mergeCells>
  <phoneticPr fontId="4" type="noConversion"/>
  <conditionalFormatting sqref="B16:Z16">
    <cfRule type="cellIs" dxfId="0" priority="1" stopIfTrue="1" operator="greaterThan">
      <formula>0</formula>
    </cfRule>
  </conditionalFormatting>
  <pageMargins left="0.78740157499999996" right="0.78740157499999996" top="0.984251969" bottom="0.984251969" header="0.4921259845" footer="0.4921259845"/>
  <pageSetup paperSize="9" scale="86" orientation="landscape" r:id="rId1"/>
  <headerFooter alignWithMargins="0">
    <oddHeader>&amp;R&amp;8FbAUO.CHG/31.02-00.00-02/18.3051</oddHeader>
    <oddFooter>&amp;L&amp;D&amp;CAllgemeine Übersicht</oddFooter>
  </headerFooter>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104"/>
  <sheetViews>
    <sheetView view="pageLayout" zoomScaleNormal="100" workbookViewId="0">
      <selection activeCell="O5" sqref="N5:O5"/>
    </sheetView>
  </sheetViews>
  <sheetFormatPr baseColWidth="10" defaultColWidth="27.5703125" defaultRowHeight="11.25" x14ac:dyDescent="0.2"/>
  <cols>
    <col min="1" max="1" width="2.140625" style="863" customWidth="1"/>
    <col min="2" max="2" width="43.42578125" style="863" bestFit="1" customWidth="1"/>
    <col min="3" max="3" width="4.85546875" style="863" customWidth="1"/>
    <col min="4" max="4" width="5.5703125" style="863" customWidth="1"/>
    <col min="5" max="5" width="4" style="863" customWidth="1"/>
    <col min="6" max="12" width="4.42578125" style="863" bestFit="1" customWidth="1"/>
    <col min="13" max="13" width="4.42578125" style="863" customWidth="1"/>
    <col min="14" max="15" width="4.42578125" style="863" bestFit="1" customWidth="1"/>
    <col min="16" max="17" width="4.42578125" style="864" bestFit="1" customWidth="1"/>
    <col min="18" max="19" width="4.42578125" style="863" bestFit="1" customWidth="1"/>
    <col min="20" max="16384" width="27.5703125" style="45"/>
  </cols>
  <sheetData>
    <row r="1" spans="1:19" ht="12" thickBot="1" x14ac:dyDescent="0.25"/>
    <row r="2" spans="1:19" s="77" customFormat="1" ht="12.75" customHeight="1" x14ac:dyDescent="0.25">
      <c r="A2" s="106"/>
      <c r="B2" s="1265" t="s">
        <v>169</v>
      </c>
      <c r="C2" s="1266"/>
      <c r="D2" s="1266"/>
      <c r="E2" s="1266"/>
      <c r="F2" s="1266"/>
      <c r="G2" s="1266"/>
      <c r="H2" s="1266"/>
      <c r="I2" s="1267"/>
      <c r="J2" s="106"/>
      <c r="K2" s="106"/>
      <c r="L2" s="106"/>
      <c r="M2" s="106"/>
      <c r="N2" s="106"/>
      <c r="O2" s="106"/>
      <c r="P2" s="865"/>
      <c r="Q2" s="865"/>
      <c r="R2" s="106"/>
      <c r="S2" s="106"/>
    </row>
    <row r="3" spans="1:19" s="77" customFormat="1" ht="13.5" x14ac:dyDescent="0.25">
      <c r="A3" s="106"/>
      <c r="B3" s="1268" t="s">
        <v>380</v>
      </c>
      <c r="C3" s="1293"/>
      <c r="D3" s="1293"/>
      <c r="E3" s="1293"/>
      <c r="F3" s="1293"/>
      <c r="G3" s="1293"/>
      <c r="H3" s="1293"/>
      <c r="I3" s="1294"/>
      <c r="J3" s="106"/>
      <c r="K3" s="106"/>
      <c r="L3" s="106"/>
      <c r="M3" s="106"/>
      <c r="N3" s="106"/>
      <c r="O3" s="106"/>
      <c r="P3" s="865"/>
      <c r="Q3" s="865"/>
      <c r="R3" s="106"/>
      <c r="S3" s="106"/>
    </row>
    <row r="4" spans="1:19" s="77" customFormat="1" ht="13.5" x14ac:dyDescent="0.25">
      <c r="A4" s="106"/>
      <c r="B4" s="1274" t="s">
        <v>560</v>
      </c>
      <c r="C4" s="1275"/>
      <c r="D4" s="1275"/>
      <c r="E4" s="1275"/>
      <c r="F4" s="1275"/>
      <c r="G4" s="1275"/>
      <c r="H4" s="1275"/>
      <c r="I4" s="1276"/>
      <c r="J4" s="106"/>
      <c r="K4" s="106"/>
      <c r="L4" s="106"/>
      <c r="M4" s="106"/>
      <c r="N4" s="106"/>
      <c r="O4" s="106"/>
      <c r="P4" s="865"/>
      <c r="Q4" s="865"/>
      <c r="R4" s="106"/>
      <c r="S4" s="106"/>
    </row>
    <row r="5" spans="1:19" s="77" customFormat="1" ht="14.25" thickBot="1" x14ac:dyDescent="0.3">
      <c r="A5" s="106"/>
      <c r="B5" s="1271" t="s">
        <v>561</v>
      </c>
      <c r="C5" s="1272"/>
      <c r="D5" s="1272"/>
      <c r="E5" s="1272"/>
      <c r="F5" s="1272"/>
      <c r="G5" s="1272"/>
      <c r="H5" s="1272"/>
      <c r="I5" s="1273"/>
      <c r="J5" s="106"/>
      <c r="K5" s="106"/>
      <c r="L5" s="106"/>
      <c r="M5" s="106"/>
      <c r="N5" s="106"/>
      <c r="O5" s="106"/>
      <c r="P5" s="865"/>
      <c r="Q5" s="865"/>
      <c r="R5" s="106"/>
      <c r="S5" s="106"/>
    </row>
    <row r="6" spans="1:19" x14ac:dyDescent="0.2">
      <c r="B6" s="866"/>
      <c r="C6" s="866"/>
      <c r="D6" s="866"/>
      <c r="E6" s="867"/>
    </row>
    <row r="7" spans="1:19" x14ac:dyDescent="0.2">
      <c r="B7" s="866"/>
      <c r="C7" s="866"/>
      <c r="D7" s="866"/>
      <c r="E7" s="867"/>
      <c r="F7" s="870" t="s">
        <v>178</v>
      </c>
      <c r="G7" s="870" t="s">
        <v>178</v>
      </c>
      <c r="H7" s="870" t="s">
        <v>178</v>
      </c>
      <c r="I7" s="870" t="s">
        <v>178</v>
      </c>
      <c r="J7" s="870" t="s">
        <v>178</v>
      </c>
      <c r="K7" s="870" t="s">
        <v>178</v>
      </c>
      <c r="L7" s="870" t="s">
        <v>178</v>
      </c>
      <c r="M7" s="870" t="s">
        <v>178</v>
      </c>
      <c r="N7" s="870" t="s">
        <v>178</v>
      </c>
      <c r="O7" s="871" t="s">
        <v>178</v>
      </c>
      <c r="P7" s="871" t="s">
        <v>178</v>
      </c>
      <c r="Q7" s="871" t="s">
        <v>178</v>
      </c>
      <c r="R7" s="871" t="s">
        <v>178</v>
      </c>
      <c r="S7" s="872" t="s">
        <v>178</v>
      </c>
    </row>
    <row r="8" spans="1:19" x14ac:dyDescent="0.2">
      <c r="B8" s="866"/>
      <c r="C8" s="866"/>
      <c r="D8" s="866"/>
      <c r="E8" s="867"/>
      <c r="F8" s="870">
        <v>2005</v>
      </c>
      <c r="G8" s="870">
        <v>2006</v>
      </c>
      <c r="H8" s="870">
        <v>2007</v>
      </c>
      <c r="I8" s="870">
        <v>2008</v>
      </c>
      <c r="J8" s="870">
        <v>2009</v>
      </c>
      <c r="K8" s="870">
        <v>2010</v>
      </c>
      <c r="L8" s="870">
        <v>2011</v>
      </c>
      <c r="M8" s="870">
        <v>2012</v>
      </c>
      <c r="N8" s="870">
        <v>2013</v>
      </c>
      <c r="O8" s="871">
        <v>2014</v>
      </c>
      <c r="P8" s="871">
        <v>2015</v>
      </c>
      <c r="Q8" s="871">
        <v>2016</v>
      </c>
      <c r="R8" s="871">
        <v>2017</v>
      </c>
      <c r="S8" s="872">
        <v>2018</v>
      </c>
    </row>
    <row r="9" spans="1:19" x14ac:dyDescent="0.2">
      <c r="B9" s="873" t="s">
        <v>179</v>
      </c>
      <c r="C9" s="873" t="s">
        <v>180</v>
      </c>
      <c r="D9" s="873" t="s">
        <v>181</v>
      </c>
      <c r="E9" s="873" t="s">
        <v>182</v>
      </c>
      <c r="F9" s="870">
        <v>2006</v>
      </c>
      <c r="G9" s="870">
        <v>2007</v>
      </c>
      <c r="H9" s="870">
        <v>2008</v>
      </c>
      <c r="I9" s="870">
        <v>2009</v>
      </c>
      <c r="J9" s="870">
        <v>2010</v>
      </c>
      <c r="K9" s="870">
        <v>2011</v>
      </c>
      <c r="L9" s="870">
        <v>2012</v>
      </c>
      <c r="M9" s="870">
        <v>2013</v>
      </c>
      <c r="N9" s="870">
        <v>2014</v>
      </c>
      <c r="O9" s="871">
        <v>2015</v>
      </c>
      <c r="P9" s="871">
        <v>2016</v>
      </c>
      <c r="Q9" s="871">
        <v>2017</v>
      </c>
      <c r="R9" s="871">
        <v>2018</v>
      </c>
      <c r="S9" s="872">
        <v>2019</v>
      </c>
    </row>
    <row r="10" spans="1:19" x14ac:dyDescent="0.2">
      <c r="B10" s="873" t="s">
        <v>219</v>
      </c>
      <c r="C10" s="873" t="s">
        <v>209</v>
      </c>
      <c r="D10" s="873">
        <v>240</v>
      </c>
      <c r="E10" s="873">
        <v>1</v>
      </c>
      <c r="F10" s="897">
        <v>24</v>
      </c>
      <c r="G10" s="876">
        <v>39</v>
      </c>
      <c r="H10" s="876">
        <v>26</v>
      </c>
      <c r="I10" s="876">
        <v>35</v>
      </c>
      <c r="J10" s="876">
        <v>54</v>
      </c>
      <c r="K10" s="876"/>
      <c r="L10" s="876"/>
      <c r="M10" s="876"/>
      <c r="N10" s="876"/>
      <c r="O10" s="871">
        <v>45</v>
      </c>
      <c r="P10" s="871">
        <v>66</v>
      </c>
      <c r="Q10" s="871">
        <v>39</v>
      </c>
      <c r="R10" s="871">
        <v>81</v>
      </c>
      <c r="S10" s="872"/>
    </row>
    <row r="11" spans="1:19" s="1086" customFormat="1" x14ac:dyDescent="0.2">
      <c r="A11" s="864"/>
      <c r="B11" s="1085" t="s">
        <v>692</v>
      </c>
      <c r="C11" s="1085" t="s">
        <v>184</v>
      </c>
      <c r="D11" s="1085">
        <v>240</v>
      </c>
      <c r="E11" s="1085">
        <v>2</v>
      </c>
      <c r="F11" s="877"/>
      <c r="G11" s="877"/>
      <c r="H11" s="877"/>
      <c r="I11" s="877"/>
      <c r="J11" s="877"/>
      <c r="K11" s="877"/>
      <c r="L11" s="877">
        <v>42</v>
      </c>
      <c r="M11" s="877"/>
      <c r="N11" s="877"/>
      <c r="O11" s="871"/>
      <c r="P11" s="871"/>
      <c r="Q11" s="871">
        <v>34</v>
      </c>
      <c r="R11" s="871">
        <v>10</v>
      </c>
      <c r="S11" s="872">
        <v>18</v>
      </c>
    </row>
    <row r="12" spans="1:19" s="1086" customFormat="1" x14ac:dyDescent="0.2">
      <c r="A12" s="864"/>
      <c r="B12" s="1085" t="s">
        <v>705</v>
      </c>
      <c r="C12" s="1085" t="s">
        <v>209</v>
      </c>
      <c r="D12" s="1085">
        <v>120</v>
      </c>
      <c r="E12" s="1085">
        <v>1</v>
      </c>
      <c r="F12" s="877"/>
      <c r="G12" s="877"/>
      <c r="H12" s="877"/>
      <c r="I12" s="877"/>
      <c r="J12" s="877"/>
      <c r="K12" s="877"/>
      <c r="L12" s="877"/>
      <c r="M12" s="877"/>
      <c r="N12" s="877"/>
      <c r="O12" s="871"/>
      <c r="P12" s="871"/>
      <c r="Q12" s="871">
        <v>11</v>
      </c>
      <c r="R12" s="871"/>
      <c r="S12" s="872">
        <v>70</v>
      </c>
    </row>
    <row r="13" spans="1:19" s="1086" customFormat="1" x14ac:dyDescent="0.2">
      <c r="A13" s="864"/>
      <c r="B13" s="1085" t="s">
        <v>219</v>
      </c>
      <c r="C13" s="1085" t="s">
        <v>209</v>
      </c>
      <c r="D13" s="1085">
        <v>480</v>
      </c>
      <c r="E13" s="1085">
        <v>1</v>
      </c>
      <c r="F13" s="877"/>
      <c r="G13" s="877"/>
      <c r="H13" s="877"/>
      <c r="I13" s="877"/>
      <c r="J13" s="877"/>
      <c r="K13" s="877">
        <v>47</v>
      </c>
      <c r="L13" s="877"/>
      <c r="M13" s="877">
        <v>29</v>
      </c>
      <c r="N13" s="877">
        <v>53</v>
      </c>
      <c r="O13" s="871"/>
      <c r="P13" s="871"/>
      <c r="Q13" s="871"/>
      <c r="R13" s="871"/>
      <c r="S13" s="872"/>
    </row>
    <row r="14" spans="1:19" s="1086" customFormat="1" x14ac:dyDescent="0.2">
      <c r="A14" s="864"/>
      <c r="B14" s="1092" t="s">
        <v>220</v>
      </c>
      <c r="C14" s="1092" t="s">
        <v>184</v>
      </c>
      <c r="D14" s="1092">
        <v>240</v>
      </c>
      <c r="E14" s="1092">
        <v>1</v>
      </c>
      <c r="F14" s="938">
        <v>5</v>
      </c>
      <c r="G14" s="938"/>
      <c r="H14" s="938"/>
      <c r="I14" s="938"/>
      <c r="J14" s="938"/>
      <c r="K14" s="938"/>
      <c r="L14" s="938"/>
      <c r="M14" s="938"/>
      <c r="N14" s="938"/>
      <c r="O14" s="948"/>
      <c r="P14" s="948"/>
      <c r="Q14" s="948"/>
      <c r="R14" s="948"/>
      <c r="S14" s="949"/>
    </row>
    <row r="15" spans="1:19" s="1086" customFormat="1" x14ac:dyDescent="0.2">
      <c r="A15" s="864"/>
      <c r="B15" s="1085" t="s">
        <v>220</v>
      </c>
      <c r="C15" s="1085" t="s">
        <v>184</v>
      </c>
      <c r="D15" s="1085">
        <v>240</v>
      </c>
      <c r="E15" s="1085">
        <v>2</v>
      </c>
      <c r="F15" s="877">
        <v>5</v>
      </c>
      <c r="G15" s="877">
        <v>24</v>
      </c>
      <c r="H15" s="877">
        <v>14</v>
      </c>
      <c r="I15" s="877">
        <v>16</v>
      </c>
      <c r="J15" s="877">
        <v>14</v>
      </c>
      <c r="K15" s="877"/>
      <c r="L15" s="877"/>
      <c r="M15" s="877"/>
      <c r="N15" s="877"/>
      <c r="O15" s="871"/>
      <c r="P15" s="871"/>
      <c r="Q15" s="871"/>
      <c r="R15" s="871"/>
      <c r="S15" s="872"/>
    </row>
    <row r="16" spans="1:19" s="1086" customFormat="1" x14ac:dyDescent="0.2">
      <c r="A16" s="864"/>
      <c r="B16" s="1085" t="s">
        <v>360</v>
      </c>
      <c r="C16" s="1085" t="s">
        <v>184</v>
      </c>
      <c r="D16" s="1085">
        <v>240</v>
      </c>
      <c r="E16" s="1085">
        <v>4</v>
      </c>
      <c r="F16" s="877"/>
      <c r="G16" s="877"/>
      <c r="H16" s="877"/>
      <c r="I16" s="877"/>
      <c r="J16" s="877"/>
      <c r="K16" s="877">
        <v>9</v>
      </c>
      <c r="L16" s="877">
        <v>9</v>
      </c>
      <c r="M16" s="877">
        <v>9</v>
      </c>
      <c r="N16" s="877">
        <v>8</v>
      </c>
      <c r="O16" s="871">
        <v>6</v>
      </c>
      <c r="P16" s="871">
        <v>6</v>
      </c>
      <c r="Q16" s="871"/>
      <c r="R16" s="871"/>
      <c r="S16" s="872"/>
    </row>
    <row r="17" spans="1:19" s="1086" customFormat="1" x14ac:dyDescent="0.2">
      <c r="A17" s="864"/>
      <c r="B17" s="1085" t="s">
        <v>361</v>
      </c>
      <c r="C17" s="1085" t="s">
        <v>184</v>
      </c>
      <c r="D17" s="1093">
        <v>0</v>
      </c>
      <c r="E17" s="1085">
        <v>5</v>
      </c>
      <c r="F17" s="877"/>
      <c r="G17" s="877"/>
      <c r="H17" s="877"/>
      <c r="I17" s="877"/>
      <c r="J17" s="877"/>
      <c r="K17" s="877">
        <v>1</v>
      </c>
      <c r="L17" s="877">
        <v>0</v>
      </c>
      <c r="M17" s="877">
        <v>2</v>
      </c>
      <c r="N17" s="877">
        <v>4</v>
      </c>
      <c r="O17" s="871">
        <v>4</v>
      </c>
      <c r="P17" s="871">
        <v>3</v>
      </c>
      <c r="Q17" s="871">
        <v>9</v>
      </c>
      <c r="R17" s="871">
        <v>3</v>
      </c>
      <c r="S17" s="872"/>
    </row>
    <row r="18" spans="1:19" s="1086" customFormat="1" x14ac:dyDescent="0.2">
      <c r="A18" s="864"/>
      <c r="B18" s="1085" t="s">
        <v>221</v>
      </c>
      <c r="C18" s="1085" t="s">
        <v>184</v>
      </c>
      <c r="D18" s="1085">
        <v>240</v>
      </c>
      <c r="E18" s="1085">
        <v>1</v>
      </c>
      <c r="F18" s="877">
        <v>15</v>
      </c>
      <c r="G18" s="877">
        <v>15</v>
      </c>
      <c r="H18" s="877"/>
      <c r="I18" s="877"/>
      <c r="J18" s="877"/>
      <c r="K18" s="877"/>
      <c r="L18" s="877"/>
      <c r="M18" s="877"/>
      <c r="N18" s="877"/>
      <c r="O18" s="871"/>
      <c r="P18" s="871"/>
      <c r="Q18" s="871"/>
      <c r="R18" s="871"/>
      <c r="S18" s="872"/>
    </row>
    <row r="19" spans="1:19" s="1086" customFormat="1" x14ac:dyDescent="0.2">
      <c r="A19" s="864"/>
      <c r="B19" s="1085" t="s">
        <v>359</v>
      </c>
      <c r="C19" s="1085" t="s">
        <v>184</v>
      </c>
      <c r="D19" s="1085">
        <v>240</v>
      </c>
      <c r="E19" s="1085">
        <v>2</v>
      </c>
      <c r="F19" s="877">
        <v>10</v>
      </c>
      <c r="G19" s="877">
        <v>8</v>
      </c>
      <c r="H19" s="877"/>
      <c r="I19" s="877"/>
      <c r="J19" s="877"/>
      <c r="K19" s="877">
        <v>17</v>
      </c>
      <c r="L19" s="877">
        <v>23</v>
      </c>
      <c r="M19" s="877">
        <v>23</v>
      </c>
      <c r="N19" s="877">
        <v>20</v>
      </c>
      <c r="O19" s="871">
        <v>25</v>
      </c>
      <c r="P19" s="871">
        <v>26</v>
      </c>
      <c r="Q19" s="871"/>
      <c r="R19" s="871"/>
      <c r="S19" s="872"/>
    </row>
    <row r="20" spans="1:19" s="1086" customFormat="1" ht="12" thickBot="1" x14ac:dyDescent="0.25">
      <c r="A20" s="864"/>
      <c r="B20" s="1087" t="s">
        <v>706</v>
      </c>
      <c r="C20" s="1087" t="s">
        <v>184</v>
      </c>
      <c r="D20" s="1087">
        <v>240</v>
      </c>
      <c r="E20" s="1087">
        <v>3</v>
      </c>
      <c r="F20" s="901"/>
      <c r="G20" s="901"/>
      <c r="H20" s="901">
        <v>13</v>
      </c>
      <c r="I20" s="901">
        <v>11</v>
      </c>
      <c r="J20" s="901">
        <v>11</v>
      </c>
      <c r="K20" s="901">
        <v>10</v>
      </c>
      <c r="L20" s="901">
        <v>9</v>
      </c>
      <c r="M20" s="901">
        <v>10</v>
      </c>
      <c r="N20" s="901">
        <v>19</v>
      </c>
      <c r="O20" s="902">
        <v>19</v>
      </c>
      <c r="P20" s="902">
        <v>14</v>
      </c>
      <c r="Q20" s="902">
        <v>12</v>
      </c>
      <c r="R20" s="902">
        <v>15</v>
      </c>
      <c r="S20" s="903">
        <v>17</v>
      </c>
    </row>
    <row r="21" spans="1:19" s="1086" customFormat="1" ht="13.5" customHeight="1" x14ac:dyDescent="0.2">
      <c r="A21" s="864"/>
      <c r="B21" s="1088" t="s">
        <v>707</v>
      </c>
      <c r="C21" s="1089" t="s">
        <v>184</v>
      </c>
      <c r="D21" s="1089">
        <v>240</v>
      </c>
      <c r="E21" s="1089">
        <v>4</v>
      </c>
      <c r="F21" s="922"/>
      <c r="G21" s="922"/>
      <c r="H21" s="922">
        <v>8</v>
      </c>
      <c r="I21" s="922">
        <v>5</v>
      </c>
      <c r="J21" s="922">
        <v>8</v>
      </c>
      <c r="K21" s="922"/>
      <c r="L21" s="922"/>
      <c r="M21" s="922"/>
      <c r="N21" s="922"/>
      <c r="O21" s="1083"/>
      <c r="P21" s="1083"/>
      <c r="Q21" s="1083">
        <v>7</v>
      </c>
      <c r="R21" s="1083">
        <v>7</v>
      </c>
      <c r="S21" s="1295">
        <v>8</v>
      </c>
    </row>
    <row r="22" spans="1:19" s="1086" customFormat="1" ht="13.5" customHeight="1" thickBot="1" x14ac:dyDescent="0.25">
      <c r="A22" s="864"/>
      <c r="B22" s="1090" t="s">
        <v>708</v>
      </c>
      <c r="C22" s="1091" t="s">
        <v>184</v>
      </c>
      <c r="D22" s="1091">
        <v>240</v>
      </c>
      <c r="E22" s="1091">
        <v>5</v>
      </c>
      <c r="F22" s="927"/>
      <c r="G22" s="927"/>
      <c r="H22" s="927">
        <v>2</v>
      </c>
      <c r="I22" s="927">
        <v>5</v>
      </c>
      <c r="J22" s="927">
        <v>3</v>
      </c>
      <c r="K22" s="927"/>
      <c r="L22" s="927"/>
      <c r="M22" s="927"/>
      <c r="N22" s="927"/>
      <c r="O22" s="1084"/>
      <c r="P22" s="1084"/>
      <c r="Q22" s="1084"/>
      <c r="R22" s="1084"/>
      <c r="S22" s="1296"/>
    </row>
    <row r="23" spans="1:19" s="1086" customFormat="1" x14ac:dyDescent="0.2">
      <c r="A23" s="864"/>
      <c r="B23" s="1092" t="s">
        <v>222</v>
      </c>
      <c r="C23" s="1092" t="s">
        <v>184</v>
      </c>
      <c r="D23" s="1092">
        <v>120</v>
      </c>
      <c r="E23" s="1092">
        <v>1</v>
      </c>
      <c r="F23" s="938"/>
      <c r="G23" s="938">
        <v>2</v>
      </c>
      <c r="H23" s="938"/>
      <c r="I23" s="938"/>
      <c r="J23" s="938"/>
      <c r="K23" s="938"/>
      <c r="L23" s="938"/>
      <c r="M23" s="938"/>
      <c r="N23" s="938"/>
      <c r="O23" s="948"/>
      <c r="P23" s="948"/>
      <c r="Q23" s="948"/>
      <c r="R23" s="948"/>
      <c r="S23" s="949"/>
    </row>
    <row r="24" spans="1:19" s="1086" customFormat="1" x14ac:dyDescent="0.2">
      <c r="A24" s="864"/>
      <c r="B24" s="1085" t="s">
        <v>693</v>
      </c>
      <c r="C24" s="1085" t="s">
        <v>541</v>
      </c>
      <c r="D24" s="1085">
        <v>120</v>
      </c>
      <c r="E24" s="1085">
        <v>1</v>
      </c>
      <c r="F24" s="877"/>
      <c r="G24" s="877"/>
      <c r="H24" s="877"/>
      <c r="I24" s="877"/>
      <c r="J24" s="877"/>
      <c r="K24" s="877"/>
      <c r="L24" s="877"/>
      <c r="M24" s="877"/>
      <c r="N24" s="877"/>
      <c r="O24" s="871"/>
      <c r="P24" s="871"/>
      <c r="Q24" s="871">
        <v>10</v>
      </c>
      <c r="R24" s="871">
        <v>16</v>
      </c>
      <c r="S24" s="872">
        <v>16</v>
      </c>
    </row>
    <row r="25" spans="1:19" s="1086" customFormat="1" x14ac:dyDescent="0.2">
      <c r="A25" s="864"/>
      <c r="B25" s="1085" t="s">
        <v>223</v>
      </c>
      <c r="C25" s="1085" t="s">
        <v>209</v>
      </c>
      <c r="D25" s="1085">
        <v>240</v>
      </c>
      <c r="E25" s="1085">
        <v>1</v>
      </c>
      <c r="F25" s="877">
        <v>16</v>
      </c>
      <c r="G25" s="877">
        <v>19</v>
      </c>
      <c r="H25" s="877">
        <v>14</v>
      </c>
      <c r="I25" s="877">
        <v>16</v>
      </c>
      <c r="J25" s="877">
        <v>23</v>
      </c>
      <c r="K25" s="877">
        <v>13</v>
      </c>
      <c r="L25" s="877">
        <v>14</v>
      </c>
      <c r="M25" s="877">
        <v>12</v>
      </c>
      <c r="N25" s="877">
        <v>17</v>
      </c>
      <c r="O25" s="871">
        <v>18</v>
      </c>
      <c r="P25" s="871">
        <v>10</v>
      </c>
      <c r="Q25" s="871"/>
      <c r="R25" s="871"/>
      <c r="S25" s="872"/>
    </row>
    <row r="26" spans="1:19" s="1086" customFormat="1" x14ac:dyDescent="0.2">
      <c r="A26" s="864"/>
      <c r="B26" s="1085" t="s">
        <v>694</v>
      </c>
      <c r="C26" s="1085" t="s">
        <v>209</v>
      </c>
      <c r="D26" s="1085">
        <v>120</v>
      </c>
      <c r="E26" s="1085">
        <v>1</v>
      </c>
      <c r="F26" s="877"/>
      <c r="G26" s="877"/>
      <c r="H26" s="877"/>
      <c r="I26" s="877"/>
      <c r="J26" s="877"/>
      <c r="K26" s="877"/>
      <c r="L26" s="877"/>
      <c r="M26" s="877"/>
      <c r="N26" s="877"/>
      <c r="O26" s="871"/>
      <c r="P26" s="871"/>
      <c r="Q26" s="871">
        <v>34</v>
      </c>
      <c r="R26" s="871">
        <v>18</v>
      </c>
      <c r="S26" s="872">
        <v>22</v>
      </c>
    </row>
    <row r="27" spans="1:19" s="1086" customFormat="1" x14ac:dyDescent="0.2">
      <c r="A27" s="864"/>
      <c r="B27" s="1085" t="s">
        <v>223</v>
      </c>
      <c r="C27" s="1085" t="s">
        <v>209</v>
      </c>
      <c r="D27" s="1085">
        <v>240</v>
      </c>
      <c r="E27" s="1085">
        <v>2</v>
      </c>
      <c r="F27" s="877"/>
      <c r="G27" s="877"/>
      <c r="H27" s="877"/>
      <c r="I27" s="877"/>
      <c r="J27" s="877"/>
      <c r="K27" s="877"/>
      <c r="L27" s="877"/>
      <c r="M27" s="877"/>
      <c r="N27" s="877"/>
      <c r="O27" s="871"/>
      <c r="P27" s="871"/>
      <c r="Q27" s="871"/>
      <c r="R27" s="871"/>
      <c r="S27" s="872"/>
    </row>
    <row r="28" spans="1:19" s="1086" customFormat="1" x14ac:dyDescent="0.2">
      <c r="A28" s="864"/>
      <c r="B28" s="1085" t="s">
        <v>695</v>
      </c>
      <c r="C28" s="1085" t="s">
        <v>184</v>
      </c>
      <c r="D28" s="1085">
        <v>120</v>
      </c>
      <c r="E28" s="1085">
        <v>2</v>
      </c>
      <c r="F28" s="877"/>
      <c r="G28" s="877"/>
      <c r="H28" s="877"/>
      <c r="I28" s="877"/>
      <c r="J28" s="877"/>
      <c r="K28" s="877"/>
      <c r="L28" s="877"/>
      <c r="M28" s="877"/>
      <c r="N28" s="877"/>
      <c r="O28" s="871"/>
      <c r="P28" s="871"/>
      <c r="Q28" s="871">
        <v>10</v>
      </c>
      <c r="R28" s="871">
        <v>22</v>
      </c>
      <c r="S28" s="872">
        <v>18</v>
      </c>
    </row>
    <row r="29" spans="1:19" s="1086" customFormat="1" x14ac:dyDescent="0.2">
      <c r="A29" s="864"/>
      <c r="B29" s="1087" t="s">
        <v>223</v>
      </c>
      <c r="C29" s="1087" t="s">
        <v>209</v>
      </c>
      <c r="D29" s="1087">
        <v>240</v>
      </c>
      <c r="E29" s="1087">
        <v>3</v>
      </c>
      <c r="F29" s="901"/>
      <c r="G29" s="901"/>
      <c r="H29" s="901"/>
      <c r="I29" s="901"/>
      <c r="J29" s="901"/>
      <c r="K29" s="901"/>
      <c r="L29" s="901"/>
      <c r="M29" s="901"/>
      <c r="N29" s="901"/>
      <c r="O29" s="902"/>
      <c r="P29" s="902"/>
      <c r="Q29" s="902"/>
      <c r="R29" s="902"/>
      <c r="S29" s="903"/>
    </row>
    <row r="30" spans="1:19" s="1086" customFormat="1" x14ac:dyDescent="0.2">
      <c r="A30" s="864"/>
      <c r="B30" s="1092" t="s">
        <v>224</v>
      </c>
      <c r="C30" s="1092" t="s">
        <v>184</v>
      </c>
      <c r="D30" s="1092">
        <v>240</v>
      </c>
      <c r="E30" s="1092">
        <v>1</v>
      </c>
      <c r="F30" s="938">
        <v>5</v>
      </c>
      <c r="G30" s="938">
        <v>11</v>
      </c>
      <c r="H30" s="938"/>
      <c r="I30" s="938"/>
      <c r="J30" s="938"/>
      <c r="K30" s="938"/>
      <c r="L30" s="938"/>
      <c r="M30" s="938"/>
      <c r="N30" s="938"/>
      <c r="O30" s="948"/>
      <c r="P30" s="948"/>
      <c r="Q30" s="948"/>
      <c r="R30" s="948"/>
      <c r="S30" s="949"/>
    </row>
    <row r="31" spans="1:19" s="1086" customFormat="1" x14ac:dyDescent="0.2">
      <c r="A31" s="864"/>
      <c r="B31" s="1085" t="s">
        <v>362</v>
      </c>
      <c r="C31" s="1085" t="s">
        <v>184</v>
      </c>
      <c r="D31" s="1085">
        <v>240</v>
      </c>
      <c r="E31" s="1085">
        <v>2</v>
      </c>
      <c r="F31" s="877">
        <v>7</v>
      </c>
      <c r="G31" s="877">
        <v>8</v>
      </c>
      <c r="H31" s="877">
        <v>9</v>
      </c>
      <c r="I31" s="877">
        <v>23</v>
      </c>
      <c r="J31" s="877">
        <v>18</v>
      </c>
      <c r="K31" s="877">
        <v>16</v>
      </c>
      <c r="L31" s="877">
        <v>11</v>
      </c>
      <c r="M31" s="877">
        <v>10</v>
      </c>
      <c r="N31" s="877">
        <v>10</v>
      </c>
      <c r="O31" s="871">
        <v>13</v>
      </c>
      <c r="P31" s="871">
        <v>9</v>
      </c>
      <c r="Q31" s="871"/>
      <c r="R31" s="871"/>
      <c r="S31" s="872"/>
    </row>
    <row r="32" spans="1:19" s="1086" customFormat="1" x14ac:dyDescent="0.2">
      <c r="A32" s="864"/>
      <c r="B32" s="1085" t="s">
        <v>363</v>
      </c>
      <c r="C32" s="1085" t="s">
        <v>184</v>
      </c>
      <c r="D32" s="1085">
        <v>240</v>
      </c>
      <c r="E32" s="1085">
        <v>3</v>
      </c>
      <c r="F32" s="877"/>
      <c r="G32" s="877"/>
      <c r="H32" s="877">
        <v>8</v>
      </c>
      <c r="I32" s="877">
        <v>8</v>
      </c>
      <c r="J32" s="877">
        <v>12</v>
      </c>
      <c r="K32" s="877">
        <v>14</v>
      </c>
      <c r="L32" s="877">
        <v>10</v>
      </c>
      <c r="M32" s="877">
        <v>8</v>
      </c>
      <c r="N32" s="877">
        <v>11</v>
      </c>
      <c r="O32" s="871">
        <v>2</v>
      </c>
      <c r="P32" s="871">
        <v>8</v>
      </c>
      <c r="Q32" s="871">
        <v>9</v>
      </c>
      <c r="R32" s="871"/>
      <c r="S32" s="872"/>
    </row>
    <row r="33" spans="1:19" s="1086" customFormat="1" x14ac:dyDescent="0.2">
      <c r="A33" s="864"/>
      <c r="B33" s="1085" t="s">
        <v>709</v>
      </c>
      <c r="C33" s="1085" t="s">
        <v>184</v>
      </c>
      <c r="D33" s="1085">
        <v>120</v>
      </c>
      <c r="E33" s="1085">
        <v>3</v>
      </c>
      <c r="F33" s="877"/>
      <c r="G33" s="877"/>
      <c r="H33" s="877"/>
      <c r="I33" s="877"/>
      <c r="J33" s="877"/>
      <c r="K33" s="877"/>
      <c r="L33" s="877"/>
      <c r="M33" s="877"/>
      <c r="N33" s="877"/>
      <c r="O33" s="871"/>
      <c r="P33" s="871"/>
      <c r="Q33" s="871"/>
      <c r="R33" s="871">
        <v>14</v>
      </c>
      <c r="S33" s="872">
        <v>14</v>
      </c>
    </row>
    <row r="34" spans="1:19" s="1086" customFormat="1" x14ac:dyDescent="0.2">
      <c r="A34" s="864"/>
      <c r="B34" s="1085" t="s">
        <v>691</v>
      </c>
      <c r="C34" s="1085" t="s">
        <v>184</v>
      </c>
      <c r="D34" s="1085">
        <v>120</v>
      </c>
      <c r="E34" s="1085">
        <v>1</v>
      </c>
      <c r="F34" s="877">
        <v>14</v>
      </c>
      <c r="G34" s="877">
        <v>15</v>
      </c>
      <c r="H34" s="877">
        <v>11</v>
      </c>
      <c r="I34" s="877">
        <v>17</v>
      </c>
      <c r="J34" s="877">
        <v>28</v>
      </c>
      <c r="K34" s="877">
        <v>19</v>
      </c>
      <c r="L34" s="877">
        <v>11</v>
      </c>
      <c r="M34" s="877">
        <v>17</v>
      </c>
      <c r="N34" s="877">
        <v>20</v>
      </c>
      <c r="O34" s="871">
        <v>24</v>
      </c>
      <c r="P34" s="871">
        <v>12</v>
      </c>
      <c r="Q34" s="871">
        <v>19</v>
      </c>
      <c r="R34" s="871">
        <v>22</v>
      </c>
      <c r="S34" s="872">
        <v>13</v>
      </c>
    </row>
    <row r="35" spans="1:19" s="1086" customFormat="1" x14ac:dyDescent="0.2">
      <c r="A35" s="864"/>
      <c r="B35" s="1085" t="s">
        <v>696</v>
      </c>
      <c r="C35" s="1085" t="s">
        <v>209</v>
      </c>
      <c r="D35" s="1085">
        <v>240</v>
      </c>
      <c r="E35" s="1085">
        <v>1</v>
      </c>
      <c r="F35" s="877">
        <v>39</v>
      </c>
      <c r="G35" s="877">
        <v>37</v>
      </c>
      <c r="H35" s="877">
        <v>28</v>
      </c>
      <c r="I35" s="877">
        <v>27</v>
      </c>
      <c r="J35" s="877">
        <v>55</v>
      </c>
      <c r="K35" s="877"/>
      <c r="L35" s="877">
        <v>55</v>
      </c>
      <c r="M35" s="877"/>
      <c r="N35" s="877"/>
      <c r="O35" s="871"/>
      <c r="P35" s="871"/>
      <c r="Q35" s="871"/>
      <c r="R35" s="871"/>
      <c r="S35" s="872">
        <v>12</v>
      </c>
    </row>
    <row r="36" spans="1:19" s="1086" customFormat="1" x14ac:dyDescent="0.2">
      <c r="A36" s="864"/>
      <c r="B36" s="1085" t="s">
        <v>225</v>
      </c>
      <c r="C36" s="1085" t="s">
        <v>209</v>
      </c>
      <c r="D36" s="1094">
        <v>480</v>
      </c>
      <c r="E36" s="1085">
        <v>1</v>
      </c>
      <c r="F36" s="877"/>
      <c r="G36" s="877"/>
      <c r="H36" s="877"/>
      <c r="I36" s="877"/>
      <c r="J36" s="877"/>
      <c r="K36" s="877">
        <v>70</v>
      </c>
      <c r="L36" s="877"/>
      <c r="M36" s="877">
        <v>47</v>
      </c>
      <c r="N36" s="877">
        <v>41</v>
      </c>
      <c r="O36" s="871">
        <v>43</v>
      </c>
      <c r="P36" s="871">
        <v>47</v>
      </c>
      <c r="Q36" s="871">
        <v>51</v>
      </c>
      <c r="R36" s="871"/>
      <c r="S36" s="872"/>
    </row>
    <row r="37" spans="1:19" s="1086" customFormat="1" x14ac:dyDescent="0.2">
      <c r="A37" s="864"/>
      <c r="B37" s="1085" t="s">
        <v>225</v>
      </c>
      <c r="C37" s="1085" t="s">
        <v>209</v>
      </c>
      <c r="D37" s="1094">
        <v>720</v>
      </c>
      <c r="E37" s="1085">
        <v>1</v>
      </c>
      <c r="F37" s="877"/>
      <c r="G37" s="877"/>
      <c r="H37" s="877"/>
      <c r="I37" s="877"/>
      <c r="J37" s="877"/>
      <c r="K37" s="877"/>
      <c r="L37" s="877"/>
      <c r="M37" s="877"/>
      <c r="N37" s="877"/>
      <c r="O37" s="871"/>
      <c r="P37" s="871"/>
      <c r="Q37" s="871"/>
      <c r="R37" s="871">
        <v>51</v>
      </c>
      <c r="S37" s="872"/>
    </row>
    <row r="38" spans="1:19" s="1086" customFormat="1" x14ac:dyDescent="0.2">
      <c r="A38" s="864"/>
      <c r="B38" s="1085" t="s">
        <v>225</v>
      </c>
      <c r="C38" s="1085" t="s">
        <v>184</v>
      </c>
      <c r="D38" s="1094">
        <v>240</v>
      </c>
      <c r="E38" s="1085">
        <v>2</v>
      </c>
      <c r="F38" s="877"/>
      <c r="G38" s="877"/>
      <c r="H38" s="877"/>
      <c r="I38" s="877"/>
      <c r="J38" s="877"/>
      <c r="K38" s="877"/>
      <c r="L38" s="877"/>
      <c r="M38" s="877"/>
      <c r="N38" s="877"/>
      <c r="O38" s="871"/>
      <c r="P38" s="871"/>
      <c r="Q38" s="871">
        <v>18</v>
      </c>
      <c r="R38" s="871">
        <v>18</v>
      </c>
      <c r="S38" s="872"/>
    </row>
    <row r="39" spans="1:19" s="1086" customFormat="1" x14ac:dyDescent="0.2">
      <c r="A39" s="864"/>
      <c r="B39" s="1085" t="s">
        <v>225</v>
      </c>
      <c r="C39" s="1085" t="s">
        <v>209</v>
      </c>
      <c r="D39" s="1085">
        <v>240</v>
      </c>
      <c r="E39" s="1085">
        <v>3</v>
      </c>
      <c r="F39" s="877"/>
      <c r="G39" s="877"/>
      <c r="H39" s="877"/>
      <c r="I39" s="877"/>
      <c r="J39" s="877"/>
      <c r="K39" s="877"/>
      <c r="L39" s="877"/>
      <c r="M39" s="877"/>
      <c r="N39" s="877"/>
      <c r="O39" s="871"/>
      <c r="P39" s="871"/>
      <c r="Q39" s="871"/>
      <c r="R39" s="871"/>
      <c r="S39" s="872"/>
    </row>
    <row r="40" spans="1:19" s="1086" customFormat="1" x14ac:dyDescent="0.2">
      <c r="A40" s="864"/>
      <c r="B40" s="1085" t="s">
        <v>697</v>
      </c>
      <c r="C40" s="1085" t="s">
        <v>209</v>
      </c>
      <c r="D40" s="1085">
        <v>240</v>
      </c>
      <c r="E40" s="1085">
        <v>1</v>
      </c>
      <c r="F40" s="877"/>
      <c r="G40" s="877"/>
      <c r="H40" s="877"/>
      <c r="I40" s="877"/>
      <c r="J40" s="877"/>
      <c r="K40" s="877"/>
      <c r="L40" s="877"/>
      <c r="M40" s="877"/>
      <c r="N40" s="877"/>
      <c r="O40" s="871"/>
      <c r="P40" s="871"/>
      <c r="Q40" s="871"/>
      <c r="R40" s="871"/>
      <c r="S40" s="872">
        <v>34</v>
      </c>
    </row>
    <row r="41" spans="1:19" s="1086" customFormat="1" x14ac:dyDescent="0.2">
      <c r="A41" s="864"/>
      <c r="B41" s="1085" t="s">
        <v>710</v>
      </c>
      <c r="C41" s="1085" t="s">
        <v>184</v>
      </c>
      <c r="D41" s="1085">
        <v>240</v>
      </c>
      <c r="E41" s="1085">
        <v>2</v>
      </c>
      <c r="F41" s="877"/>
      <c r="G41" s="877"/>
      <c r="H41" s="877"/>
      <c r="I41" s="877"/>
      <c r="J41" s="877"/>
      <c r="K41" s="877"/>
      <c r="L41" s="877"/>
      <c r="M41" s="877"/>
      <c r="N41" s="877"/>
      <c r="O41" s="871"/>
      <c r="P41" s="871"/>
      <c r="Q41" s="871"/>
      <c r="R41" s="871"/>
      <c r="S41" s="872">
        <v>18</v>
      </c>
    </row>
    <row r="42" spans="1:19" s="1086" customFormat="1" x14ac:dyDescent="0.2">
      <c r="A42" s="864"/>
      <c r="B42" s="1085" t="s">
        <v>226</v>
      </c>
      <c r="C42" s="1085" t="s">
        <v>184</v>
      </c>
      <c r="D42" s="1085">
        <v>240</v>
      </c>
      <c r="E42" s="1085">
        <v>1</v>
      </c>
      <c r="F42" s="877">
        <v>27</v>
      </c>
      <c r="G42" s="877">
        <v>31</v>
      </c>
      <c r="H42" s="877"/>
      <c r="I42" s="877"/>
      <c r="J42" s="877"/>
      <c r="K42" s="877"/>
      <c r="L42" s="877"/>
      <c r="M42" s="877"/>
      <c r="N42" s="877"/>
      <c r="O42" s="871"/>
      <c r="P42" s="871"/>
      <c r="Q42" s="871"/>
      <c r="R42" s="871"/>
      <c r="S42" s="872"/>
    </row>
    <row r="43" spans="1:19" s="1086" customFormat="1" x14ac:dyDescent="0.2">
      <c r="A43" s="864"/>
      <c r="B43" s="1085" t="s">
        <v>364</v>
      </c>
      <c r="C43" s="1085" t="s">
        <v>184</v>
      </c>
      <c r="D43" s="1085">
        <v>240</v>
      </c>
      <c r="E43" s="1085">
        <v>2</v>
      </c>
      <c r="F43" s="877">
        <v>15</v>
      </c>
      <c r="G43" s="877">
        <v>11</v>
      </c>
      <c r="H43" s="877">
        <v>17</v>
      </c>
      <c r="I43" s="877">
        <v>18</v>
      </c>
      <c r="J43" s="877">
        <v>38</v>
      </c>
      <c r="K43" s="877">
        <v>33</v>
      </c>
      <c r="L43" s="877">
        <v>26</v>
      </c>
      <c r="M43" s="877">
        <v>22</v>
      </c>
      <c r="N43" s="877">
        <v>25</v>
      </c>
      <c r="O43" s="871">
        <v>26</v>
      </c>
      <c r="P43" s="871">
        <v>20</v>
      </c>
      <c r="Q43" s="871"/>
      <c r="R43" s="871"/>
      <c r="S43" s="872"/>
    </row>
    <row r="44" spans="1:19" s="1086" customFormat="1" x14ac:dyDescent="0.2">
      <c r="A44" s="864"/>
      <c r="B44" s="1085" t="s">
        <v>698</v>
      </c>
      <c r="C44" s="1085" t="s">
        <v>184</v>
      </c>
      <c r="D44" s="1085">
        <v>240</v>
      </c>
      <c r="E44" s="1085">
        <v>3</v>
      </c>
      <c r="F44" s="877"/>
      <c r="G44" s="877"/>
      <c r="H44" s="877">
        <v>14</v>
      </c>
      <c r="I44" s="877">
        <v>15</v>
      </c>
      <c r="J44" s="877">
        <v>16</v>
      </c>
      <c r="K44" s="877">
        <v>30</v>
      </c>
      <c r="L44" s="877">
        <v>18</v>
      </c>
      <c r="M44" s="877">
        <v>16</v>
      </c>
      <c r="N44" s="877">
        <v>18</v>
      </c>
      <c r="O44" s="871">
        <v>14</v>
      </c>
      <c r="P44" s="871">
        <v>16</v>
      </c>
      <c r="Q44" s="871">
        <v>35</v>
      </c>
      <c r="R44" s="871">
        <v>21</v>
      </c>
      <c r="S44" s="872">
        <v>20</v>
      </c>
    </row>
    <row r="45" spans="1:19" s="1086" customFormat="1" x14ac:dyDescent="0.2">
      <c r="A45" s="864"/>
      <c r="B45" s="1085" t="s">
        <v>688</v>
      </c>
      <c r="C45" s="1085" t="s">
        <v>184</v>
      </c>
      <c r="D45" s="1085">
        <v>120</v>
      </c>
      <c r="E45" s="1085">
        <v>1</v>
      </c>
      <c r="F45" s="877">
        <v>27</v>
      </c>
      <c r="G45" s="877">
        <v>24</v>
      </c>
      <c r="H45" s="877">
        <v>8</v>
      </c>
      <c r="I45" s="877">
        <v>12</v>
      </c>
      <c r="J45" s="877">
        <v>25</v>
      </c>
      <c r="K45" s="877">
        <v>15</v>
      </c>
      <c r="L45" s="877">
        <v>12</v>
      </c>
      <c r="M45" s="877">
        <v>15</v>
      </c>
      <c r="N45" s="877">
        <v>12</v>
      </c>
      <c r="O45" s="871">
        <v>9</v>
      </c>
      <c r="P45" s="871">
        <v>8</v>
      </c>
      <c r="Q45" s="871">
        <v>10</v>
      </c>
      <c r="R45" s="871">
        <v>13</v>
      </c>
      <c r="S45" s="872">
        <v>23</v>
      </c>
    </row>
    <row r="46" spans="1:19" s="1086" customFormat="1" x14ac:dyDescent="0.2">
      <c r="A46" s="864"/>
      <c r="B46" s="1085" t="s">
        <v>227</v>
      </c>
      <c r="C46" s="1085" t="s">
        <v>184</v>
      </c>
      <c r="D46" s="1085">
        <v>120</v>
      </c>
      <c r="E46" s="1085">
        <v>1</v>
      </c>
      <c r="F46" s="877">
        <v>28</v>
      </c>
      <c r="G46" s="877">
        <v>37</v>
      </c>
      <c r="H46" s="877">
        <v>13</v>
      </c>
      <c r="I46" s="877">
        <v>11</v>
      </c>
      <c r="J46" s="877">
        <v>13</v>
      </c>
      <c r="K46" s="877">
        <v>12</v>
      </c>
      <c r="L46" s="877">
        <v>0</v>
      </c>
      <c r="M46" s="877"/>
      <c r="N46" s="877">
        <v>9</v>
      </c>
      <c r="O46" s="871"/>
      <c r="P46" s="871"/>
      <c r="Q46" s="871"/>
      <c r="R46" s="871"/>
      <c r="S46" s="872"/>
    </row>
    <row r="47" spans="1:19" s="1086" customFormat="1" x14ac:dyDescent="0.2">
      <c r="A47" s="864"/>
      <c r="B47" s="1085" t="s">
        <v>227</v>
      </c>
      <c r="C47" s="1085" t="s">
        <v>184</v>
      </c>
      <c r="D47" s="1085">
        <v>120</v>
      </c>
      <c r="E47" s="1085">
        <v>2</v>
      </c>
      <c r="F47" s="877">
        <v>30</v>
      </c>
      <c r="G47" s="877">
        <v>23</v>
      </c>
      <c r="H47" s="877">
        <v>14</v>
      </c>
      <c r="I47" s="877">
        <v>10</v>
      </c>
      <c r="J47" s="877">
        <v>9</v>
      </c>
      <c r="K47" s="877">
        <v>6</v>
      </c>
      <c r="L47" s="877">
        <v>13</v>
      </c>
      <c r="M47" s="877"/>
      <c r="N47" s="877"/>
      <c r="O47" s="871"/>
      <c r="P47" s="871"/>
      <c r="Q47" s="871"/>
      <c r="R47" s="871"/>
      <c r="S47" s="872"/>
    </row>
    <row r="48" spans="1:19" s="1086" customFormat="1" x14ac:dyDescent="0.2">
      <c r="A48" s="864"/>
      <c r="B48" s="1085" t="s">
        <v>227</v>
      </c>
      <c r="C48" s="1085" t="s">
        <v>184</v>
      </c>
      <c r="D48" s="1085">
        <v>120</v>
      </c>
      <c r="E48" s="1085">
        <v>3</v>
      </c>
      <c r="F48" s="877">
        <v>13</v>
      </c>
      <c r="G48" s="877">
        <v>14</v>
      </c>
      <c r="H48" s="877">
        <v>10</v>
      </c>
      <c r="I48" s="877">
        <v>6</v>
      </c>
      <c r="J48" s="877">
        <v>9</v>
      </c>
      <c r="K48" s="877">
        <v>4</v>
      </c>
      <c r="L48" s="877">
        <v>0</v>
      </c>
      <c r="M48" s="877"/>
      <c r="N48" s="877"/>
      <c r="O48" s="871"/>
      <c r="P48" s="871"/>
      <c r="Q48" s="871"/>
      <c r="R48" s="871"/>
      <c r="S48" s="872"/>
    </row>
    <row r="49" spans="1:19" s="1086" customFormat="1" x14ac:dyDescent="0.2">
      <c r="A49" s="864"/>
      <c r="B49" s="1085" t="s">
        <v>227</v>
      </c>
      <c r="C49" s="1085" t="s">
        <v>184</v>
      </c>
      <c r="D49" s="1085" t="s">
        <v>470</v>
      </c>
      <c r="E49" s="1085"/>
      <c r="F49" s="877"/>
      <c r="G49" s="877"/>
      <c r="H49" s="877"/>
      <c r="I49" s="877"/>
      <c r="J49" s="877"/>
      <c r="K49" s="877"/>
      <c r="L49" s="877"/>
      <c r="M49" s="877"/>
      <c r="N49" s="877"/>
      <c r="O49" s="871">
        <v>14</v>
      </c>
      <c r="P49" s="871"/>
      <c r="Q49" s="871"/>
      <c r="R49" s="871"/>
      <c r="S49" s="872"/>
    </row>
    <row r="50" spans="1:19" s="1086" customFormat="1" x14ac:dyDescent="0.2">
      <c r="A50" s="864"/>
      <c r="B50" s="1085" t="s">
        <v>504</v>
      </c>
      <c r="C50" s="1085" t="s">
        <v>184</v>
      </c>
      <c r="D50" s="1085">
        <v>120</v>
      </c>
      <c r="E50" s="1085"/>
      <c r="F50" s="877"/>
      <c r="G50" s="877"/>
      <c r="H50" s="877"/>
      <c r="I50" s="877"/>
      <c r="J50" s="877"/>
      <c r="K50" s="877"/>
      <c r="L50" s="877"/>
      <c r="M50" s="877"/>
      <c r="N50" s="877"/>
      <c r="O50" s="871"/>
      <c r="P50" s="871">
        <v>10</v>
      </c>
      <c r="Q50" s="871">
        <v>8</v>
      </c>
      <c r="R50" s="871">
        <v>25</v>
      </c>
      <c r="S50" s="872">
        <v>25</v>
      </c>
    </row>
    <row r="51" spans="1:19" s="1086" customFormat="1" x14ac:dyDescent="0.2">
      <c r="A51" s="864"/>
      <c r="B51" s="1085" t="s">
        <v>228</v>
      </c>
      <c r="C51" s="1085" t="s">
        <v>184</v>
      </c>
      <c r="D51" s="1085">
        <v>120</v>
      </c>
      <c r="E51" s="1085">
        <v>1</v>
      </c>
      <c r="F51" s="877"/>
      <c r="G51" s="877"/>
      <c r="H51" s="877"/>
      <c r="I51" s="877"/>
      <c r="J51" s="877"/>
      <c r="K51" s="877"/>
      <c r="L51" s="877"/>
      <c r="M51" s="877"/>
      <c r="N51" s="877"/>
      <c r="O51" s="871"/>
      <c r="P51" s="871"/>
      <c r="Q51" s="871"/>
      <c r="R51" s="871"/>
      <c r="S51" s="872"/>
    </row>
    <row r="52" spans="1:19" s="1086" customFormat="1" x14ac:dyDescent="0.2">
      <c r="A52" s="864"/>
      <c r="B52" s="1085" t="s">
        <v>228</v>
      </c>
      <c r="C52" s="1085" t="s">
        <v>184</v>
      </c>
      <c r="D52" s="1085">
        <v>120</v>
      </c>
      <c r="E52" s="1085">
        <v>2</v>
      </c>
      <c r="F52" s="877"/>
      <c r="G52" s="877"/>
      <c r="H52" s="877"/>
      <c r="I52" s="877"/>
      <c r="J52" s="877"/>
      <c r="K52" s="877"/>
      <c r="L52" s="877"/>
      <c r="M52" s="877"/>
      <c r="N52" s="877"/>
      <c r="O52" s="871"/>
      <c r="P52" s="871"/>
      <c r="Q52" s="871"/>
      <c r="R52" s="871"/>
      <c r="S52" s="872"/>
    </row>
    <row r="53" spans="1:19" s="1086" customFormat="1" x14ac:dyDescent="0.2">
      <c r="A53" s="864"/>
      <c r="B53" s="1085" t="s">
        <v>228</v>
      </c>
      <c r="C53" s="1085" t="s">
        <v>184</v>
      </c>
      <c r="D53" s="1085">
        <v>80</v>
      </c>
      <c r="E53" s="1085">
        <v>2</v>
      </c>
      <c r="F53" s="877"/>
      <c r="G53" s="877"/>
      <c r="H53" s="877"/>
      <c r="I53" s="877"/>
      <c r="J53" s="877"/>
      <c r="K53" s="877"/>
      <c r="L53" s="877"/>
      <c r="M53" s="877"/>
      <c r="N53" s="877"/>
      <c r="O53" s="871"/>
      <c r="P53" s="871"/>
      <c r="Q53" s="871"/>
      <c r="R53" s="871"/>
      <c r="S53" s="872"/>
    </row>
    <row r="54" spans="1:19" s="1086" customFormat="1" x14ac:dyDescent="0.2">
      <c r="A54" s="864"/>
      <c r="B54" s="1085" t="s">
        <v>229</v>
      </c>
      <c r="C54" s="1085" t="s">
        <v>302</v>
      </c>
      <c r="D54" s="1085">
        <v>80</v>
      </c>
      <c r="E54" s="1085">
        <v>1</v>
      </c>
      <c r="F54" s="877">
        <v>9</v>
      </c>
      <c r="G54" s="877"/>
      <c r="H54" s="877"/>
      <c r="I54" s="877"/>
      <c r="J54" s="877"/>
      <c r="K54" s="877"/>
      <c r="L54" s="877"/>
      <c r="M54" s="877"/>
      <c r="N54" s="877"/>
      <c r="O54" s="871"/>
      <c r="P54" s="871"/>
      <c r="Q54" s="871"/>
      <c r="R54" s="871"/>
      <c r="S54" s="872"/>
    </row>
    <row r="55" spans="1:19" s="1086" customFormat="1" x14ac:dyDescent="0.2">
      <c r="A55" s="864"/>
      <c r="B55" s="1085" t="s">
        <v>230</v>
      </c>
      <c r="C55" s="1085" t="s">
        <v>209</v>
      </c>
      <c r="D55" s="1085">
        <v>240</v>
      </c>
      <c r="E55" s="1085">
        <v>1</v>
      </c>
      <c r="F55" s="877">
        <v>12</v>
      </c>
      <c r="G55" s="877">
        <v>8</v>
      </c>
      <c r="H55" s="877">
        <v>8</v>
      </c>
      <c r="I55" s="877">
        <v>8</v>
      </c>
      <c r="J55" s="877">
        <v>11</v>
      </c>
      <c r="K55" s="877">
        <v>8</v>
      </c>
      <c r="L55" s="877">
        <v>0</v>
      </c>
      <c r="M55" s="877"/>
      <c r="N55" s="877"/>
      <c r="O55" s="871"/>
      <c r="P55" s="871"/>
      <c r="Q55" s="871"/>
      <c r="R55" s="871"/>
      <c r="S55" s="872"/>
    </row>
    <row r="56" spans="1:19" s="1086" customFormat="1" x14ac:dyDescent="0.2">
      <c r="A56" s="864"/>
      <c r="B56" s="1085" t="s">
        <v>542</v>
      </c>
      <c r="C56" s="1085" t="s">
        <v>184</v>
      </c>
      <c r="D56" s="1085">
        <v>120</v>
      </c>
      <c r="E56" s="1085"/>
      <c r="F56" s="877">
        <v>16</v>
      </c>
      <c r="G56" s="877">
        <v>16</v>
      </c>
      <c r="H56" s="877">
        <v>18</v>
      </c>
      <c r="I56" s="877">
        <v>15</v>
      </c>
      <c r="J56" s="877">
        <v>16</v>
      </c>
      <c r="K56" s="877">
        <v>13</v>
      </c>
      <c r="L56" s="877">
        <v>10</v>
      </c>
      <c r="M56" s="877"/>
      <c r="N56" s="877">
        <v>14</v>
      </c>
      <c r="O56" s="871">
        <v>9</v>
      </c>
      <c r="P56" s="871">
        <v>8</v>
      </c>
      <c r="Q56" s="871">
        <v>9</v>
      </c>
      <c r="R56" s="871"/>
      <c r="S56" s="872"/>
    </row>
    <row r="57" spans="1:19" s="1086" customFormat="1" x14ac:dyDescent="0.2">
      <c r="A57" s="864"/>
      <c r="B57" s="1085" t="s">
        <v>711</v>
      </c>
      <c r="C57" s="1085" t="s">
        <v>184</v>
      </c>
      <c r="D57" s="1085">
        <v>120</v>
      </c>
      <c r="E57" s="1085">
        <v>1</v>
      </c>
      <c r="F57" s="877"/>
      <c r="G57" s="877"/>
      <c r="H57" s="877"/>
      <c r="I57" s="877"/>
      <c r="J57" s="877"/>
      <c r="K57" s="877"/>
      <c r="L57" s="877"/>
      <c r="M57" s="877"/>
      <c r="N57" s="877"/>
      <c r="O57" s="871"/>
      <c r="P57" s="871"/>
      <c r="Q57" s="871"/>
      <c r="R57" s="871">
        <v>8</v>
      </c>
      <c r="S57" s="872">
        <v>9</v>
      </c>
    </row>
    <row r="58" spans="1:19" s="1086" customFormat="1" x14ac:dyDescent="0.2">
      <c r="A58" s="864"/>
      <c r="B58" s="1085" t="s">
        <v>542</v>
      </c>
      <c r="C58" s="1085" t="s">
        <v>184</v>
      </c>
      <c r="D58" s="1085">
        <v>240</v>
      </c>
      <c r="E58" s="1085"/>
      <c r="F58" s="877"/>
      <c r="G58" s="877"/>
      <c r="H58" s="877"/>
      <c r="I58" s="877"/>
      <c r="J58" s="877"/>
      <c r="K58" s="877"/>
      <c r="L58" s="877"/>
      <c r="M58" s="877">
        <v>21</v>
      </c>
      <c r="N58" s="877"/>
      <c r="O58" s="871"/>
      <c r="P58" s="871"/>
      <c r="Q58" s="871"/>
      <c r="R58" s="871"/>
      <c r="S58" s="872"/>
    </row>
    <row r="59" spans="1:19" s="1086" customFormat="1" x14ac:dyDescent="0.2">
      <c r="A59" s="864"/>
      <c r="B59" s="1085" t="s">
        <v>231</v>
      </c>
      <c r="C59" s="1085" t="s">
        <v>184</v>
      </c>
      <c r="D59" s="1085">
        <v>240</v>
      </c>
      <c r="E59" s="1085">
        <v>1</v>
      </c>
      <c r="F59" s="877">
        <v>7</v>
      </c>
      <c r="G59" s="877">
        <v>4</v>
      </c>
      <c r="H59" s="877"/>
      <c r="I59" s="877"/>
      <c r="J59" s="877"/>
      <c r="K59" s="877"/>
      <c r="L59" s="877"/>
      <c r="M59" s="877"/>
      <c r="N59" s="877"/>
      <c r="O59" s="871"/>
      <c r="P59" s="871"/>
      <c r="Q59" s="871"/>
      <c r="R59" s="871"/>
      <c r="S59" s="872"/>
    </row>
    <row r="60" spans="1:19" s="1086" customFormat="1" x14ac:dyDescent="0.2">
      <c r="A60" s="864"/>
      <c r="B60" s="1085" t="s">
        <v>365</v>
      </c>
      <c r="C60" s="1085" t="s">
        <v>184</v>
      </c>
      <c r="D60" s="1085">
        <v>240</v>
      </c>
      <c r="E60" s="1085">
        <v>2</v>
      </c>
      <c r="F60" s="877">
        <v>6</v>
      </c>
      <c r="G60" s="877">
        <v>11</v>
      </c>
      <c r="H60" s="877">
        <v>9</v>
      </c>
      <c r="I60" s="877">
        <v>4</v>
      </c>
      <c r="J60" s="877">
        <v>5</v>
      </c>
      <c r="K60" s="877">
        <v>7</v>
      </c>
      <c r="L60" s="877">
        <v>4</v>
      </c>
      <c r="M60" s="877"/>
      <c r="N60" s="877"/>
      <c r="O60" s="871"/>
      <c r="P60" s="871"/>
      <c r="Q60" s="871"/>
      <c r="R60" s="871"/>
      <c r="S60" s="872"/>
    </row>
    <row r="61" spans="1:19" s="1086" customFormat="1" x14ac:dyDescent="0.2">
      <c r="A61" s="864"/>
      <c r="B61" s="1085" t="s">
        <v>366</v>
      </c>
      <c r="C61" s="1085" t="s">
        <v>184</v>
      </c>
      <c r="D61" s="1093">
        <v>0</v>
      </c>
      <c r="E61" s="1085">
        <v>3</v>
      </c>
      <c r="F61" s="877"/>
      <c r="G61" s="877"/>
      <c r="H61" s="877"/>
      <c r="I61" s="877"/>
      <c r="J61" s="877"/>
      <c r="K61" s="877">
        <v>4</v>
      </c>
      <c r="L61" s="877">
        <v>4</v>
      </c>
      <c r="M61" s="877"/>
      <c r="N61" s="877"/>
      <c r="O61" s="871"/>
      <c r="P61" s="871"/>
      <c r="Q61" s="871"/>
      <c r="R61" s="871"/>
      <c r="S61" s="872"/>
    </row>
    <row r="62" spans="1:19" s="1086" customFormat="1" x14ac:dyDescent="0.2">
      <c r="A62" s="864"/>
      <c r="B62" s="1085" t="s">
        <v>231</v>
      </c>
      <c r="C62" s="1085" t="s">
        <v>184</v>
      </c>
      <c r="D62" s="1085">
        <v>240</v>
      </c>
      <c r="E62" s="1085">
        <v>3</v>
      </c>
      <c r="F62" s="877"/>
      <c r="G62" s="877"/>
      <c r="H62" s="877"/>
      <c r="I62" s="877">
        <v>5</v>
      </c>
      <c r="J62" s="877">
        <v>5</v>
      </c>
      <c r="K62" s="877"/>
      <c r="L62" s="877"/>
      <c r="M62" s="877"/>
      <c r="N62" s="877"/>
      <c r="O62" s="871"/>
      <c r="P62" s="871"/>
      <c r="Q62" s="871"/>
      <c r="R62" s="871"/>
      <c r="S62" s="872"/>
    </row>
    <row r="63" spans="1:19" s="1086" customFormat="1" x14ac:dyDescent="0.2">
      <c r="A63" s="864"/>
      <c r="B63" s="1085" t="s">
        <v>699</v>
      </c>
      <c r="C63" s="1085" t="s">
        <v>209</v>
      </c>
      <c r="D63" s="1085">
        <v>120</v>
      </c>
      <c r="E63" s="1085">
        <v>1</v>
      </c>
      <c r="F63" s="877"/>
      <c r="G63" s="877"/>
      <c r="H63" s="877"/>
      <c r="I63" s="877"/>
      <c r="J63" s="877"/>
      <c r="K63" s="877"/>
      <c r="L63" s="877"/>
      <c r="M63" s="877"/>
      <c r="N63" s="877"/>
      <c r="O63" s="871"/>
      <c r="P63" s="871"/>
      <c r="Q63" s="871">
        <v>17</v>
      </c>
      <c r="R63" s="871">
        <v>12</v>
      </c>
      <c r="S63" s="872">
        <v>13</v>
      </c>
    </row>
    <row r="64" spans="1:19" s="1086" customFormat="1" x14ac:dyDescent="0.2">
      <c r="A64" s="864"/>
      <c r="B64" s="1085" t="s">
        <v>233</v>
      </c>
      <c r="C64" s="1085" t="s">
        <v>209</v>
      </c>
      <c r="D64" s="1085">
        <v>240</v>
      </c>
      <c r="E64" s="1085">
        <v>1</v>
      </c>
      <c r="F64" s="877">
        <v>19</v>
      </c>
      <c r="G64" s="877">
        <v>18</v>
      </c>
      <c r="H64" s="877">
        <v>15</v>
      </c>
      <c r="I64" s="877">
        <v>13</v>
      </c>
      <c r="J64" s="877">
        <v>22</v>
      </c>
      <c r="K64" s="877"/>
      <c r="L64" s="877">
        <v>22</v>
      </c>
      <c r="M64" s="877">
        <v>26</v>
      </c>
      <c r="N64" s="877">
        <v>13</v>
      </c>
      <c r="O64" s="871">
        <v>12</v>
      </c>
      <c r="P64" s="871">
        <v>9</v>
      </c>
      <c r="Q64" s="871"/>
      <c r="R64" s="871"/>
      <c r="S64" s="872"/>
    </row>
    <row r="65" spans="1:19" s="1086" customFormat="1" x14ac:dyDescent="0.2">
      <c r="A65" s="864"/>
      <c r="B65" s="1085" t="s">
        <v>233</v>
      </c>
      <c r="C65" s="1085" t="s">
        <v>184</v>
      </c>
      <c r="D65" s="1085">
        <v>240</v>
      </c>
      <c r="E65" s="1085">
        <v>2</v>
      </c>
      <c r="F65" s="877"/>
      <c r="G65" s="877"/>
      <c r="H65" s="877"/>
      <c r="I65" s="877"/>
      <c r="J65" s="877"/>
      <c r="K65" s="877"/>
      <c r="L65" s="877"/>
      <c r="M65" s="877"/>
      <c r="N65" s="877"/>
      <c r="O65" s="871"/>
      <c r="P65" s="871"/>
      <c r="Q65" s="871">
        <v>4</v>
      </c>
      <c r="R65" s="871">
        <v>6</v>
      </c>
      <c r="S65" s="872"/>
    </row>
    <row r="66" spans="1:19" s="1086" customFormat="1" x14ac:dyDescent="0.2">
      <c r="A66" s="864"/>
      <c r="B66" s="1085" t="s">
        <v>233</v>
      </c>
      <c r="C66" s="1085" t="s">
        <v>209</v>
      </c>
      <c r="D66" s="1085">
        <v>480</v>
      </c>
      <c r="E66" s="1085">
        <v>1</v>
      </c>
      <c r="F66" s="877"/>
      <c r="G66" s="877"/>
      <c r="H66" s="877"/>
      <c r="I66" s="877"/>
      <c r="J66" s="877"/>
      <c r="K66" s="877">
        <v>27</v>
      </c>
      <c r="L66" s="877"/>
      <c r="M66" s="877"/>
      <c r="N66" s="877"/>
      <c r="O66" s="871"/>
      <c r="P66" s="871"/>
      <c r="Q66" s="871"/>
      <c r="R66" s="871"/>
      <c r="S66" s="872"/>
    </row>
    <row r="67" spans="1:19" s="1086" customFormat="1" x14ac:dyDescent="0.2">
      <c r="A67" s="864"/>
      <c r="B67" s="1085" t="s">
        <v>700</v>
      </c>
      <c r="C67" s="1085" t="s">
        <v>184</v>
      </c>
      <c r="D67" s="1085">
        <v>120</v>
      </c>
      <c r="E67" s="1085">
        <v>2</v>
      </c>
      <c r="F67" s="877"/>
      <c r="G67" s="877"/>
      <c r="H67" s="877"/>
      <c r="I67" s="877"/>
      <c r="J67" s="877"/>
      <c r="K67" s="877"/>
      <c r="L67" s="877"/>
      <c r="M67" s="877"/>
      <c r="N67" s="877"/>
      <c r="O67" s="871"/>
      <c r="P67" s="871"/>
      <c r="Q67" s="871"/>
      <c r="R67" s="871"/>
      <c r="S67" s="872">
        <v>8</v>
      </c>
    </row>
    <row r="68" spans="1:19" s="1086" customFormat="1" x14ac:dyDescent="0.2">
      <c r="A68" s="864"/>
      <c r="B68" s="1085" t="s">
        <v>234</v>
      </c>
      <c r="C68" s="1085" t="s">
        <v>184</v>
      </c>
      <c r="D68" s="1085">
        <v>240</v>
      </c>
      <c r="E68" s="1085">
        <v>1</v>
      </c>
      <c r="F68" s="877">
        <v>10</v>
      </c>
      <c r="G68" s="877">
        <v>7</v>
      </c>
      <c r="H68" s="877"/>
      <c r="I68" s="877"/>
      <c r="J68" s="877"/>
      <c r="K68" s="877"/>
      <c r="L68" s="877"/>
      <c r="M68" s="877"/>
      <c r="N68" s="877"/>
      <c r="O68" s="871"/>
      <c r="P68" s="871"/>
      <c r="Q68" s="871"/>
      <c r="R68" s="871"/>
      <c r="S68" s="872"/>
    </row>
    <row r="69" spans="1:19" s="1086" customFormat="1" x14ac:dyDescent="0.2">
      <c r="A69" s="864"/>
      <c r="B69" s="1085" t="s">
        <v>367</v>
      </c>
      <c r="C69" s="1085" t="s">
        <v>184</v>
      </c>
      <c r="D69" s="1085">
        <v>240</v>
      </c>
      <c r="E69" s="1085">
        <v>2</v>
      </c>
      <c r="F69" s="877">
        <v>5</v>
      </c>
      <c r="G69" s="877">
        <v>5</v>
      </c>
      <c r="H69" s="877">
        <v>11</v>
      </c>
      <c r="I69" s="877">
        <v>9</v>
      </c>
      <c r="J69" s="877">
        <v>10</v>
      </c>
      <c r="K69" s="877">
        <v>9</v>
      </c>
      <c r="L69" s="877">
        <v>12</v>
      </c>
      <c r="M69" s="877">
        <v>9</v>
      </c>
      <c r="N69" s="877">
        <v>8</v>
      </c>
      <c r="O69" s="871">
        <v>6</v>
      </c>
      <c r="P69" s="871">
        <v>5</v>
      </c>
      <c r="Q69" s="871"/>
      <c r="R69" s="871"/>
      <c r="S69" s="872"/>
    </row>
    <row r="70" spans="1:19" s="1086" customFormat="1" x14ac:dyDescent="0.2">
      <c r="A70" s="864"/>
      <c r="B70" s="1085" t="s">
        <v>368</v>
      </c>
      <c r="C70" s="1085" t="s">
        <v>184</v>
      </c>
      <c r="D70" s="1093">
        <v>0</v>
      </c>
      <c r="E70" s="1085">
        <v>3</v>
      </c>
      <c r="F70" s="877"/>
      <c r="G70" s="877"/>
      <c r="H70" s="877"/>
      <c r="I70" s="877"/>
      <c r="J70" s="877"/>
      <c r="K70" s="877">
        <v>4</v>
      </c>
      <c r="L70" s="877">
        <v>5</v>
      </c>
      <c r="M70" s="877">
        <v>9</v>
      </c>
      <c r="N70" s="877">
        <v>8</v>
      </c>
      <c r="O70" s="871">
        <v>6</v>
      </c>
      <c r="P70" s="871">
        <v>4</v>
      </c>
      <c r="Q70" s="871">
        <v>4</v>
      </c>
      <c r="R70" s="871">
        <v>6</v>
      </c>
      <c r="S70" s="872"/>
    </row>
    <row r="71" spans="1:19" s="1086" customFormat="1" x14ac:dyDescent="0.2">
      <c r="A71" s="864"/>
      <c r="B71" s="1085" t="s">
        <v>701</v>
      </c>
      <c r="C71" s="1085" t="s">
        <v>184</v>
      </c>
      <c r="D71" s="1085">
        <v>120</v>
      </c>
      <c r="E71" s="1085">
        <v>3</v>
      </c>
      <c r="F71" s="877"/>
      <c r="G71" s="877"/>
      <c r="H71" s="877"/>
      <c r="I71" s="877"/>
      <c r="J71" s="877"/>
      <c r="K71" s="877"/>
      <c r="L71" s="877"/>
      <c r="M71" s="877"/>
      <c r="N71" s="877"/>
      <c r="O71" s="871"/>
      <c r="P71" s="871"/>
      <c r="Q71" s="871"/>
      <c r="R71" s="871"/>
      <c r="S71" s="872">
        <v>8</v>
      </c>
    </row>
    <row r="72" spans="1:19" s="1086" customFormat="1" x14ac:dyDescent="0.2">
      <c r="A72" s="864"/>
      <c r="B72" s="1085" t="s">
        <v>234</v>
      </c>
      <c r="C72" s="1085" t="s">
        <v>184</v>
      </c>
      <c r="D72" s="1085">
        <v>240</v>
      </c>
      <c r="E72" s="1085">
        <v>3</v>
      </c>
      <c r="F72" s="877"/>
      <c r="G72" s="877"/>
      <c r="H72" s="877">
        <v>2</v>
      </c>
      <c r="I72" s="877">
        <v>5</v>
      </c>
      <c r="J72" s="877">
        <v>2</v>
      </c>
      <c r="K72" s="877"/>
      <c r="L72" s="877"/>
      <c r="M72" s="877"/>
      <c r="N72" s="877"/>
      <c r="O72" s="871"/>
      <c r="P72" s="871"/>
      <c r="Q72" s="871"/>
      <c r="R72" s="871"/>
      <c r="S72" s="872"/>
    </row>
    <row r="73" spans="1:19" s="1086" customFormat="1" x14ac:dyDescent="0.2">
      <c r="A73" s="864"/>
      <c r="B73" s="1085" t="s">
        <v>311</v>
      </c>
      <c r="C73" s="1085" t="s">
        <v>184</v>
      </c>
      <c r="D73" s="1085">
        <v>120</v>
      </c>
      <c r="E73" s="1085"/>
      <c r="F73" s="877"/>
      <c r="G73" s="877"/>
      <c r="H73" s="877">
        <v>10</v>
      </c>
      <c r="I73" s="877">
        <v>9</v>
      </c>
      <c r="J73" s="877">
        <v>12</v>
      </c>
      <c r="K73" s="877">
        <v>9</v>
      </c>
      <c r="L73" s="877">
        <v>0</v>
      </c>
      <c r="M73" s="877"/>
      <c r="N73" s="877">
        <v>0</v>
      </c>
      <c r="O73" s="871">
        <v>10</v>
      </c>
      <c r="P73" s="871">
        <v>9</v>
      </c>
      <c r="Q73" s="871"/>
      <c r="R73" s="871"/>
      <c r="S73" s="872"/>
    </row>
    <row r="74" spans="1:19" s="1086" customFormat="1" x14ac:dyDescent="0.2">
      <c r="A74" s="864"/>
      <c r="B74" s="1085" t="s">
        <v>235</v>
      </c>
      <c r="C74" s="1085" t="s">
        <v>184</v>
      </c>
      <c r="D74" s="1085">
        <v>120</v>
      </c>
      <c r="E74" s="1085"/>
      <c r="F74" s="877">
        <v>20</v>
      </c>
      <c r="G74" s="877">
        <v>15</v>
      </c>
      <c r="H74" s="877">
        <v>12</v>
      </c>
      <c r="I74" s="877">
        <v>16</v>
      </c>
      <c r="J74" s="877">
        <v>14</v>
      </c>
      <c r="K74" s="877">
        <v>18</v>
      </c>
      <c r="L74" s="877">
        <v>12</v>
      </c>
      <c r="M74" s="877">
        <v>13</v>
      </c>
      <c r="N74" s="877">
        <v>18</v>
      </c>
      <c r="O74" s="871">
        <v>13</v>
      </c>
      <c r="P74" s="871">
        <v>15</v>
      </c>
      <c r="Q74" s="871">
        <v>13</v>
      </c>
      <c r="R74" s="871"/>
      <c r="S74" s="872"/>
    </row>
    <row r="75" spans="1:19" s="1086" customFormat="1" x14ac:dyDescent="0.2">
      <c r="A75" s="864"/>
      <c r="B75" s="1085" t="s">
        <v>235</v>
      </c>
      <c r="C75" s="1085" t="s">
        <v>184</v>
      </c>
      <c r="D75" s="1085">
        <v>240</v>
      </c>
      <c r="E75" s="1085">
        <v>1</v>
      </c>
      <c r="F75" s="877"/>
      <c r="G75" s="877"/>
      <c r="H75" s="877"/>
      <c r="I75" s="877"/>
      <c r="J75" s="877"/>
      <c r="K75" s="877"/>
      <c r="L75" s="877"/>
      <c r="M75" s="877"/>
      <c r="N75" s="877"/>
      <c r="O75" s="871"/>
      <c r="P75" s="871"/>
      <c r="Q75" s="871"/>
      <c r="R75" s="871">
        <v>25</v>
      </c>
      <c r="S75" s="872"/>
    </row>
    <row r="76" spans="1:19" s="1086" customFormat="1" x14ac:dyDescent="0.2">
      <c r="A76" s="864"/>
      <c r="B76" s="1085" t="s">
        <v>236</v>
      </c>
      <c r="C76" s="1085" t="s">
        <v>209</v>
      </c>
      <c r="D76" s="1085">
        <v>240</v>
      </c>
      <c r="E76" s="1085">
        <v>1</v>
      </c>
      <c r="F76" s="877">
        <v>27</v>
      </c>
      <c r="G76" s="877">
        <v>15</v>
      </c>
      <c r="H76" s="877">
        <v>17</v>
      </c>
      <c r="I76" s="877">
        <v>19</v>
      </c>
      <c r="J76" s="877">
        <v>31</v>
      </c>
      <c r="K76" s="877">
        <v>20</v>
      </c>
      <c r="L76" s="877">
        <v>11</v>
      </c>
      <c r="M76" s="877">
        <v>12</v>
      </c>
      <c r="N76" s="877">
        <v>9</v>
      </c>
      <c r="O76" s="871">
        <v>21</v>
      </c>
      <c r="P76" s="871">
        <v>13</v>
      </c>
      <c r="Q76" s="871">
        <v>31</v>
      </c>
      <c r="R76" s="871"/>
      <c r="S76" s="872"/>
    </row>
    <row r="77" spans="1:19" s="1086" customFormat="1" x14ac:dyDescent="0.2">
      <c r="A77" s="864"/>
      <c r="B77" s="1085" t="s">
        <v>702</v>
      </c>
      <c r="C77" s="1085" t="s">
        <v>209</v>
      </c>
      <c r="D77" s="1085">
        <v>120</v>
      </c>
      <c r="E77" s="1085">
        <v>1</v>
      </c>
      <c r="F77" s="877"/>
      <c r="G77" s="877"/>
      <c r="H77" s="877"/>
      <c r="I77" s="877"/>
      <c r="J77" s="877"/>
      <c r="K77" s="877"/>
      <c r="L77" s="877"/>
      <c r="M77" s="877"/>
      <c r="N77" s="877"/>
      <c r="O77" s="871"/>
      <c r="P77" s="871"/>
      <c r="Q77" s="871"/>
      <c r="R77" s="871">
        <v>10</v>
      </c>
      <c r="S77" s="872">
        <v>34</v>
      </c>
    </row>
    <row r="78" spans="1:19" s="1086" customFormat="1" x14ac:dyDescent="0.2">
      <c r="A78" s="864"/>
      <c r="B78" s="1085" t="s">
        <v>236</v>
      </c>
      <c r="C78" s="1085" t="s">
        <v>209</v>
      </c>
      <c r="D78" s="1085">
        <v>240</v>
      </c>
      <c r="E78" s="1085">
        <v>2</v>
      </c>
      <c r="F78" s="877"/>
      <c r="G78" s="877"/>
      <c r="H78" s="877"/>
      <c r="I78" s="877"/>
      <c r="J78" s="877"/>
      <c r="K78" s="877"/>
      <c r="L78" s="877"/>
      <c r="M78" s="877"/>
      <c r="N78" s="877"/>
      <c r="O78" s="871"/>
      <c r="P78" s="871"/>
      <c r="Q78" s="871">
        <v>13</v>
      </c>
      <c r="R78" s="871"/>
      <c r="S78" s="872"/>
    </row>
    <row r="79" spans="1:19" s="1086" customFormat="1" ht="12" thickBot="1" x14ac:dyDescent="0.25">
      <c r="A79" s="864"/>
      <c r="B79" s="1085" t="s">
        <v>703</v>
      </c>
      <c r="C79" s="1085" t="s">
        <v>184</v>
      </c>
      <c r="D79" s="1085">
        <v>120</v>
      </c>
      <c r="E79" s="1085">
        <v>2</v>
      </c>
      <c r="F79" s="877"/>
      <c r="G79" s="877"/>
      <c r="H79" s="877"/>
      <c r="I79" s="877"/>
      <c r="J79" s="877"/>
      <c r="K79" s="877"/>
      <c r="L79" s="877"/>
      <c r="M79" s="877"/>
      <c r="N79" s="877"/>
      <c r="O79" s="871"/>
      <c r="P79" s="871"/>
      <c r="Q79" s="871"/>
      <c r="R79" s="871">
        <v>12</v>
      </c>
      <c r="S79" s="872">
        <v>8</v>
      </c>
    </row>
    <row r="80" spans="1:19" s="1086" customFormat="1" x14ac:dyDescent="0.2">
      <c r="A80" s="864"/>
      <c r="B80" s="1088" t="s">
        <v>689</v>
      </c>
      <c r="C80" s="1089" t="s">
        <v>184</v>
      </c>
      <c r="D80" s="1089">
        <v>120</v>
      </c>
      <c r="E80" s="1089">
        <v>1</v>
      </c>
      <c r="F80" s="922"/>
      <c r="G80" s="922"/>
      <c r="H80" s="922"/>
      <c r="I80" s="922"/>
      <c r="J80" s="922"/>
      <c r="K80" s="922"/>
      <c r="L80" s="922"/>
      <c r="M80" s="922"/>
      <c r="N80" s="922"/>
      <c r="O80" s="1083"/>
      <c r="P80" s="1083"/>
      <c r="Q80" s="1083"/>
      <c r="R80" s="1083"/>
      <c r="S80" s="1291">
        <v>25</v>
      </c>
    </row>
    <row r="81" spans="1:19" s="1086" customFormat="1" ht="12" thickBot="1" x14ac:dyDescent="0.25">
      <c r="A81" s="864"/>
      <c r="B81" s="1090" t="s">
        <v>690</v>
      </c>
      <c r="C81" s="1091" t="s">
        <v>184</v>
      </c>
      <c r="D81" s="1091">
        <v>120</v>
      </c>
      <c r="E81" s="1091">
        <v>1</v>
      </c>
      <c r="F81" s="927"/>
      <c r="G81" s="927"/>
      <c r="H81" s="927"/>
      <c r="I81" s="927"/>
      <c r="J81" s="927"/>
      <c r="K81" s="927"/>
      <c r="L81" s="927"/>
      <c r="M81" s="927"/>
      <c r="N81" s="927"/>
      <c r="O81" s="1084"/>
      <c r="P81" s="1084"/>
      <c r="Q81" s="1084"/>
      <c r="R81" s="1084"/>
      <c r="S81" s="1292"/>
    </row>
    <row r="82" spans="1:19" s="1086" customFormat="1" x14ac:dyDescent="0.2">
      <c r="A82" s="864"/>
      <c r="B82" s="1092" t="s">
        <v>237</v>
      </c>
      <c r="C82" s="1092" t="s">
        <v>184</v>
      </c>
      <c r="D82" s="1092">
        <v>240</v>
      </c>
      <c r="E82" s="1092">
        <v>1</v>
      </c>
      <c r="F82" s="938">
        <v>8</v>
      </c>
      <c r="G82" s="938">
        <v>10</v>
      </c>
      <c r="H82" s="938"/>
      <c r="I82" s="938"/>
      <c r="J82" s="938"/>
      <c r="K82" s="938"/>
      <c r="L82" s="938"/>
      <c r="M82" s="938"/>
      <c r="N82" s="938"/>
      <c r="O82" s="948"/>
      <c r="P82" s="948"/>
      <c r="Q82" s="948"/>
      <c r="R82" s="948"/>
      <c r="S82" s="949"/>
    </row>
    <row r="83" spans="1:19" s="1086" customFormat="1" x14ac:dyDescent="0.2">
      <c r="A83" s="864"/>
      <c r="B83" s="1085" t="s">
        <v>369</v>
      </c>
      <c r="C83" s="1085" t="s">
        <v>184</v>
      </c>
      <c r="D83" s="1085">
        <v>240</v>
      </c>
      <c r="E83" s="1085">
        <v>2</v>
      </c>
      <c r="F83" s="877">
        <v>5</v>
      </c>
      <c r="G83" s="877">
        <v>4</v>
      </c>
      <c r="H83" s="877">
        <v>7</v>
      </c>
      <c r="I83" s="877">
        <v>11</v>
      </c>
      <c r="J83" s="877">
        <v>10</v>
      </c>
      <c r="K83" s="877">
        <v>7</v>
      </c>
      <c r="L83" s="877">
        <v>8</v>
      </c>
      <c r="M83" s="877">
        <v>7</v>
      </c>
      <c r="N83" s="877">
        <v>8</v>
      </c>
      <c r="O83" s="871">
        <v>7</v>
      </c>
      <c r="P83" s="871">
        <v>0</v>
      </c>
      <c r="Q83" s="871"/>
      <c r="R83" s="871"/>
      <c r="S83" s="872"/>
    </row>
    <row r="84" spans="1:19" s="1086" customFormat="1" x14ac:dyDescent="0.2">
      <c r="A84" s="864"/>
      <c r="B84" s="1085" t="s">
        <v>370</v>
      </c>
      <c r="C84" s="1085" t="s">
        <v>184</v>
      </c>
      <c r="D84" s="1093">
        <v>0</v>
      </c>
      <c r="E84" s="1085">
        <v>3</v>
      </c>
      <c r="F84" s="877"/>
      <c r="G84" s="877"/>
      <c r="H84" s="877"/>
      <c r="I84" s="877"/>
      <c r="J84" s="877"/>
      <c r="K84" s="877">
        <v>4</v>
      </c>
      <c r="L84" s="877">
        <v>6</v>
      </c>
      <c r="M84" s="877">
        <v>6</v>
      </c>
      <c r="N84" s="877">
        <v>3</v>
      </c>
      <c r="O84" s="871">
        <v>2</v>
      </c>
      <c r="P84" s="871">
        <v>0</v>
      </c>
      <c r="Q84" s="871"/>
      <c r="R84" s="871"/>
      <c r="S84" s="872"/>
    </row>
    <row r="85" spans="1:19" s="1086" customFormat="1" x14ac:dyDescent="0.2">
      <c r="A85" s="864"/>
      <c r="B85" s="1085" t="s">
        <v>704</v>
      </c>
      <c r="C85" s="1085" t="s">
        <v>184</v>
      </c>
      <c r="D85" s="1085">
        <v>120</v>
      </c>
      <c r="E85" s="1085">
        <v>3</v>
      </c>
      <c r="F85" s="877"/>
      <c r="G85" s="877"/>
      <c r="H85" s="877"/>
      <c r="I85" s="877"/>
      <c r="J85" s="877"/>
      <c r="K85" s="877"/>
      <c r="L85" s="877"/>
      <c r="M85" s="877"/>
      <c r="N85" s="877"/>
      <c r="O85" s="871"/>
      <c r="P85" s="871"/>
      <c r="Q85" s="871"/>
      <c r="R85" s="871">
        <v>13</v>
      </c>
      <c r="S85" s="872">
        <v>16</v>
      </c>
    </row>
    <row r="86" spans="1:19" s="1086" customFormat="1" x14ac:dyDescent="0.2">
      <c r="A86" s="864"/>
      <c r="B86" s="1085" t="s">
        <v>237</v>
      </c>
      <c r="C86" s="1085" t="s">
        <v>184</v>
      </c>
      <c r="D86" s="1085">
        <v>240</v>
      </c>
      <c r="E86" s="1085">
        <v>3</v>
      </c>
      <c r="F86" s="877"/>
      <c r="G86" s="877"/>
      <c r="H86" s="877"/>
      <c r="I86" s="877"/>
      <c r="J86" s="877"/>
      <c r="K86" s="877"/>
      <c r="L86" s="877"/>
      <c r="M86" s="877"/>
      <c r="N86" s="877"/>
      <c r="O86" s="871"/>
      <c r="P86" s="871"/>
      <c r="Q86" s="871"/>
      <c r="R86" s="871"/>
      <c r="S86" s="872"/>
    </row>
    <row r="87" spans="1:19" s="1086" customFormat="1" x14ac:dyDescent="0.2">
      <c r="A87" s="864"/>
      <c r="B87" s="1085" t="s">
        <v>237</v>
      </c>
      <c r="C87" s="1085" t="s">
        <v>184</v>
      </c>
      <c r="D87" s="1085">
        <v>240</v>
      </c>
      <c r="E87" s="1085">
        <v>3</v>
      </c>
      <c r="F87" s="877"/>
      <c r="G87" s="877"/>
      <c r="H87" s="877">
        <v>5</v>
      </c>
      <c r="I87" s="877">
        <v>9</v>
      </c>
      <c r="J87" s="877">
        <v>7</v>
      </c>
      <c r="K87" s="877"/>
      <c r="L87" s="877"/>
      <c r="M87" s="877"/>
      <c r="N87" s="877"/>
      <c r="O87" s="871"/>
      <c r="P87" s="871"/>
      <c r="Q87" s="871"/>
      <c r="R87" s="871"/>
      <c r="S87" s="872"/>
    </row>
    <row r="88" spans="1:19" s="1086" customFormat="1" x14ac:dyDescent="0.2">
      <c r="A88" s="864"/>
      <c r="B88" s="1085" t="s">
        <v>238</v>
      </c>
      <c r="C88" s="1085" t="s">
        <v>204</v>
      </c>
      <c r="D88" s="1085">
        <v>480</v>
      </c>
      <c r="E88" s="1085">
        <v>1</v>
      </c>
      <c r="F88" s="877"/>
      <c r="G88" s="877"/>
      <c r="H88" s="877"/>
      <c r="I88" s="877"/>
      <c r="J88" s="877"/>
      <c r="K88" s="877"/>
      <c r="L88" s="877"/>
      <c r="M88" s="877"/>
      <c r="N88" s="877"/>
      <c r="O88" s="871"/>
      <c r="P88" s="871"/>
      <c r="Q88" s="871"/>
      <c r="R88" s="871"/>
      <c r="S88" s="872"/>
    </row>
    <row r="89" spans="1:19" s="1086" customFormat="1" x14ac:dyDescent="0.2">
      <c r="A89" s="864"/>
      <c r="B89" s="1085" t="s">
        <v>314</v>
      </c>
      <c r="C89" s="1085"/>
      <c r="D89" s="1085"/>
      <c r="E89" s="1085"/>
      <c r="F89" s="877"/>
      <c r="G89" s="877"/>
      <c r="H89" s="877"/>
      <c r="I89" s="877">
        <v>13</v>
      </c>
      <c r="J89" s="877"/>
      <c r="K89" s="877"/>
      <c r="L89" s="877"/>
      <c r="M89" s="877"/>
      <c r="N89" s="877"/>
      <c r="O89" s="871"/>
      <c r="P89" s="871"/>
      <c r="Q89" s="871"/>
      <c r="R89" s="871"/>
      <c r="S89" s="872"/>
    </row>
    <row r="90" spans="1:19" s="1086" customFormat="1" x14ac:dyDescent="0.2">
      <c r="A90" s="864"/>
      <c r="B90" s="912" t="s">
        <v>202</v>
      </c>
      <c r="C90" s="912"/>
      <c r="D90" s="912"/>
      <c r="E90" s="912"/>
      <c r="F90" s="871">
        <f t="shared" ref="F90:S90" si="0">SUM(F10:F89)</f>
        <v>424</v>
      </c>
      <c r="G90" s="871">
        <f t="shared" si="0"/>
        <v>431</v>
      </c>
      <c r="H90" s="871">
        <f t="shared" si="0"/>
        <v>323</v>
      </c>
      <c r="I90" s="871">
        <f t="shared" si="0"/>
        <v>371</v>
      </c>
      <c r="J90" s="871">
        <f t="shared" si="0"/>
        <v>481</v>
      </c>
      <c r="K90" s="871">
        <f t="shared" si="0"/>
        <v>446</v>
      </c>
      <c r="L90" s="871">
        <f t="shared" si="0"/>
        <v>347</v>
      </c>
      <c r="M90" s="871">
        <f t="shared" si="0"/>
        <v>323</v>
      </c>
      <c r="N90" s="871">
        <f t="shared" si="0"/>
        <v>348</v>
      </c>
      <c r="O90" s="871">
        <f t="shared" si="0"/>
        <v>348</v>
      </c>
      <c r="P90" s="871">
        <f t="shared" si="0"/>
        <v>318</v>
      </c>
      <c r="Q90" s="871">
        <f t="shared" si="0"/>
        <v>407</v>
      </c>
      <c r="R90" s="871">
        <f t="shared" si="0"/>
        <v>428</v>
      </c>
      <c r="S90" s="872">
        <f t="shared" si="0"/>
        <v>449</v>
      </c>
    </row>
    <row r="91" spans="1:19" s="1086" customFormat="1" x14ac:dyDescent="0.2">
      <c r="A91" s="864"/>
      <c r="B91" s="1085" t="s">
        <v>471</v>
      </c>
      <c r="C91" s="1085" t="s">
        <v>209</v>
      </c>
      <c r="D91" s="1085">
        <v>240</v>
      </c>
      <c r="E91" s="1085">
        <v>1</v>
      </c>
      <c r="F91" s="877"/>
      <c r="G91" s="877"/>
      <c r="H91" s="877"/>
      <c r="I91" s="877"/>
      <c r="J91" s="877"/>
      <c r="K91" s="877"/>
      <c r="L91" s="877"/>
      <c r="M91" s="877"/>
      <c r="N91" s="877"/>
      <c r="O91" s="871">
        <v>10</v>
      </c>
      <c r="P91" s="871">
        <v>13</v>
      </c>
      <c r="Q91" s="871">
        <v>11</v>
      </c>
      <c r="R91" s="871"/>
      <c r="S91" s="872"/>
    </row>
    <row r="92" spans="1:19" s="1086" customFormat="1" x14ac:dyDescent="0.2">
      <c r="A92" s="864"/>
      <c r="B92" s="1085" t="s">
        <v>472</v>
      </c>
      <c r="C92" s="1085"/>
      <c r="D92" s="1085">
        <v>200</v>
      </c>
      <c r="E92" s="1085"/>
      <c r="F92" s="877"/>
      <c r="G92" s="877"/>
      <c r="H92" s="877"/>
      <c r="I92" s="877"/>
      <c r="J92" s="877"/>
      <c r="K92" s="877"/>
      <c r="L92" s="877"/>
      <c r="M92" s="877"/>
      <c r="N92" s="877"/>
      <c r="O92" s="871">
        <v>20</v>
      </c>
      <c r="P92" s="871">
        <v>20</v>
      </c>
      <c r="Q92" s="871"/>
      <c r="R92" s="871"/>
      <c r="S92" s="872"/>
    </row>
    <row r="93" spans="1:19" s="1086" customFormat="1" x14ac:dyDescent="0.2">
      <c r="A93" s="864"/>
      <c r="B93" s="1085" t="s">
        <v>472</v>
      </c>
      <c r="C93" s="1085" t="s">
        <v>209</v>
      </c>
      <c r="D93" s="1085">
        <v>240</v>
      </c>
      <c r="E93" s="1085">
        <v>1</v>
      </c>
      <c r="F93" s="877"/>
      <c r="G93" s="877"/>
      <c r="H93" s="877"/>
      <c r="I93" s="877"/>
      <c r="J93" s="877"/>
      <c r="K93" s="877"/>
      <c r="L93" s="877"/>
      <c r="M93" s="877"/>
      <c r="N93" s="877"/>
      <c r="O93" s="871"/>
      <c r="P93" s="871"/>
      <c r="Q93" s="871">
        <v>20</v>
      </c>
      <c r="R93" s="871">
        <v>20</v>
      </c>
      <c r="S93" s="872">
        <v>20</v>
      </c>
    </row>
    <row r="94" spans="1:19" s="1086" customFormat="1" x14ac:dyDescent="0.2">
      <c r="A94" s="864"/>
      <c r="B94" s="1085" t="s">
        <v>505</v>
      </c>
      <c r="C94" s="1085" t="s">
        <v>184</v>
      </c>
      <c r="D94" s="1085">
        <v>120</v>
      </c>
      <c r="E94" s="1085">
        <v>1</v>
      </c>
      <c r="F94" s="877"/>
      <c r="G94" s="877"/>
      <c r="H94" s="877"/>
      <c r="I94" s="877"/>
      <c r="J94" s="877"/>
      <c r="K94" s="877"/>
      <c r="L94" s="877"/>
      <c r="M94" s="877"/>
      <c r="N94" s="877"/>
      <c r="O94" s="871"/>
      <c r="P94" s="871">
        <v>26</v>
      </c>
      <c r="Q94" s="871"/>
      <c r="R94" s="871">
        <v>24</v>
      </c>
      <c r="S94" s="872">
        <v>19</v>
      </c>
    </row>
    <row r="95" spans="1:19" s="1086" customFormat="1" x14ac:dyDescent="0.2">
      <c r="A95" s="864"/>
      <c r="B95" s="1085" t="s">
        <v>239</v>
      </c>
      <c r="C95" s="1085" t="s">
        <v>184</v>
      </c>
      <c r="D95" s="1085">
        <v>920</v>
      </c>
      <c r="E95" s="1085">
        <v>1</v>
      </c>
      <c r="F95" s="877">
        <v>33</v>
      </c>
      <c r="G95" s="877">
        <v>24</v>
      </c>
      <c r="H95" s="877">
        <v>13</v>
      </c>
      <c r="I95" s="877">
        <v>19</v>
      </c>
      <c r="J95" s="877">
        <v>26</v>
      </c>
      <c r="K95" s="877"/>
      <c r="L95" s="877"/>
      <c r="M95" s="877"/>
      <c r="N95" s="877"/>
      <c r="O95" s="871"/>
      <c r="P95" s="871"/>
      <c r="Q95" s="871"/>
      <c r="R95" s="871"/>
      <c r="S95" s="872"/>
    </row>
    <row r="96" spans="1:19" s="1086" customFormat="1" x14ac:dyDescent="0.2">
      <c r="A96" s="864"/>
      <c r="B96" s="1085" t="s">
        <v>239</v>
      </c>
      <c r="C96" s="1085" t="s">
        <v>184</v>
      </c>
      <c r="D96" s="1085">
        <v>1000</v>
      </c>
      <c r="E96" s="1085">
        <v>1</v>
      </c>
      <c r="F96" s="877"/>
      <c r="G96" s="877"/>
      <c r="H96" s="877"/>
      <c r="I96" s="877"/>
      <c r="J96" s="877"/>
      <c r="K96" s="877"/>
      <c r="L96" s="877">
        <v>22</v>
      </c>
      <c r="M96" s="877"/>
      <c r="N96" s="877"/>
      <c r="O96" s="871"/>
      <c r="P96" s="871"/>
      <c r="Q96" s="871"/>
      <c r="R96" s="871"/>
      <c r="S96" s="872"/>
    </row>
    <row r="97" spans="1:19" s="1086" customFormat="1" x14ac:dyDescent="0.2">
      <c r="A97" s="864"/>
      <c r="B97" s="1085" t="s">
        <v>239</v>
      </c>
      <c r="C97" s="1085" t="s">
        <v>184</v>
      </c>
      <c r="D97" s="1085">
        <v>1160</v>
      </c>
      <c r="E97" s="1085">
        <v>1</v>
      </c>
      <c r="F97" s="877"/>
      <c r="G97" s="877"/>
      <c r="H97" s="877"/>
      <c r="I97" s="877"/>
      <c r="J97" s="877"/>
      <c r="K97" s="877"/>
      <c r="L97" s="877"/>
      <c r="M97" s="877"/>
      <c r="N97" s="877">
        <v>24</v>
      </c>
      <c r="O97" s="871">
        <v>20</v>
      </c>
      <c r="P97" s="871">
        <v>23</v>
      </c>
      <c r="Q97" s="871"/>
      <c r="R97" s="871"/>
      <c r="S97" s="872"/>
    </row>
    <row r="98" spans="1:19" s="1086" customFormat="1" x14ac:dyDescent="0.2">
      <c r="A98" s="864"/>
      <c r="B98" s="1085" t="s">
        <v>239</v>
      </c>
      <c r="C98" s="1085" t="s">
        <v>240</v>
      </c>
      <c r="D98" s="1085">
        <v>480</v>
      </c>
      <c r="E98" s="1085">
        <v>1</v>
      </c>
      <c r="F98" s="877"/>
      <c r="G98" s="877"/>
      <c r="H98" s="877"/>
      <c r="I98" s="877"/>
      <c r="J98" s="877"/>
      <c r="K98" s="877"/>
      <c r="L98" s="877"/>
      <c r="M98" s="877"/>
      <c r="N98" s="877"/>
      <c r="O98" s="871"/>
      <c r="P98" s="871"/>
      <c r="Q98" s="871"/>
      <c r="R98" s="871"/>
      <c r="S98" s="872"/>
    </row>
    <row r="99" spans="1:19" s="1086" customFormat="1" x14ac:dyDescent="0.2">
      <c r="A99" s="864"/>
      <c r="B99" s="1085" t="s">
        <v>239</v>
      </c>
      <c r="C99" s="1085" t="s">
        <v>184</v>
      </c>
      <c r="D99" s="1085">
        <v>1120</v>
      </c>
      <c r="E99" s="1085"/>
      <c r="F99" s="877"/>
      <c r="G99" s="877"/>
      <c r="H99" s="877"/>
      <c r="I99" s="877"/>
      <c r="J99" s="877"/>
      <c r="K99" s="877">
        <v>22</v>
      </c>
      <c r="L99" s="877"/>
      <c r="M99" s="877"/>
      <c r="N99" s="877"/>
      <c r="O99" s="871"/>
      <c r="P99" s="871"/>
      <c r="Q99" s="871"/>
      <c r="R99" s="871"/>
      <c r="S99" s="872"/>
    </row>
    <row r="100" spans="1:19" s="1086" customFormat="1" x14ac:dyDescent="0.2">
      <c r="A100" s="864"/>
      <c r="B100" s="1085" t="s">
        <v>239</v>
      </c>
      <c r="C100" s="1085" t="s">
        <v>184</v>
      </c>
      <c r="D100" s="1085">
        <v>1280</v>
      </c>
      <c r="E100" s="1085">
        <v>1</v>
      </c>
      <c r="F100" s="877"/>
      <c r="G100" s="877"/>
      <c r="H100" s="877"/>
      <c r="I100" s="877"/>
      <c r="J100" s="877"/>
      <c r="K100" s="877"/>
      <c r="L100" s="877"/>
      <c r="M100" s="877"/>
      <c r="N100" s="877"/>
      <c r="O100" s="871"/>
      <c r="P100" s="871"/>
      <c r="Q100" s="871">
        <v>25</v>
      </c>
      <c r="R100" s="871">
        <v>24</v>
      </c>
      <c r="S100" s="872"/>
    </row>
    <row r="101" spans="1:19" x14ac:dyDescent="0.2">
      <c r="B101" s="873" t="s">
        <v>239</v>
      </c>
      <c r="C101" s="873" t="s">
        <v>184</v>
      </c>
      <c r="D101" s="873">
        <v>1240</v>
      </c>
      <c r="E101" s="873">
        <v>1</v>
      </c>
      <c r="F101" s="897"/>
      <c r="G101" s="876"/>
      <c r="H101" s="876"/>
      <c r="I101" s="876"/>
      <c r="J101" s="876"/>
      <c r="K101" s="876"/>
      <c r="L101" s="876"/>
      <c r="M101" s="876"/>
      <c r="N101" s="876"/>
      <c r="O101" s="871"/>
      <c r="P101" s="871"/>
      <c r="Q101" s="871"/>
      <c r="R101" s="871"/>
      <c r="S101" s="872">
        <v>17</v>
      </c>
    </row>
    <row r="102" spans="1:19" x14ac:dyDescent="0.2">
      <c r="B102" s="882" t="s">
        <v>202</v>
      </c>
      <c r="C102" s="882"/>
      <c r="D102" s="882"/>
      <c r="E102" s="882"/>
      <c r="F102" s="912">
        <f t="shared" ref="F102:S102" si="1">SUM(F90:F101)</f>
        <v>457</v>
      </c>
      <c r="G102" s="912">
        <f t="shared" si="1"/>
        <v>455</v>
      </c>
      <c r="H102" s="912">
        <f t="shared" si="1"/>
        <v>336</v>
      </c>
      <c r="I102" s="912">
        <f t="shared" si="1"/>
        <v>390</v>
      </c>
      <c r="J102" s="912">
        <f t="shared" si="1"/>
        <v>507</v>
      </c>
      <c r="K102" s="912">
        <f t="shared" si="1"/>
        <v>468</v>
      </c>
      <c r="L102" s="912">
        <f t="shared" si="1"/>
        <v>369</v>
      </c>
      <c r="M102" s="912">
        <f t="shared" si="1"/>
        <v>323</v>
      </c>
      <c r="N102" s="912">
        <f t="shared" si="1"/>
        <v>372</v>
      </c>
      <c r="O102" s="912">
        <f t="shared" si="1"/>
        <v>398</v>
      </c>
      <c r="P102" s="912">
        <f t="shared" si="1"/>
        <v>400</v>
      </c>
      <c r="Q102" s="912">
        <f t="shared" si="1"/>
        <v>463</v>
      </c>
      <c r="R102" s="912">
        <f t="shared" si="1"/>
        <v>496</v>
      </c>
      <c r="S102" s="1095">
        <f t="shared" si="1"/>
        <v>505</v>
      </c>
    </row>
    <row r="103" spans="1:19" x14ac:dyDescent="0.2">
      <c r="B103" s="1096" t="s">
        <v>712</v>
      </c>
      <c r="C103" s="897"/>
      <c r="D103" s="897">
        <v>200</v>
      </c>
      <c r="E103" s="897"/>
      <c r="F103" s="897"/>
      <c r="G103" s="897"/>
      <c r="H103" s="897"/>
      <c r="I103" s="897"/>
      <c r="J103" s="897"/>
      <c r="K103" s="897"/>
      <c r="L103" s="897"/>
      <c r="M103" s="897"/>
      <c r="N103" s="897">
        <v>16</v>
      </c>
      <c r="O103" s="877"/>
      <c r="P103" s="877"/>
      <c r="Q103" s="877"/>
      <c r="R103" s="877"/>
      <c r="S103" s="913"/>
    </row>
    <row r="104" spans="1:19" x14ac:dyDescent="0.2">
      <c r="B104" s="882" t="s">
        <v>202</v>
      </c>
      <c r="C104" s="897"/>
      <c r="D104" s="897"/>
      <c r="E104" s="897"/>
      <c r="F104" s="871">
        <f t="shared" ref="F104:N104" si="2">F103+F102</f>
        <v>457</v>
      </c>
      <c r="G104" s="871">
        <f t="shared" si="2"/>
        <v>455</v>
      </c>
      <c r="H104" s="871">
        <f t="shared" si="2"/>
        <v>336</v>
      </c>
      <c r="I104" s="871">
        <f t="shared" si="2"/>
        <v>390</v>
      </c>
      <c r="J104" s="871">
        <f t="shared" si="2"/>
        <v>507</v>
      </c>
      <c r="K104" s="871">
        <f t="shared" si="2"/>
        <v>468</v>
      </c>
      <c r="L104" s="871">
        <f t="shared" si="2"/>
        <v>369</v>
      </c>
      <c r="M104" s="871">
        <f t="shared" si="2"/>
        <v>323</v>
      </c>
      <c r="N104" s="871">
        <f t="shared" si="2"/>
        <v>388</v>
      </c>
      <c r="O104" s="871">
        <f>O103+O102</f>
        <v>398</v>
      </c>
      <c r="P104" s="871">
        <f t="shared" ref="P104:R104" si="3">P103+P102</f>
        <v>400</v>
      </c>
      <c r="Q104" s="871">
        <f t="shared" si="3"/>
        <v>463</v>
      </c>
      <c r="R104" s="871">
        <f t="shared" si="3"/>
        <v>496</v>
      </c>
      <c r="S104" s="914">
        <f t="shared" ref="S104" si="4">S103+S102</f>
        <v>505</v>
      </c>
    </row>
  </sheetData>
  <mergeCells count="6">
    <mergeCell ref="S80:S81"/>
    <mergeCell ref="B5:I5"/>
    <mergeCell ref="B2:I2"/>
    <mergeCell ref="B3:I3"/>
    <mergeCell ref="B4:I4"/>
    <mergeCell ref="S21:S22"/>
  </mergeCells>
  <phoneticPr fontId="4" type="noConversion"/>
  <pageMargins left="0.39370078740157483" right="0.43307086614173229" top="0.59055118110236227" bottom="0.98425196850393704" header="0.51181102362204722" footer="0.51181102362204722"/>
  <pageSetup paperSize="9" scale="115" orientation="landscape" r:id="rId1"/>
  <headerFooter alignWithMargins="0">
    <oddHeader>&amp;R&amp;8FbAUO.CHG/31.02-00.00-02/18.3051</oddHeader>
    <oddFooter>&amp;L&amp;D&amp;CAllgemeine Übersicht</oddFooter>
  </headerFooter>
  <legacy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9"/>
  <sheetViews>
    <sheetView view="pageLayout" topLeftCell="A61" zoomScaleNormal="100" workbookViewId="0">
      <selection activeCell="T18" sqref="T18"/>
    </sheetView>
  </sheetViews>
  <sheetFormatPr baseColWidth="10" defaultRowHeight="11.25" x14ac:dyDescent="0.2"/>
  <cols>
    <col min="1" max="1" width="2.42578125" style="863" customWidth="1"/>
    <col min="2" max="2" width="42.85546875" style="863" customWidth="1"/>
    <col min="3" max="3" width="5.140625" style="863" customWidth="1"/>
    <col min="4" max="4" width="4.85546875" style="863" customWidth="1"/>
    <col min="5" max="5" width="5.85546875" style="863" customWidth="1"/>
    <col min="6" max="7" width="4.42578125" style="863" bestFit="1" customWidth="1"/>
    <col min="8" max="9" width="4.42578125" style="910" bestFit="1" customWidth="1"/>
    <col min="10" max="12" width="4.42578125" style="863" bestFit="1" customWidth="1"/>
    <col min="13" max="13" width="4.42578125" style="863" customWidth="1"/>
    <col min="14" max="15" width="4.42578125" style="863" bestFit="1" customWidth="1"/>
    <col min="16" max="17" width="4.42578125" style="864" bestFit="1" customWidth="1"/>
    <col min="18" max="19" width="4.42578125" style="863" bestFit="1" customWidth="1"/>
    <col min="20" max="16384" width="11.42578125" style="45"/>
  </cols>
  <sheetData>
    <row r="1" spans="1:19" ht="12" thickBot="1" x14ac:dyDescent="0.25"/>
    <row r="2" spans="1:19" s="77" customFormat="1" ht="12.75" customHeight="1" x14ac:dyDescent="0.25">
      <c r="A2" s="106"/>
      <c r="B2" s="1265" t="s">
        <v>169</v>
      </c>
      <c r="C2" s="1266"/>
      <c r="D2" s="1266"/>
      <c r="E2" s="1266"/>
      <c r="F2" s="1266"/>
      <c r="G2" s="1266"/>
      <c r="H2" s="1266"/>
      <c r="I2" s="1267"/>
      <c r="J2" s="106"/>
      <c r="K2" s="106"/>
      <c r="L2" s="106"/>
      <c r="M2" s="106"/>
      <c r="N2" s="106"/>
      <c r="O2" s="106"/>
      <c r="P2" s="865"/>
      <c r="Q2" s="865"/>
      <c r="R2" s="106"/>
      <c r="S2" s="106"/>
    </row>
    <row r="3" spans="1:19" s="77" customFormat="1" ht="13.5" customHeight="1" x14ac:dyDescent="0.25">
      <c r="A3" s="106"/>
      <c r="B3" s="1268" t="s">
        <v>553</v>
      </c>
      <c r="C3" s="1269"/>
      <c r="D3" s="1269"/>
      <c r="E3" s="1269"/>
      <c r="F3" s="1269"/>
      <c r="G3" s="1269"/>
      <c r="H3" s="1269"/>
      <c r="I3" s="1270"/>
      <c r="J3" s="106"/>
      <c r="K3" s="106"/>
      <c r="L3" s="106"/>
      <c r="M3" s="106"/>
      <c r="N3" s="106"/>
      <c r="O3" s="106"/>
      <c r="P3" s="865"/>
      <c r="Q3" s="865"/>
      <c r="R3" s="106"/>
      <c r="S3" s="106"/>
    </row>
    <row r="4" spans="1:19" s="77" customFormat="1" ht="13.5" customHeight="1" x14ac:dyDescent="0.25">
      <c r="A4" s="106"/>
      <c r="B4" s="1274" t="s">
        <v>560</v>
      </c>
      <c r="C4" s="1275"/>
      <c r="D4" s="1275"/>
      <c r="E4" s="1275"/>
      <c r="F4" s="1275"/>
      <c r="G4" s="1275"/>
      <c r="H4" s="1275"/>
      <c r="I4" s="1276"/>
      <c r="J4" s="106"/>
      <c r="K4" s="106"/>
      <c r="L4" s="106"/>
      <c r="M4" s="106"/>
      <c r="N4" s="106"/>
      <c r="O4" s="106"/>
      <c r="P4" s="865"/>
      <c r="Q4" s="865"/>
      <c r="R4" s="106"/>
      <c r="S4" s="106"/>
    </row>
    <row r="5" spans="1:19" s="77" customFormat="1" ht="13.5" customHeight="1" thickBot="1" x14ac:dyDescent="0.3">
      <c r="A5" s="106"/>
      <c r="B5" s="1271" t="s">
        <v>561</v>
      </c>
      <c r="C5" s="1272"/>
      <c r="D5" s="1272"/>
      <c r="E5" s="1272"/>
      <c r="F5" s="1272"/>
      <c r="G5" s="1272"/>
      <c r="H5" s="1272"/>
      <c r="I5" s="1273"/>
      <c r="J5" s="106"/>
      <c r="K5" s="106"/>
      <c r="L5" s="106"/>
      <c r="M5" s="106"/>
      <c r="N5" s="106"/>
      <c r="O5" s="106"/>
      <c r="P5" s="865"/>
      <c r="Q5" s="865"/>
      <c r="R5" s="106"/>
      <c r="S5" s="106"/>
    </row>
    <row r="6" spans="1:19" s="91" customFormat="1" ht="8.25" x14ac:dyDescent="0.15">
      <c r="A6" s="889"/>
      <c r="B6" s="915"/>
      <c r="C6" s="915"/>
      <c r="D6" s="915"/>
      <c r="E6" s="916"/>
      <c r="F6" s="889"/>
      <c r="G6" s="889"/>
      <c r="H6" s="890"/>
      <c r="I6" s="890"/>
      <c r="J6" s="889"/>
      <c r="K6" s="889"/>
      <c r="L6" s="889"/>
      <c r="M6" s="889"/>
      <c r="N6" s="889"/>
      <c r="O6" s="889"/>
      <c r="P6" s="892"/>
      <c r="Q6" s="892"/>
      <c r="R6" s="889"/>
      <c r="S6" s="889"/>
    </row>
    <row r="7" spans="1:19" x14ac:dyDescent="0.2">
      <c r="B7" s="866"/>
      <c r="C7" s="866"/>
      <c r="D7" s="866"/>
      <c r="E7" s="867"/>
      <c r="F7" s="870" t="s">
        <v>178</v>
      </c>
      <c r="G7" s="870" t="s">
        <v>178</v>
      </c>
      <c r="H7" s="883" t="s">
        <v>178</v>
      </c>
      <c r="I7" s="883" t="s">
        <v>178</v>
      </c>
      <c r="J7" s="883" t="s">
        <v>178</v>
      </c>
      <c r="K7" s="883" t="s">
        <v>178</v>
      </c>
      <c r="L7" s="883" t="s">
        <v>178</v>
      </c>
      <c r="M7" s="883" t="s">
        <v>178</v>
      </c>
      <c r="N7" s="883" t="s">
        <v>178</v>
      </c>
      <c r="O7" s="871" t="s">
        <v>178</v>
      </c>
      <c r="P7" s="871" t="s">
        <v>178</v>
      </c>
      <c r="Q7" s="871" t="s">
        <v>178</v>
      </c>
      <c r="R7" s="871" t="s">
        <v>178</v>
      </c>
      <c r="S7" s="872" t="s">
        <v>178</v>
      </c>
    </row>
    <row r="8" spans="1:19" x14ac:dyDescent="0.2">
      <c r="B8" s="868"/>
      <c r="C8" s="868"/>
      <c r="D8" s="868"/>
      <c r="E8" s="869"/>
      <c r="F8" s="870">
        <v>2005</v>
      </c>
      <c r="G8" s="870">
        <v>2006</v>
      </c>
      <c r="H8" s="883">
        <v>2007</v>
      </c>
      <c r="I8" s="883">
        <v>2008</v>
      </c>
      <c r="J8" s="883">
        <v>2009</v>
      </c>
      <c r="K8" s="883">
        <v>2010</v>
      </c>
      <c r="L8" s="883">
        <v>2011</v>
      </c>
      <c r="M8" s="883">
        <v>2012</v>
      </c>
      <c r="N8" s="883">
        <v>2013</v>
      </c>
      <c r="O8" s="871">
        <v>2014</v>
      </c>
      <c r="P8" s="871">
        <v>2015</v>
      </c>
      <c r="Q8" s="871">
        <v>2016</v>
      </c>
      <c r="R8" s="871">
        <v>2017</v>
      </c>
      <c r="S8" s="872">
        <v>2018</v>
      </c>
    </row>
    <row r="9" spans="1:19" x14ac:dyDescent="0.2">
      <c r="B9" s="873" t="s">
        <v>179</v>
      </c>
      <c r="C9" s="873" t="s">
        <v>180</v>
      </c>
      <c r="D9" s="873" t="s">
        <v>181</v>
      </c>
      <c r="E9" s="873" t="s">
        <v>182</v>
      </c>
      <c r="F9" s="870">
        <v>2006</v>
      </c>
      <c r="G9" s="870">
        <v>2007</v>
      </c>
      <c r="H9" s="883">
        <v>2008</v>
      </c>
      <c r="I9" s="883">
        <v>2009</v>
      </c>
      <c r="J9" s="883">
        <v>2010</v>
      </c>
      <c r="K9" s="883">
        <v>2011</v>
      </c>
      <c r="L9" s="883">
        <v>2012</v>
      </c>
      <c r="M9" s="883">
        <v>2013</v>
      </c>
      <c r="N9" s="883">
        <v>2014</v>
      </c>
      <c r="O9" s="871">
        <v>2015</v>
      </c>
      <c r="P9" s="871">
        <v>2016</v>
      </c>
      <c r="Q9" s="871">
        <v>2017</v>
      </c>
      <c r="R9" s="871">
        <v>2018</v>
      </c>
      <c r="S9" s="872">
        <v>2019</v>
      </c>
    </row>
    <row r="10" spans="1:19" x14ac:dyDescent="0.2">
      <c r="B10" s="896" t="s">
        <v>219</v>
      </c>
      <c r="C10" s="873" t="s">
        <v>209</v>
      </c>
      <c r="D10" s="873">
        <v>240</v>
      </c>
      <c r="E10" s="873">
        <v>3</v>
      </c>
      <c r="F10" s="897">
        <v>8</v>
      </c>
      <c r="G10" s="897">
        <v>19</v>
      </c>
      <c r="H10" s="876">
        <v>9</v>
      </c>
      <c r="I10" s="876">
        <v>11</v>
      </c>
      <c r="J10" s="876">
        <v>20</v>
      </c>
      <c r="K10" s="876">
        <v>9</v>
      </c>
      <c r="L10" s="876">
        <v>13</v>
      </c>
      <c r="M10" s="876">
        <v>10</v>
      </c>
      <c r="N10" s="876">
        <v>12</v>
      </c>
      <c r="O10" s="877">
        <v>19</v>
      </c>
      <c r="P10" s="877"/>
      <c r="Q10" s="871"/>
      <c r="R10" s="871"/>
      <c r="S10" s="872"/>
    </row>
    <row r="11" spans="1:19" x14ac:dyDescent="0.2">
      <c r="B11" s="896" t="s">
        <v>493</v>
      </c>
      <c r="C11" s="873" t="s">
        <v>209</v>
      </c>
      <c r="D11" s="873">
        <v>120</v>
      </c>
      <c r="E11" s="873">
        <v>1</v>
      </c>
      <c r="F11" s="897"/>
      <c r="G11" s="897"/>
      <c r="H11" s="876"/>
      <c r="I11" s="876"/>
      <c r="J11" s="876"/>
      <c r="K11" s="876"/>
      <c r="L11" s="876"/>
      <c r="M11" s="876"/>
      <c r="N11" s="876"/>
      <c r="O11" s="877"/>
      <c r="P11" s="877">
        <v>16</v>
      </c>
      <c r="Q11" s="871">
        <v>17</v>
      </c>
      <c r="R11" s="871">
        <v>20</v>
      </c>
      <c r="S11" s="872">
        <v>23</v>
      </c>
    </row>
    <row r="12" spans="1:19" x14ac:dyDescent="0.2">
      <c r="B12" s="896" t="s">
        <v>494</v>
      </c>
      <c r="C12" s="873" t="s">
        <v>209</v>
      </c>
      <c r="D12" s="873">
        <v>120</v>
      </c>
      <c r="E12" s="873">
        <v>2</v>
      </c>
      <c r="F12" s="897"/>
      <c r="G12" s="897"/>
      <c r="H12" s="876"/>
      <c r="I12" s="876"/>
      <c r="J12" s="876"/>
      <c r="K12" s="876"/>
      <c r="L12" s="876"/>
      <c r="M12" s="876"/>
      <c r="N12" s="876"/>
      <c r="O12" s="877"/>
      <c r="P12" s="877">
        <v>8</v>
      </c>
      <c r="Q12" s="871">
        <v>9</v>
      </c>
      <c r="R12" s="871">
        <v>8</v>
      </c>
      <c r="S12" s="872">
        <v>12</v>
      </c>
    </row>
    <row r="13" spans="1:19" x14ac:dyDescent="0.2">
      <c r="B13" s="896" t="s">
        <v>495</v>
      </c>
      <c r="C13" s="873" t="s">
        <v>184</v>
      </c>
      <c r="D13" s="873">
        <v>120</v>
      </c>
      <c r="E13" s="873">
        <v>3</v>
      </c>
      <c r="F13" s="897"/>
      <c r="G13" s="897"/>
      <c r="H13" s="876"/>
      <c r="I13" s="876"/>
      <c r="J13" s="876"/>
      <c r="K13" s="876"/>
      <c r="L13" s="876"/>
      <c r="M13" s="876"/>
      <c r="N13" s="876"/>
      <c r="O13" s="877"/>
      <c r="P13" s="877">
        <v>8</v>
      </c>
      <c r="Q13" s="871">
        <v>10</v>
      </c>
      <c r="R13" s="871">
        <v>12</v>
      </c>
      <c r="S13" s="872">
        <v>12</v>
      </c>
    </row>
    <row r="14" spans="1:19" x14ac:dyDescent="0.2">
      <c r="B14" s="896" t="s">
        <v>496</v>
      </c>
      <c r="C14" s="873" t="s">
        <v>184</v>
      </c>
      <c r="D14" s="873">
        <v>120</v>
      </c>
      <c r="E14" s="873">
        <v>4</v>
      </c>
      <c r="F14" s="897"/>
      <c r="G14" s="897"/>
      <c r="H14" s="876"/>
      <c r="I14" s="876"/>
      <c r="J14" s="876"/>
      <c r="K14" s="876"/>
      <c r="L14" s="876"/>
      <c r="M14" s="876"/>
      <c r="N14" s="876"/>
      <c r="O14" s="877"/>
      <c r="P14" s="1302">
        <v>10</v>
      </c>
      <c r="Q14" s="1297">
        <v>8</v>
      </c>
      <c r="R14" s="1297">
        <v>9</v>
      </c>
      <c r="S14" s="1305">
        <v>12</v>
      </c>
    </row>
    <row r="15" spans="1:19" x14ac:dyDescent="0.2">
      <c r="B15" s="896"/>
      <c r="C15" s="873" t="s">
        <v>184</v>
      </c>
      <c r="D15" s="873">
        <v>120</v>
      </c>
      <c r="E15" s="873">
        <v>5</v>
      </c>
      <c r="F15" s="897"/>
      <c r="G15" s="897"/>
      <c r="H15" s="876"/>
      <c r="I15" s="876"/>
      <c r="J15" s="876"/>
      <c r="K15" s="876"/>
      <c r="L15" s="876"/>
      <c r="M15" s="876"/>
      <c r="N15" s="876"/>
      <c r="O15" s="877"/>
      <c r="P15" s="1302"/>
      <c r="Q15" s="1297"/>
      <c r="R15" s="1297"/>
      <c r="S15" s="1305"/>
    </row>
    <row r="16" spans="1:19" x14ac:dyDescent="0.2">
      <c r="B16" s="896"/>
      <c r="C16" s="873" t="s">
        <v>184</v>
      </c>
      <c r="D16" s="873">
        <v>120</v>
      </c>
      <c r="E16" s="873">
        <v>6</v>
      </c>
      <c r="F16" s="897"/>
      <c r="G16" s="897"/>
      <c r="H16" s="876"/>
      <c r="I16" s="876"/>
      <c r="J16" s="876"/>
      <c r="K16" s="876"/>
      <c r="L16" s="876"/>
      <c r="M16" s="876"/>
      <c r="N16" s="876"/>
      <c r="O16" s="877"/>
      <c r="P16" s="1302"/>
      <c r="Q16" s="1297"/>
      <c r="R16" s="1297"/>
      <c r="S16" s="1305"/>
    </row>
    <row r="17" spans="2:19" x14ac:dyDescent="0.2">
      <c r="B17" s="896" t="s">
        <v>221</v>
      </c>
      <c r="C17" s="873" t="s">
        <v>184</v>
      </c>
      <c r="D17" s="873">
        <v>240</v>
      </c>
      <c r="E17" s="873">
        <v>1</v>
      </c>
      <c r="F17" s="897"/>
      <c r="G17" s="897"/>
      <c r="H17" s="876"/>
      <c r="I17" s="876">
        <v>7</v>
      </c>
      <c r="J17" s="876">
        <v>8</v>
      </c>
      <c r="K17" s="876">
        <v>14</v>
      </c>
      <c r="L17" s="876">
        <v>8</v>
      </c>
      <c r="M17" s="876">
        <v>5</v>
      </c>
      <c r="N17" s="876">
        <v>11</v>
      </c>
      <c r="O17" s="877">
        <v>8</v>
      </c>
      <c r="P17" s="877"/>
      <c r="Q17" s="871"/>
      <c r="R17" s="871"/>
      <c r="S17" s="872"/>
    </row>
    <row r="18" spans="2:19" x14ac:dyDescent="0.2">
      <c r="B18" s="896" t="s">
        <v>221</v>
      </c>
      <c r="C18" s="873" t="s">
        <v>184</v>
      </c>
      <c r="D18" s="873">
        <v>240</v>
      </c>
      <c r="E18" s="873">
        <v>2</v>
      </c>
      <c r="F18" s="897"/>
      <c r="G18" s="897"/>
      <c r="H18" s="876"/>
      <c r="I18" s="876"/>
      <c r="J18" s="876">
        <v>1</v>
      </c>
      <c r="K18" s="876">
        <v>0</v>
      </c>
      <c r="L18" s="876">
        <v>5</v>
      </c>
      <c r="M18" s="876">
        <v>4</v>
      </c>
      <c r="N18" s="876">
        <v>3</v>
      </c>
      <c r="O18" s="877">
        <v>1</v>
      </c>
      <c r="P18" s="877"/>
      <c r="Q18" s="871"/>
      <c r="R18" s="871"/>
      <c r="S18" s="872"/>
    </row>
    <row r="19" spans="2:19" x14ac:dyDescent="0.2">
      <c r="B19" s="896" t="s">
        <v>241</v>
      </c>
      <c r="C19" s="873" t="s">
        <v>184</v>
      </c>
      <c r="D19" s="873">
        <v>240</v>
      </c>
      <c r="E19" s="873">
        <v>1</v>
      </c>
      <c r="F19" s="897">
        <v>6</v>
      </c>
      <c r="G19" s="897">
        <v>11</v>
      </c>
      <c r="H19" s="876">
        <v>7</v>
      </c>
      <c r="I19" s="876"/>
      <c r="J19" s="876"/>
      <c r="K19" s="876"/>
      <c r="L19" s="876"/>
      <c r="M19" s="876"/>
      <c r="N19" s="876"/>
      <c r="O19" s="877"/>
      <c r="P19" s="877"/>
      <c r="Q19" s="871"/>
      <c r="R19" s="871"/>
      <c r="S19" s="872"/>
    </row>
    <row r="20" spans="2:19" x14ac:dyDescent="0.2">
      <c r="B20" s="896" t="s">
        <v>241</v>
      </c>
      <c r="C20" s="873" t="s">
        <v>184</v>
      </c>
      <c r="D20" s="873">
        <v>240</v>
      </c>
      <c r="E20" s="873">
        <v>2</v>
      </c>
      <c r="F20" s="897">
        <v>7</v>
      </c>
      <c r="G20" s="897">
        <v>6</v>
      </c>
      <c r="H20" s="876">
        <v>4</v>
      </c>
      <c r="I20" s="876"/>
      <c r="J20" s="876"/>
      <c r="K20" s="876"/>
      <c r="L20" s="876"/>
      <c r="M20" s="876"/>
      <c r="N20" s="876"/>
      <c r="O20" s="877"/>
      <c r="P20" s="877"/>
      <c r="Q20" s="871"/>
      <c r="R20" s="871"/>
      <c r="S20" s="872"/>
    </row>
    <row r="21" spans="2:19" x14ac:dyDescent="0.2">
      <c r="B21" s="896" t="s">
        <v>241</v>
      </c>
      <c r="C21" s="873" t="s">
        <v>184</v>
      </c>
      <c r="D21" s="873">
        <v>160</v>
      </c>
      <c r="E21" s="873">
        <v>2</v>
      </c>
      <c r="F21" s="897"/>
      <c r="G21" s="897"/>
      <c r="H21" s="876"/>
      <c r="I21" s="876"/>
      <c r="J21" s="876"/>
      <c r="K21" s="876"/>
      <c r="L21" s="876"/>
      <c r="M21" s="876"/>
      <c r="N21" s="876"/>
      <c r="O21" s="877"/>
      <c r="P21" s="877"/>
      <c r="Q21" s="871"/>
      <c r="R21" s="871"/>
      <c r="S21" s="872"/>
    </row>
    <row r="22" spans="2:19" x14ac:dyDescent="0.2">
      <c r="B22" s="896" t="s">
        <v>241</v>
      </c>
      <c r="C22" s="873" t="s">
        <v>184</v>
      </c>
      <c r="D22" s="873">
        <v>160</v>
      </c>
      <c r="E22" s="873">
        <v>3</v>
      </c>
      <c r="F22" s="897"/>
      <c r="G22" s="897"/>
      <c r="H22" s="876"/>
      <c r="I22" s="876"/>
      <c r="J22" s="876"/>
      <c r="K22" s="876"/>
      <c r="L22" s="876"/>
      <c r="M22" s="876"/>
      <c r="N22" s="876"/>
      <c r="O22" s="877"/>
      <c r="P22" s="877"/>
      <c r="Q22" s="871"/>
      <c r="R22" s="871"/>
      <c r="S22" s="872"/>
    </row>
    <row r="23" spans="2:19" x14ac:dyDescent="0.2">
      <c r="B23" s="896" t="s">
        <v>223</v>
      </c>
      <c r="C23" s="873" t="s">
        <v>209</v>
      </c>
      <c r="D23" s="873">
        <v>240</v>
      </c>
      <c r="E23" s="873">
        <v>3</v>
      </c>
      <c r="F23" s="897">
        <v>10</v>
      </c>
      <c r="G23" s="897">
        <v>15</v>
      </c>
      <c r="H23" s="876">
        <v>12</v>
      </c>
      <c r="I23" s="876">
        <v>12</v>
      </c>
      <c r="J23" s="876">
        <v>14</v>
      </c>
      <c r="K23" s="876">
        <v>0</v>
      </c>
      <c r="L23" s="876">
        <v>0</v>
      </c>
      <c r="M23" s="876">
        <v>0</v>
      </c>
      <c r="N23" s="876">
        <v>10</v>
      </c>
      <c r="O23" s="877">
        <v>7</v>
      </c>
      <c r="P23" s="877"/>
      <c r="Q23" s="871"/>
      <c r="R23" s="871"/>
      <c r="S23" s="872"/>
    </row>
    <row r="24" spans="2:19" x14ac:dyDescent="0.2">
      <c r="B24" s="896" t="s">
        <v>224</v>
      </c>
      <c r="C24" s="873" t="s">
        <v>184</v>
      </c>
      <c r="D24" s="873">
        <v>240</v>
      </c>
      <c r="E24" s="873">
        <v>1</v>
      </c>
      <c r="F24" s="897">
        <v>10</v>
      </c>
      <c r="G24" s="897">
        <v>7</v>
      </c>
      <c r="H24" s="876">
        <v>11</v>
      </c>
      <c r="I24" s="876">
        <v>5</v>
      </c>
      <c r="J24" s="876">
        <v>6</v>
      </c>
      <c r="K24" s="876">
        <v>4</v>
      </c>
      <c r="L24" s="876">
        <v>5</v>
      </c>
      <c r="M24" s="876">
        <v>6</v>
      </c>
      <c r="N24" s="876">
        <v>0</v>
      </c>
      <c r="O24" s="877">
        <v>4</v>
      </c>
      <c r="P24" s="877"/>
      <c r="Q24" s="871"/>
      <c r="R24" s="871"/>
      <c r="S24" s="872"/>
    </row>
    <row r="25" spans="2:19" x14ac:dyDescent="0.2">
      <c r="B25" s="896" t="s">
        <v>224</v>
      </c>
      <c r="C25" s="873" t="s">
        <v>184</v>
      </c>
      <c r="D25" s="873">
        <v>240</v>
      </c>
      <c r="E25" s="873">
        <v>2</v>
      </c>
      <c r="F25" s="897">
        <v>7</v>
      </c>
      <c r="G25" s="897">
        <v>7</v>
      </c>
      <c r="H25" s="876">
        <v>0</v>
      </c>
      <c r="I25" s="876">
        <v>4</v>
      </c>
      <c r="J25" s="876">
        <v>5</v>
      </c>
      <c r="K25" s="876">
        <v>4</v>
      </c>
      <c r="L25" s="876">
        <v>6</v>
      </c>
      <c r="M25" s="876">
        <v>3</v>
      </c>
      <c r="N25" s="876">
        <v>0</v>
      </c>
      <c r="O25" s="877"/>
      <c r="P25" s="877"/>
      <c r="Q25" s="871"/>
      <c r="R25" s="871"/>
      <c r="S25" s="872"/>
    </row>
    <row r="26" spans="2:19" ht="12" thickBot="1" x14ac:dyDescent="0.25">
      <c r="B26" s="899" t="s">
        <v>242</v>
      </c>
      <c r="C26" s="874" t="s">
        <v>184</v>
      </c>
      <c r="D26" s="874">
        <v>140</v>
      </c>
      <c r="E26" s="874"/>
      <c r="F26" s="917"/>
      <c r="G26" s="917"/>
      <c r="H26" s="900"/>
      <c r="I26" s="900"/>
      <c r="J26" s="900"/>
      <c r="K26" s="900"/>
      <c r="L26" s="900"/>
      <c r="M26" s="900"/>
      <c r="N26" s="900"/>
      <c r="O26" s="901"/>
      <c r="P26" s="901"/>
      <c r="Q26" s="902"/>
      <c r="R26" s="902"/>
      <c r="S26" s="903"/>
    </row>
    <row r="27" spans="2:19" x14ac:dyDescent="0.2">
      <c r="B27" s="918" t="s">
        <v>501</v>
      </c>
      <c r="C27" s="919" t="s">
        <v>209</v>
      </c>
      <c r="D27" s="919">
        <v>120</v>
      </c>
      <c r="E27" s="919">
        <v>1</v>
      </c>
      <c r="F27" s="920"/>
      <c r="G27" s="920"/>
      <c r="H27" s="921"/>
      <c r="I27" s="921"/>
      <c r="J27" s="921"/>
      <c r="K27" s="921"/>
      <c r="L27" s="921"/>
      <c r="M27" s="921"/>
      <c r="N27" s="921"/>
      <c r="O27" s="922"/>
      <c r="P27" s="1300">
        <v>13</v>
      </c>
      <c r="Q27" s="1298"/>
      <c r="R27" s="1303"/>
      <c r="S27" s="1306"/>
    </row>
    <row r="28" spans="2:19" ht="13.5" customHeight="1" thickBot="1" x14ac:dyDescent="0.25">
      <c r="B28" s="923"/>
      <c r="C28" s="924" t="s">
        <v>209</v>
      </c>
      <c r="D28" s="924">
        <v>120</v>
      </c>
      <c r="E28" s="924">
        <v>2</v>
      </c>
      <c r="F28" s="925"/>
      <c r="G28" s="925"/>
      <c r="H28" s="926"/>
      <c r="I28" s="926"/>
      <c r="J28" s="926"/>
      <c r="K28" s="926"/>
      <c r="L28" s="926"/>
      <c r="M28" s="926"/>
      <c r="N28" s="926"/>
      <c r="O28" s="927"/>
      <c r="P28" s="1301"/>
      <c r="Q28" s="1299"/>
      <c r="R28" s="1304"/>
      <c r="S28" s="1307"/>
    </row>
    <row r="29" spans="2:19" ht="13.5" customHeight="1" thickBot="1" x14ac:dyDescent="0.25">
      <c r="B29" s="928" t="s">
        <v>578</v>
      </c>
      <c r="C29" s="875" t="s">
        <v>209</v>
      </c>
      <c r="D29" s="875">
        <v>120</v>
      </c>
      <c r="E29" s="875">
        <v>1</v>
      </c>
      <c r="F29" s="929"/>
      <c r="G29" s="929"/>
      <c r="H29" s="930"/>
      <c r="I29" s="930"/>
      <c r="J29" s="930"/>
      <c r="K29" s="930"/>
      <c r="L29" s="930"/>
      <c r="M29" s="930"/>
      <c r="N29" s="930"/>
      <c r="O29" s="931"/>
      <c r="P29" s="932"/>
      <c r="Q29" s="933"/>
      <c r="R29" s="933"/>
      <c r="S29" s="934">
        <v>13</v>
      </c>
    </row>
    <row r="30" spans="2:19" x14ac:dyDescent="0.2">
      <c r="B30" s="918" t="s">
        <v>502</v>
      </c>
      <c r="C30" s="919" t="s">
        <v>184</v>
      </c>
      <c r="D30" s="919">
        <v>120</v>
      </c>
      <c r="E30" s="919">
        <v>3</v>
      </c>
      <c r="F30" s="920"/>
      <c r="G30" s="920"/>
      <c r="H30" s="921"/>
      <c r="I30" s="921"/>
      <c r="J30" s="921"/>
      <c r="K30" s="921"/>
      <c r="L30" s="921"/>
      <c r="M30" s="921"/>
      <c r="N30" s="921"/>
      <c r="O30" s="922"/>
      <c r="P30" s="1300">
        <v>9</v>
      </c>
      <c r="Q30" s="1298"/>
      <c r="R30" s="1303"/>
      <c r="S30" s="1306"/>
    </row>
    <row r="31" spans="2:19" ht="12" thickBot="1" x14ac:dyDescent="0.25">
      <c r="B31" s="923"/>
      <c r="C31" s="924" t="s">
        <v>184</v>
      </c>
      <c r="D31" s="924">
        <v>120</v>
      </c>
      <c r="E31" s="924">
        <v>4</v>
      </c>
      <c r="F31" s="925"/>
      <c r="G31" s="925"/>
      <c r="H31" s="926"/>
      <c r="I31" s="926"/>
      <c r="J31" s="926"/>
      <c r="K31" s="926"/>
      <c r="L31" s="926"/>
      <c r="M31" s="926"/>
      <c r="N31" s="926"/>
      <c r="O31" s="927"/>
      <c r="P31" s="1301"/>
      <c r="Q31" s="1299"/>
      <c r="R31" s="1304"/>
      <c r="S31" s="1307"/>
    </row>
    <row r="32" spans="2:19" x14ac:dyDescent="0.2">
      <c r="B32" s="935" t="s">
        <v>556</v>
      </c>
      <c r="C32" s="880" t="s">
        <v>184</v>
      </c>
      <c r="D32" s="880">
        <v>120</v>
      </c>
      <c r="E32" s="880">
        <v>2</v>
      </c>
      <c r="F32" s="936"/>
      <c r="G32" s="936"/>
      <c r="H32" s="937"/>
      <c r="I32" s="937"/>
      <c r="J32" s="937"/>
      <c r="K32" s="937"/>
      <c r="L32" s="937"/>
      <c r="M32" s="937"/>
      <c r="N32" s="937"/>
      <c r="O32" s="938"/>
      <c r="P32" s="939"/>
      <c r="Q32" s="940"/>
      <c r="R32" s="940">
        <v>10</v>
      </c>
      <c r="S32" s="941">
        <v>0</v>
      </c>
    </row>
    <row r="33" spans="2:19" x14ac:dyDescent="0.2">
      <c r="B33" s="935" t="s">
        <v>579</v>
      </c>
      <c r="C33" s="880" t="s">
        <v>184</v>
      </c>
      <c r="D33" s="880">
        <v>120</v>
      </c>
      <c r="E33" s="880">
        <v>3</v>
      </c>
      <c r="F33" s="936"/>
      <c r="G33" s="936"/>
      <c r="H33" s="937"/>
      <c r="I33" s="937"/>
      <c r="J33" s="937"/>
      <c r="K33" s="937"/>
      <c r="L33" s="937"/>
      <c r="M33" s="937"/>
      <c r="N33" s="937"/>
      <c r="O33" s="938"/>
      <c r="P33" s="939"/>
      <c r="Q33" s="940"/>
      <c r="R33" s="940"/>
      <c r="S33" s="941">
        <v>0</v>
      </c>
    </row>
    <row r="34" spans="2:19" x14ac:dyDescent="0.2">
      <c r="B34" s="896" t="s">
        <v>531</v>
      </c>
      <c r="C34" s="873" t="s">
        <v>184</v>
      </c>
      <c r="D34" s="873">
        <v>120</v>
      </c>
      <c r="E34" s="873">
        <v>4</v>
      </c>
      <c r="F34" s="897"/>
      <c r="G34" s="897"/>
      <c r="H34" s="876"/>
      <c r="I34" s="876"/>
      <c r="J34" s="876"/>
      <c r="K34" s="876"/>
      <c r="L34" s="876"/>
      <c r="M34" s="876"/>
      <c r="N34" s="876"/>
      <c r="O34" s="877"/>
      <c r="P34" s="942"/>
      <c r="Q34" s="943">
        <v>11</v>
      </c>
      <c r="R34" s="943">
        <v>8</v>
      </c>
      <c r="S34" s="944">
        <v>0</v>
      </c>
    </row>
    <row r="35" spans="2:19" x14ac:dyDescent="0.2">
      <c r="B35" s="896" t="s">
        <v>233</v>
      </c>
      <c r="C35" s="873" t="s">
        <v>209</v>
      </c>
      <c r="D35" s="873">
        <v>120</v>
      </c>
      <c r="E35" s="873">
        <v>2</v>
      </c>
      <c r="F35" s="897">
        <v>9</v>
      </c>
      <c r="G35" s="897">
        <v>13</v>
      </c>
      <c r="H35" s="876">
        <v>8</v>
      </c>
      <c r="I35" s="876">
        <v>7</v>
      </c>
      <c r="J35" s="876"/>
      <c r="K35" s="876"/>
      <c r="L35" s="876"/>
      <c r="M35" s="876"/>
      <c r="N35" s="876"/>
      <c r="O35" s="877"/>
      <c r="P35" s="877"/>
      <c r="Q35" s="871"/>
      <c r="R35" s="871"/>
      <c r="S35" s="872"/>
    </row>
    <row r="36" spans="2:19" x14ac:dyDescent="0.2">
      <c r="B36" s="896" t="s">
        <v>233</v>
      </c>
      <c r="C36" s="873" t="s">
        <v>209</v>
      </c>
      <c r="D36" s="873">
        <v>120</v>
      </c>
      <c r="E36" s="873">
        <v>3</v>
      </c>
      <c r="F36" s="897"/>
      <c r="G36" s="897"/>
      <c r="H36" s="876"/>
      <c r="I36" s="876"/>
      <c r="J36" s="876"/>
      <c r="K36" s="876"/>
      <c r="L36" s="876"/>
      <c r="M36" s="876"/>
      <c r="N36" s="876"/>
      <c r="O36" s="877"/>
      <c r="P36" s="877"/>
      <c r="Q36" s="871"/>
      <c r="R36" s="871"/>
      <c r="S36" s="872"/>
    </row>
    <row r="37" spans="2:19" x14ac:dyDescent="0.2">
      <c r="B37" s="896" t="s">
        <v>233</v>
      </c>
      <c r="C37" s="873" t="s">
        <v>209</v>
      </c>
      <c r="D37" s="873">
        <v>240</v>
      </c>
      <c r="E37" s="873">
        <v>3</v>
      </c>
      <c r="F37" s="897"/>
      <c r="G37" s="897"/>
      <c r="H37" s="876"/>
      <c r="I37" s="876"/>
      <c r="J37" s="876">
        <v>9</v>
      </c>
      <c r="K37" s="876">
        <v>9</v>
      </c>
      <c r="L37" s="876">
        <v>0</v>
      </c>
      <c r="M37" s="876">
        <v>0</v>
      </c>
      <c r="N37" s="876">
        <v>0</v>
      </c>
      <c r="O37" s="877"/>
      <c r="P37" s="877"/>
      <c r="Q37" s="871"/>
      <c r="R37" s="871"/>
      <c r="S37" s="872"/>
    </row>
    <row r="38" spans="2:19" x14ac:dyDescent="0.2">
      <c r="B38" s="896" t="s">
        <v>580</v>
      </c>
      <c r="C38" s="873" t="s">
        <v>209</v>
      </c>
      <c r="D38" s="873">
        <v>120</v>
      </c>
      <c r="E38" s="873">
        <v>2</v>
      </c>
      <c r="F38" s="897"/>
      <c r="G38" s="897"/>
      <c r="H38" s="876"/>
      <c r="I38" s="876"/>
      <c r="J38" s="876"/>
      <c r="K38" s="876"/>
      <c r="L38" s="876"/>
      <c r="M38" s="876"/>
      <c r="N38" s="876"/>
      <c r="O38" s="877"/>
      <c r="P38" s="877"/>
      <c r="Q38" s="871"/>
      <c r="R38" s="871"/>
      <c r="S38" s="872">
        <v>0</v>
      </c>
    </row>
    <row r="39" spans="2:19" x14ac:dyDescent="0.2">
      <c r="B39" s="896" t="s">
        <v>581</v>
      </c>
      <c r="C39" s="873" t="s">
        <v>184</v>
      </c>
      <c r="D39" s="873">
        <v>120</v>
      </c>
      <c r="E39" s="873">
        <v>3</v>
      </c>
      <c r="F39" s="897"/>
      <c r="G39" s="897"/>
      <c r="H39" s="876"/>
      <c r="I39" s="876"/>
      <c r="J39" s="876"/>
      <c r="K39" s="876"/>
      <c r="L39" s="876"/>
      <c r="M39" s="876"/>
      <c r="N39" s="876"/>
      <c r="O39" s="877"/>
      <c r="P39" s="877"/>
      <c r="Q39" s="871"/>
      <c r="R39" s="871"/>
      <c r="S39" s="872">
        <v>0</v>
      </c>
    </row>
    <row r="40" spans="2:19" x14ac:dyDescent="0.2">
      <c r="B40" s="896" t="s">
        <v>210</v>
      </c>
      <c r="C40" s="873" t="s">
        <v>207</v>
      </c>
      <c r="D40" s="873">
        <v>160</v>
      </c>
      <c r="E40" s="873">
        <v>2</v>
      </c>
      <c r="F40" s="897"/>
      <c r="G40" s="897"/>
      <c r="H40" s="876"/>
      <c r="I40" s="876"/>
      <c r="J40" s="876"/>
      <c r="K40" s="876"/>
      <c r="L40" s="876"/>
      <c r="M40" s="876"/>
      <c r="N40" s="876"/>
      <c r="O40" s="877"/>
      <c r="P40" s="877"/>
      <c r="Q40" s="871"/>
      <c r="R40" s="871"/>
      <c r="S40" s="872"/>
    </row>
    <row r="41" spans="2:19" x14ac:dyDescent="0.2">
      <c r="B41" s="896" t="s">
        <v>210</v>
      </c>
      <c r="C41" s="873" t="s">
        <v>207</v>
      </c>
      <c r="D41" s="873">
        <v>160</v>
      </c>
      <c r="E41" s="873">
        <v>3</v>
      </c>
      <c r="F41" s="897"/>
      <c r="G41" s="897"/>
      <c r="H41" s="876"/>
      <c r="I41" s="876"/>
      <c r="J41" s="876"/>
      <c r="K41" s="876"/>
      <c r="L41" s="876"/>
      <c r="M41" s="876"/>
      <c r="N41" s="876"/>
      <c r="O41" s="877"/>
      <c r="P41" s="877"/>
      <c r="Q41" s="871"/>
      <c r="R41" s="871"/>
      <c r="S41" s="872"/>
    </row>
    <row r="42" spans="2:19" x14ac:dyDescent="0.2">
      <c r="B42" s="896" t="s">
        <v>225</v>
      </c>
      <c r="C42" s="873" t="s">
        <v>209</v>
      </c>
      <c r="D42" s="873">
        <v>240</v>
      </c>
      <c r="E42" s="873">
        <v>3</v>
      </c>
      <c r="F42" s="897">
        <v>27</v>
      </c>
      <c r="G42" s="897">
        <v>29</v>
      </c>
      <c r="H42" s="876">
        <v>15</v>
      </c>
      <c r="I42" s="876">
        <v>25</v>
      </c>
      <c r="J42" s="876">
        <v>21</v>
      </c>
      <c r="K42" s="876">
        <v>21</v>
      </c>
      <c r="L42" s="876">
        <v>20</v>
      </c>
      <c r="M42" s="876">
        <v>29</v>
      </c>
      <c r="N42" s="876">
        <v>17</v>
      </c>
      <c r="O42" s="877">
        <v>16</v>
      </c>
      <c r="P42" s="877"/>
      <c r="Q42" s="871"/>
      <c r="R42" s="871"/>
      <c r="S42" s="872"/>
    </row>
    <row r="43" spans="2:19" ht="11.25" customHeight="1" x14ac:dyDescent="0.2">
      <c r="B43" s="896" t="s">
        <v>226</v>
      </c>
      <c r="C43" s="873" t="s">
        <v>184</v>
      </c>
      <c r="D43" s="873">
        <v>240</v>
      </c>
      <c r="E43" s="873">
        <v>1</v>
      </c>
      <c r="F43" s="897">
        <v>14</v>
      </c>
      <c r="G43" s="897">
        <v>15</v>
      </c>
      <c r="H43" s="876">
        <v>14</v>
      </c>
      <c r="I43" s="876">
        <v>9</v>
      </c>
      <c r="J43" s="876">
        <v>9</v>
      </c>
      <c r="K43" s="876">
        <v>14</v>
      </c>
      <c r="L43" s="876">
        <v>11</v>
      </c>
      <c r="M43" s="876">
        <v>13</v>
      </c>
      <c r="N43" s="876">
        <v>10</v>
      </c>
      <c r="O43" s="877">
        <v>9</v>
      </c>
      <c r="P43" s="877"/>
      <c r="Q43" s="871"/>
      <c r="R43" s="871"/>
      <c r="S43" s="872"/>
    </row>
    <row r="44" spans="2:19" x14ac:dyDescent="0.2">
      <c r="B44" s="896" t="s">
        <v>226</v>
      </c>
      <c r="C44" s="873" t="s">
        <v>184</v>
      </c>
      <c r="D44" s="873">
        <v>240</v>
      </c>
      <c r="E44" s="873">
        <v>2</v>
      </c>
      <c r="F44" s="897">
        <v>9</v>
      </c>
      <c r="G44" s="897">
        <v>9</v>
      </c>
      <c r="H44" s="876">
        <v>8</v>
      </c>
      <c r="I44" s="876">
        <v>2</v>
      </c>
      <c r="J44" s="876">
        <v>8</v>
      </c>
      <c r="K44" s="876">
        <v>9</v>
      </c>
      <c r="L44" s="876">
        <v>11</v>
      </c>
      <c r="M44" s="876">
        <v>12</v>
      </c>
      <c r="N44" s="876">
        <v>7</v>
      </c>
      <c r="O44" s="877">
        <v>8</v>
      </c>
      <c r="P44" s="877"/>
      <c r="Q44" s="871"/>
      <c r="R44" s="871"/>
      <c r="S44" s="872"/>
    </row>
    <row r="45" spans="2:19" x14ac:dyDescent="0.2">
      <c r="B45" s="896" t="s">
        <v>243</v>
      </c>
      <c r="C45" s="873" t="s">
        <v>184</v>
      </c>
      <c r="D45" s="873">
        <v>140</v>
      </c>
      <c r="E45" s="873">
        <v>1</v>
      </c>
      <c r="F45" s="897">
        <v>9</v>
      </c>
      <c r="G45" s="897">
        <v>8</v>
      </c>
      <c r="H45" s="876">
        <v>13</v>
      </c>
      <c r="I45" s="876"/>
      <c r="J45" s="876"/>
      <c r="K45" s="876"/>
      <c r="L45" s="876"/>
      <c r="M45" s="876"/>
      <c r="N45" s="876"/>
      <c r="O45" s="877"/>
      <c r="P45" s="877"/>
      <c r="Q45" s="871"/>
      <c r="R45" s="871"/>
      <c r="S45" s="872"/>
    </row>
    <row r="46" spans="2:19" x14ac:dyDescent="0.2">
      <c r="B46" s="896" t="s">
        <v>497</v>
      </c>
      <c r="C46" s="873" t="s">
        <v>209</v>
      </c>
      <c r="D46" s="873">
        <v>120</v>
      </c>
      <c r="E46" s="873">
        <v>1</v>
      </c>
      <c r="F46" s="897"/>
      <c r="G46" s="897"/>
      <c r="H46" s="876"/>
      <c r="I46" s="876"/>
      <c r="J46" s="876"/>
      <c r="K46" s="876"/>
      <c r="L46" s="876"/>
      <c r="M46" s="876"/>
      <c r="N46" s="876"/>
      <c r="O46" s="877"/>
      <c r="P46" s="877">
        <v>11</v>
      </c>
      <c r="Q46" s="871">
        <v>18</v>
      </c>
      <c r="R46" s="871">
        <v>19</v>
      </c>
      <c r="S46" s="872">
        <v>32</v>
      </c>
    </row>
    <row r="47" spans="2:19" ht="12" thickBot="1" x14ac:dyDescent="0.25">
      <c r="B47" s="899" t="s">
        <v>498</v>
      </c>
      <c r="C47" s="874" t="s">
        <v>209</v>
      </c>
      <c r="D47" s="874">
        <v>120</v>
      </c>
      <c r="E47" s="874">
        <v>2</v>
      </c>
      <c r="F47" s="917"/>
      <c r="G47" s="917"/>
      <c r="H47" s="900"/>
      <c r="I47" s="900"/>
      <c r="J47" s="900"/>
      <c r="K47" s="900"/>
      <c r="L47" s="900"/>
      <c r="M47" s="900"/>
      <c r="N47" s="900"/>
      <c r="O47" s="901"/>
      <c r="P47" s="901">
        <v>8</v>
      </c>
      <c r="Q47" s="902">
        <v>10</v>
      </c>
      <c r="R47" s="902">
        <v>9</v>
      </c>
      <c r="S47" s="903">
        <v>12</v>
      </c>
    </row>
    <row r="48" spans="2:19" x14ac:dyDescent="0.2">
      <c r="B48" s="918" t="s">
        <v>499</v>
      </c>
      <c r="C48" s="919" t="s">
        <v>184</v>
      </c>
      <c r="D48" s="919">
        <v>120</v>
      </c>
      <c r="E48" s="919">
        <v>3</v>
      </c>
      <c r="F48" s="920"/>
      <c r="G48" s="920"/>
      <c r="H48" s="921"/>
      <c r="I48" s="921"/>
      <c r="J48" s="921"/>
      <c r="K48" s="921"/>
      <c r="L48" s="921"/>
      <c r="M48" s="921"/>
      <c r="N48" s="921"/>
      <c r="O48" s="922"/>
      <c r="P48" s="1300">
        <v>8</v>
      </c>
      <c r="Q48" s="1298"/>
      <c r="R48" s="1303"/>
      <c r="S48" s="1306">
        <v>10</v>
      </c>
    </row>
    <row r="49" spans="2:19" ht="12" thickBot="1" x14ac:dyDescent="0.25">
      <c r="B49" s="923"/>
      <c r="C49" s="924" t="s">
        <v>184</v>
      </c>
      <c r="D49" s="924">
        <v>120</v>
      </c>
      <c r="E49" s="924">
        <v>4</v>
      </c>
      <c r="F49" s="925"/>
      <c r="G49" s="925"/>
      <c r="H49" s="926"/>
      <c r="I49" s="926"/>
      <c r="J49" s="926"/>
      <c r="K49" s="926"/>
      <c r="L49" s="926"/>
      <c r="M49" s="926"/>
      <c r="N49" s="926"/>
      <c r="O49" s="927"/>
      <c r="P49" s="1301"/>
      <c r="Q49" s="1299"/>
      <c r="R49" s="1304"/>
      <c r="S49" s="1307"/>
    </row>
    <row r="50" spans="2:19" x14ac:dyDescent="0.2">
      <c r="B50" s="935" t="s">
        <v>555</v>
      </c>
      <c r="C50" s="880" t="s">
        <v>184</v>
      </c>
      <c r="D50" s="880">
        <v>120</v>
      </c>
      <c r="E50" s="880">
        <v>3</v>
      </c>
      <c r="F50" s="936"/>
      <c r="G50" s="936"/>
      <c r="H50" s="937"/>
      <c r="I50" s="937"/>
      <c r="J50" s="937"/>
      <c r="K50" s="937"/>
      <c r="L50" s="937"/>
      <c r="M50" s="937"/>
      <c r="N50" s="937"/>
      <c r="O50" s="938"/>
      <c r="P50" s="939"/>
      <c r="Q50" s="940"/>
      <c r="R50" s="940">
        <v>8</v>
      </c>
      <c r="S50" s="941"/>
    </row>
    <row r="51" spans="2:19" ht="12" thickBot="1" x14ac:dyDescent="0.25">
      <c r="B51" s="899" t="s">
        <v>559</v>
      </c>
      <c r="C51" s="874" t="s">
        <v>184</v>
      </c>
      <c r="D51" s="874">
        <v>120</v>
      </c>
      <c r="E51" s="874">
        <v>4</v>
      </c>
      <c r="F51" s="917"/>
      <c r="G51" s="917"/>
      <c r="H51" s="900"/>
      <c r="I51" s="900"/>
      <c r="J51" s="900"/>
      <c r="K51" s="900"/>
      <c r="L51" s="900"/>
      <c r="M51" s="900"/>
      <c r="N51" s="900"/>
      <c r="O51" s="901"/>
      <c r="P51" s="945"/>
      <c r="Q51" s="946"/>
      <c r="R51" s="946">
        <v>8</v>
      </c>
      <c r="S51" s="947"/>
    </row>
    <row r="52" spans="2:19" x14ac:dyDescent="0.2">
      <c r="B52" s="918" t="s">
        <v>500</v>
      </c>
      <c r="C52" s="919" t="s">
        <v>184</v>
      </c>
      <c r="D52" s="919">
        <v>120</v>
      </c>
      <c r="E52" s="919">
        <v>5</v>
      </c>
      <c r="F52" s="920"/>
      <c r="G52" s="920"/>
      <c r="H52" s="921"/>
      <c r="I52" s="921"/>
      <c r="J52" s="921"/>
      <c r="K52" s="921"/>
      <c r="L52" s="921"/>
      <c r="M52" s="921"/>
      <c r="N52" s="921"/>
      <c r="O52" s="922"/>
      <c r="P52" s="1300">
        <v>8</v>
      </c>
      <c r="Q52" s="1298"/>
      <c r="R52" s="1303"/>
      <c r="S52" s="1306">
        <v>9</v>
      </c>
    </row>
    <row r="53" spans="2:19" ht="13.5" customHeight="1" thickBot="1" x14ac:dyDescent="0.25">
      <c r="B53" s="923"/>
      <c r="C53" s="924" t="s">
        <v>184</v>
      </c>
      <c r="D53" s="924">
        <v>120</v>
      </c>
      <c r="E53" s="924">
        <v>6</v>
      </c>
      <c r="F53" s="925"/>
      <c r="G53" s="925"/>
      <c r="H53" s="926"/>
      <c r="I53" s="926"/>
      <c r="J53" s="926"/>
      <c r="K53" s="926"/>
      <c r="L53" s="926"/>
      <c r="M53" s="926"/>
      <c r="N53" s="926"/>
      <c r="O53" s="927"/>
      <c r="P53" s="1301"/>
      <c r="Q53" s="1299"/>
      <c r="R53" s="1304"/>
      <c r="S53" s="1307"/>
    </row>
    <row r="54" spans="2:19" x14ac:dyDescent="0.2">
      <c r="B54" s="935" t="s">
        <v>228</v>
      </c>
      <c r="C54" s="880" t="s">
        <v>184</v>
      </c>
      <c r="D54" s="880">
        <v>120</v>
      </c>
      <c r="E54" s="880">
        <v>1</v>
      </c>
      <c r="F54" s="936"/>
      <c r="G54" s="936"/>
      <c r="H54" s="937">
        <v>10</v>
      </c>
      <c r="I54" s="937"/>
      <c r="J54" s="937"/>
      <c r="K54" s="937"/>
      <c r="L54" s="937"/>
      <c r="M54" s="937"/>
      <c r="N54" s="937"/>
      <c r="O54" s="938"/>
      <c r="P54" s="938"/>
      <c r="Q54" s="948"/>
      <c r="R54" s="948"/>
      <c r="S54" s="949"/>
    </row>
    <row r="55" spans="2:19" x14ac:dyDescent="0.2">
      <c r="B55" s="896" t="s">
        <v>244</v>
      </c>
      <c r="C55" s="873" t="s">
        <v>184</v>
      </c>
      <c r="D55" s="873">
        <v>140</v>
      </c>
      <c r="E55" s="873">
        <v>1</v>
      </c>
      <c r="F55" s="897"/>
      <c r="G55" s="897"/>
      <c r="H55" s="876"/>
      <c r="I55" s="876"/>
      <c r="J55" s="876"/>
      <c r="K55" s="876"/>
      <c r="L55" s="876"/>
      <c r="M55" s="876"/>
      <c r="N55" s="876"/>
      <c r="O55" s="877"/>
      <c r="P55" s="877"/>
      <c r="Q55" s="871"/>
      <c r="R55" s="871"/>
      <c r="S55" s="872"/>
    </row>
    <row r="56" spans="2:19" x14ac:dyDescent="0.2">
      <c r="B56" s="896" t="s">
        <v>317</v>
      </c>
      <c r="C56" s="873" t="s">
        <v>184</v>
      </c>
      <c r="D56" s="873">
        <v>120</v>
      </c>
      <c r="E56" s="873">
        <v>1</v>
      </c>
      <c r="F56" s="897"/>
      <c r="G56" s="897"/>
      <c r="H56" s="876"/>
      <c r="I56" s="876">
        <v>17</v>
      </c>
      <c r="J56" s="876">
        <v>8</v>
      </c>
      <c r="K56" s="876">
        <v>0</v>
      </c>
      <c r="L56" s="876">
        <v>7</v>
      </c>
      <c r="M56" s="876">
        <v>8</v>
      </c>
      <c r="N56" s="876">
        <v>10</v>
      </c>
      <c r="O56" s="877"/>
      <c r="P56" s="877"/>
      <c r="Q56" s="871"/>
      <c r="R56" s="871"/>
      <c r="S56" s="872"/>
    </row>
    <row r="57" spans="2:19" x14ac:dyDescent="0.2">
      <c r="B57" s="896" t="s">
        <v>318</v>
      </c>
      <c r="C57" s="873" t="s">
        <v>184</v>
      </c>
      <c r="D57" s="873">
        <v>120</v>
      </c>
      <c r="E57" s="873">
        <v>2</v>
      </c>
      <c r="F57" s="897"/>
      <c r="G57" s="897"/>
      <c r="H57" s="876"/>
      <c r="I57" s="876">
        <v>11</v>
      </c>
      <c r="J57" s="876">
        <v>13</v>
      </c>
      <c r="K57" s="876">
        <v>0</v>
      </c>
      <c r="L57" s="876"/>
      <c r="M57" s="876">
        <v>1</v>
      </c>
      <c r="N57" s="876">
        <v>3</v>
      </c>
      <c r="O57" s="877"/>
      <c r="P57" s="877"/>
      <c r="Q57" s="871"/>
      <c r="R57" s="871"/>
      <c r="S57" s="872"/>
    </row>
    <row r="58" spans="2:19" x14ac:dyDescent="0.2">
      <c r="B58" s="896" t="s">
        <v>318</v>
      </c>
      <c r="C58" s="873" t="s">
        <v>184</v>
      </c>
      <c r="D58" s="873">
        <v>120</v>
      </c>
      <c r="E58" s="873">
        <v>3</v>
      </c>
      <c r="F58" s="897"/>
      <c r="G58" s="897"/>
      <c r="H58" s="876"/>
      <c r="I58" s="876"/>
      <c r="J58" s="876"/>
      <c r="K58" s="876">
        <v>12</v>
      </c>
      <c r="L58" s="876"/>
      <c r="M58" s="876">
        <v>0</v>
      </c>
      <c r="N58" s="876">
        <v>0</v>
      </c>
      <c r="O58" s="877"/>
      <c r="P58" s="877"/>
      <c r="Q58" s="871"/>
      <c r="R58" s="871"/>
      <c r="S58" s="872"/>
    </row>
    <row r="59" spans="2:19" x14ac:dyDescent="0.2">
      <c r="B59" s="896" t="s">
        <v>244</v>
      </c>
      <c r="C59" s="873" t="s">
        <v>184</v>
      </c>
      <c r="D59" s="873">
        <v>120</v>
      </c>
      <c r="E59" s="873">
        <v>1</v>
      </c>
      <c r="F59" s="897">
        <v>17</v>
      </c>
      <c r="G59" s="897">
        <v>16</v>
      </c>
      <c r="H59" s="876"/>
      <c r="I59" s="876"/>
      <c r="J59" s="876"/>
      <c r="K59" s="876"/>
      <c r="L59" s="876"/>
      <c r="M59" s="876"/>
      <c r="N59" s="876"/>
      <c r="O59" s="877"/>
      <c r="P59" s="877"/>
      <c r="Q59" s="871"/>
      <c r="R59" s="871"/>
      <c r="S59" s="872"/>
    </row>
    <row r="60" spans="2:19" x14ac:dyDescent="0.2">
      <c r="B60" s="896" t="s">
        <v>244</v>
      </c>
      <c r="C60" s="873" t="s">
        <v>184</v>
      </c>
      <c r="D60" s="873">
        <v>120</v>
      </c>
      <c r="E60" s="873">
        <v>2</v>
      </c>
      <c r="F60" s="897">
        <v>21</v>
      </c>
      <c r="G60" s="897">
        <v>11</v>
      </c>
      <c r="H60" s="876">
        <v>11</v>
      </c>
      <c r="I60" s="876"/>
      <c r="J60" s="876"/>
      <c r="K60" s="876"/>
      <c r="L60" s="876"/>
      <c r="M60" s="876"/>
      <c r="N60" s="876"/>
      <c r="O60" s="877"/>
      <c r="P60" s="877"/>
      <c r="Q60" s="871"/>
      <c r="R60" s="871"/>
      <c r="S60" s="872"/>
    </row>
    <row r="61" spans="2:19" x14ac:dyDescent="0.2">
      <c r="B61" s="896" t="s">
        <v>244</v>
      </c>
      <c r="C61" s="873" t="s">
        <v>184</v>
      </c>
      <c r="D61" s="873">
        <v>120</v>
      </c>
      <c r="E61" s="873">
        <v>3</v>
      </c>
      <c r="F61" s="897">
        <v>18</v>
      </c>
      <c r="G61" s="897">
        <v>16</v>
      </c>
      <c r="H61" s="876">
        <v>8</v>
      </c>
      <c r="I61" s="876"/>
      <c r="J61" s="876"/>
      <c r="K61" s="876"/>
      <c r="L61" s="876"/>
      <c r="M61" s="876"/>
      <c r="N61" s="876"/>
      <c r="O61" s="877"/>
      <c r="P61" s="877"/>
      <c r="Q61" s="871"/>
      <c r="R61" s="871"/>
      <c r="S61" s="872"/>
    </row>
    <row r="62" spans="2:19" x14ac:dyDescent="0.2">
      <c r="B62" s="896" t="s">
        <v>503</v>
      </c>
      <c r="C62" s="873"/>
      <c r="D62" s="873">
        <v>40</v>
      </c>
      <c r="E62" s="873"/>
      <c r="F62" s="897"/>
      <c r="G62" s="897"/>
      <c r="H62" s="876"/>
      <c r="I62" s="876"/>
      <c r="J62" s="876"/>
      <c r="K62" s="876"/>
      <c r="L62" s="876"/>
      <c r="M62" s="876"/>
      <c r="N62" s="876"/>
      <c r="O62" s="877"/>
      <c r="P62" s="877">
        <v>12</v>
      </c>
      <c r="Q62" s="871">
        <v>10</v>
      </c>
      <c r="R62" s="871"/>
      <c r="S62" s="872">
        <v>12</v>
      </c>
    </row>
    <row r="63" spans="2:19" x14ac:dyDescent="0.2">
      <c r="B63" s="896" t="s">
        <v>582</v>
      </c>
      <c r="C63" s="873"/>
      <c r="D63" s="873">
        <v>40</v>
      </c>
      <c r="E63" s="873"/>
      <c r="F63" s="897"/>
      <c r="G63" s="897"/>
      <c r="H63" s="876"/>
      <c r="I63" s="876"/>
      <c r="J63" s="876"/>
      <c r="K63" s="876"/>
      <c r="L63" s="876"/>
      <c r="M63" s="876"/>
      <c r="N63" s="876"/>
      <c r="O63" s="877"/>
      <c r="P63" s="877"/>
      <c r="Q63" s="871"/>
      <c r="R63" s="871"/>
      <c r="S63" s="872">
        <v>0</v>
      </c>
    </row>
    <row r="64" spans="2:19" x14ac:dyDescent="0.2">
      <c r="B64" s="896" t="s">
        <v>583</v>
      </c>
      <c r="C64" s="873"/>
      <c r="D64" s="873">
        <v>40</v>
      </c>
      <c r="E64" s="873"/>
      <c r="F64" s="897"/>
      <c r="G64" s="897"/>
      <c r="H64" s="876"/>
      <c r="I64" s="876"/>
      <c r="J64" s="876"/>
      <c r="K64" s="876"/>
      <c r="L64" s="876"/>
      <c r="M64" s="876"/>
      <c r="N64" s="876"/>
      <c r="O64" s="877"/>
      <c r="P64" s="877"/>
      <c r="Q64" s="871"/>
      <c r="R64" s="871"/>
      <c r="S64" s="872">
        <v>0</v>
      </c>
    </row>
    <row r="65" spans="2:19" x14ac:dyDescent="0.2">
      <c r="B65" s="896" t="s">
        <v>277</v>
      </c>
      <c r="C65" s="873" t="s">
        <v>184</v>
      </c>
      <c r="D65" s="873">
        <v>120</v>
      </c>
      <c r="E65" s="873">
        <v>1</v>
      </c>
      <c r="F65" s="897">
        <v>9</v>
      </c>
      <c r="G65" s="897">
        <v>9</v>
      </c>
      <c r="H65" s="876"/>
      <c r="I65" s="876"/>
      <c r="J65" s="876"/>
      <c r="K65" s="876"/>
      <c r="L65" s="876"/>
      <c r="M65" s="876"/>
      <c r="N65" s="876"/>
      <c r="O65" s="877"/>
      <c r="P65" s="877"/>
      <c r="Q65" s="871"/>
      <c r="R65" s="871"/>
      <c r="S65" s="872"/>
    </row>
    <row r="66" spans="2:19" x14ac:dyDescent="0.2">
      <c r="B66" s="896" t="s">
        <v>277</v>
      </c>
      <c r="C66" s="873" t="s">
        <v>184</v>
      </c>
      <c r="D66" s="873">
        <v>120</v>
      </c>
      <c r="E66" s="873">
        <v>4</v>
      </c>
      <c r="F66" s="897"/>
      <c r="G66" s="897"/>
      <c r="H66" s="876">
        <v>8</v>
      </c>
      <c r="I66" s="876"/>
      <c r="J66" s="876"/>
      <c r="K66" s="876"/>
      <c r="L66" s="876"/>
      <c r="M66" s="876"/>
      <c r="N66" s="876"/>
      <c r="O66" s="877"/>
      <c r="P66" s="877"/>
      <c r="Q66" s="871"/>
      <c r="R66" s="871"/>
      <c r="S66" s="872"/>
    </row>
    <row r="67" spans="2:19" x14ac:dyDescent="0.2">
      <c r="B67" s="896" t="s">
        <v>245</v>
      </c>
      <c r="C67" s="873" t="s">
        <v>184</v>
      </c>
      <c r="D67" s="873">
        <v>100</v>
      </c>
      <c r="E67" s="873">
        <v>1</v>
      </c>
      <c r="F67" s="897"/>
      <c r="G67" s="897"/>
      <c r="H67" s="876"/>
      <c r="I67" s="876"/>
      <c r="J67" s="876"/>
      <c r="K67" s="876"/>
      <c r="L67" s="876"/>
      <c r="M67" s="876"/>
      <c r="N67" s="876"/>
      <c r="O67" s="877"/>
      <c r="P67" s="877"/>
      <c r="Q67" s="871"/>
      <c r="R67" s="871"/>
      <c r="S67" s="872"/>
    </row>
    <row r="68" spans="2:19" x14ac:dyDescent="0.2">
      <c r="B68" s="896" t="s">
        <v>246</v>
      </c>
      <c r="C68" s="873" t="s">
        <v>184</v>
      </c>
      <c r="D68" s="873">
        <v>100</v>
      </c>
      <c r="E68" s="873">
        <v>1</v>
      </c>
      <c r="F68" s="897"/>
      <c r="G68" s="897"/>
      <c r="H68" s="876"/>
      <c r="I68" s="876"/>
      <c r="J68" s="876"/>
      <c r="K68" s="876"/>
      <c r="L68" s="876"/>
      <c r="M68" s="876"/>
      <c r="N68" s="876"/>
      <c r="O68" s="877"/>
      <c r="P68" s="877"/>
      <c r="Q68" s="871"/>
      <c r="R68" s="871"/>
      <c r="S68" s="872"/>
    </row>
    <row r="69" spans="2:19" x14ac:dyDescent="0.2">
      <c r="B69" s="896" t="s">
        <v>247</v>
      </c>
      <c r="C69" s="873" t="s">
        <v>184</v>
      </c>
      <c r="D69" s="873">
        <v>100</v>
      </c>
      <c r="E69" s="873">
        <v>1</v>
      </c>
      <c r="F69" s="897"/>
      <c r="G69" s="897"/>
      <c r="H69" s="876"/>
      <c r="I69" s="876"/>
      <c r="J69" s="876"/>
      <c r="K69" s="876"/>
      <c r="L69" s="876"/>
      <c r="M69" s="876"/>
      <c r="N69" s="876"/>
      <c r="O69" s="877"/>
      <c r="P69" s="877"/>
      <c r="Q69" s="871"/>
      <c r="R69" s="871"/>
      <c r="S69" s="872"/>
    </row>
    <row r="70" spans="2:19" x14ac:dyDescent="0.2">
      <c r="B70" s="896" t="s">
        <v>532</v>
      </c>
      <c r="C70" s="873" t="s">
        <v>184</v>
      </c>
      <c r="D70" s="873">
        <v>120</v>
      </c>
      <c r="E70" s="873">
        <v>2</v>
      </c>
      <c r="F70" s="897"/>
      <c r="G70" s="897"/>
      <c r="H70" s="876"/>
      <c r="I70" s="876"/>
      <c r="J70" s="876"/>
      <c r="K70" s="876"/>
      <c r="L70" s="876"/>
      <c r="M70" s="876"/>
      <c r="N70" s="876"/>
      <c r="O70" s="877"/>
      <c r="P70" s="942"/>
      <c r="Q70" s="943">
        <v>11</v>
      </c>
      <c r="R70" s="943"/>
      <c r="S70" s="944"/>
    </row>
    <row r="71" spans="2:19" x14ac:dyDescent="0.2">
      <c r="B71" s="896" t="s">
        <v>232</v>
      </c>
      <c r="C71" s="873" t="s">
        <v>207</v>
      </c>
      <c r="D71" s="873">
        <v>240</v>
      </c>
      <c r="E71" s="873">
        <v>1</v>
      </c>
      <c r="F71" s="897">
        <v>5</v>
      </c>
      <c r="G71" s="897">
        <v>4</v>
      </c>
      <c r="H71" s="876"/>
      <c r="I71" s="876"/>
      <c r="J71" s="876"/>
      <c r="K71" s="876"/>
      <c r="L71" s="876"/>
      <c r="M71" s="876"/>
      <c r="N71" s="876"/>
      <c r="O71" s="877"/>
      <c r="P71" s="877"/>
      <c r="Q71" s="871"/>
      <c r="R71" s="871"/>
      <c r="S71" s="872"/>
    </row>
    <row r="72" spans="2:19" x14ac:dyDescent="0.2">
      <c r="B72" s="896" t="s">
        <v>232</v>
      </c>
      <c r="C72" s="873" t="s">
        <v>207</v>
      </c>
      <c r="D72" s="873">
        <v>240</v>
      </c>
      <c r="E72" s="873">
        <v>2</v>
      </c>
      <c r="F72" s="897">
        <v>4</v>
      </c>
      <c r="G72" s="897">
        <v>6</v>
      </c>
      <c r="H72" s="876"/>
      <c r="I72" s="876"/>
      <c r="J72" s="876"/>
      <c r="K72" s="876"/>
      <c r="L72" s="876"/>
      <c r="M72" s="876"/>
      <c r="N72" s="876"/>
      <c r="O72" s="877"/>
      <c r="P72" s="877"/>
      <c r="Q72" s="871"/>
      <c r="R72" s="871"/>
      <c r="S72" s="872"/>
    </row>
    <row r="73" spans="2:19" x14ac:dyDescent="0.2">
      <c r="B73" s="896" t="s">
        <v>308</v>
      </c>
      <c r="C73" s="873" t="s">
        <v>204</v>
      </c>
      <c r="D73" s="873">
        <v>240</v>
      </c>
      <c r="E73" s="873" t="s">
        <v>199</v>
      </c>
      <c r="F73" s="897"/>
      <c r="G73" s="897">
        <v>11</v>
      </c>
      <c r="H73" s="876"/>
      <c r="I73" s="876"/>
      <c r="J73" s="876"/>
      <c r="K73" s="876"/>
      <c r="L73" s="876"/>
      <c r="M73" s="876"/>
      <c r="N73" s="876"/>
      <c r="O73" s="877"/>
      <c r="P73" s="877"/>
      <c r="Q73" s="871"/>
      <c r="R73" s="871"/>
      <c r="S73" s="872"/>
    </row>
    <row r="74" spans="2:19" x14ac:dyDescent="0.2">
      <c r="B74" s="896" t="s">
        <v>248</v>
      </c>
      <c r="C74" s="873" t="s">
        <v>204</v>
      </c>
      <c r="D74" s="873">
        <v>240</v>
      </c>
      <c r="E74" s="873" t="s">
        <v>199</v>
      </c>
      <c r="F74" s="897"/>
      <c r="G74" s="897"/>
      <c r="H74" s="876"/>
      <c r="I74" s="876"/>
      <c r="J74" s="876"/>
      <c r="K74" s="876"/>
      <c r="L74" s="876"/>
      <c r="M74" s="876"/>
      <c r="N74" s="876"/>
      <c r="O74" s="877"/>
      <c r="P74" s="877"/>
      <c r="Q74" s="871"/>
      <c r="R74" s="871"/>
      <c r="S74" s="872"/>
    </row>
    <row r="75" spans="2:19" x14ac:dyDescent="0.2">
      <c r="B75" s="896" t="s">
        <v>249</v>
      </c>
      <c r="C75" s="873" t="s">
        <v>204</v>
      </c>
      <c r="D75" s="873">
        <v>240</v>
      </c>
      <c r="E75" s="873" t="s">
        <v>199</v>
      </c>
      <c r="F75" s="897"/>
      <c r="G75" s="897">
        <v>13</v>
      </c>
      <c r="H75" s="876"/>
      <c r="I75" s="876"/>
      <c r="J75" s="876"/>
      <c r="K75" s="876"/>
      <c r="L75" s="876"/>
      <c r="M75" s="876"/>
      <c r="N75" s="876"/>
      <c r="O75" s="877"/>
      <c r="P75" s="877"/>
      <c r="Q75" s="871"/>
      <c r="R75" s="871"/>
      <c r="S75" s="872"/>
    </row>
    <row r="76" spans="2:19" x14ac:dyDescent="0.2">
      <c r="B76" s="896" t="s">
        <v>250</v>
      </c>
      <c r="C76" s="873" t="s">
        <v>204</v>
      </c>
      <c r="D76" s="873">
        <v>240</v>
      </c>
      <c r="E76" s="873" t="s">
        <v>199</v>
      </c>
      <c r="F76" s="897">
        <v>8</v>
      </c>
      <c r="G76" s="897"/>
      <c r="H76" s="876"/>
      <c r="I76" s="876"/>
      <c r="J76" s="876"/>
      <c r="K76" s="876"/>
      <c r="L76" s="876"/>
      <c r="M76" s="876"/>
      <c r="N76" s="876"/>
      <c r="O76" s="877"/>
      <c r="P76" s="877"/>
      <c r="Q76" s="871"/>
      <c r="R76" s="871"/>
      <c r="S76" s="872"/>
    </row>
    <row r="77" spans="2:19" x14ac:dyDescent="0.2">
      <c r="B77" s="896" t="s">
        <v>251</v>
      </c>
      <c r="C77" s="873" t="s">
        <v>204</v>
      </c>
      <c r="D77" s="873">
        <v>240</v>
      </c>
      <c r="E77" s="873" t="s">
        <v>199</v>
      </c>
      <c r="F77" s="897"/>
      <c r="G77" s="897"/>
      <c r="H77" s="876"/>
      <c r="I77" s="876"/>
      <c r="J77" s="876"/>
      <c r="K77" s="876"/>
      <c r="L77" s="876"/>
      <c r="M77" s="876"/>
      <c r="N77" s="876"/>
      <c r="O77" s="877"/>
      <c r="P77" s="877"/>
      <c r="Q77" s="871"/>
      <c r="R77" s="871"/>
      <c r="S77" s="872"/>
    </row>
    <row r="78" spans="2:19" ht="12" thickBot="1" x14ac:dyDescent="0.25">
      <c r="B78" s="899" t="s">
        <v>298</v>
      </c>
      <c r="C78" s="874" t="s">
        <v>204</v>
      </c>
      <c r="D78" s="874">
        <v>240</v>
      </c>
      <c r="E78" s="874" t="s">
        <v>199</v>
      </c>
      <c r="F78" s="917">
        <v>16</v>
      </c>
      <c r="G78" s="917"/>
      <c r="H78" s="900"/>
      <c r="I78" s="900"/>
      <c r="J78" s="900"/>
      <c r="K78" s="900"/>
      <c r="L78" s="900"/>
      <c r="M78" s="900"/>
      <c r="N78" s="900"/>
      <c r="O78" s="901"/>
      <c r="P78" s="901"/>
      <c r="Q78" s="902"/>
      <c r="R78" s="902"/>
      <c r="S78" s="903"/>
    </row>
    <row r="79" spans="2:19" ht="12" thickBot="1" x14ac:dyDescent="0.25">
      <c r="B79" s="950" t="s">
        <v>202</v>
      </c>
      <c r="C79" s="905"/>
      <c r="D79" s="905"/>
      <c r="E79" s="905"/>
      <c r="F79" s="951">
        <f t="shared" ref="F79:O79" si="0">SUM(F10:F78)</f>
        <v>214</v>
      </c>
      <c r="G79" s="951">
        <f t="shared" si="0"/>
        <v>225</v>
      </c>
      <c r="H79" s="951">
        <f t="shared" si="0"/>
        <v>138</v>
      </c>
      <c r="I79" s="951">
        <f t="shared" si="0"/>
        <v>110</v>
      </c>
      <c r="J79" s="951">
        <f t="shared" si="0"/>
        <v>122</v>
      </c>
      <c r="K79" s="951">
        <f t="shared" si="0"/>
        <v>96</v>
      </c>
      <c r="L79" s="952">
        <f t="shared" si="0"/>
        <v>86</v>
      </c>
      <c r="M79" s="952">
        <f t="shared" si="0"/>
        <v>91</v>
      </c>
      <c r="N79" s="953">
        <f t="shared" si="0"/>
        <v>83</v>
      </c>
      <c r="O79" s="953">
        <f t="shared" si="0"/>
        <v>72</v>
      </c>
      <c r="P79" s="953">
        <f t="shared" ref="P79:R79" si="1">SUM(P10:P78)</f>
        <v>111</v>
      </c>
      <c r="Q79" s="953">
        <f t="shared" si="1"/>
        <v>104</v>
      </c>
      <c r="R79" s="953">
        <f t="shared" si="1"/>
        <v>111</v>
      </c>
      <c r="S79" s="954">
        <f>SUM(S10:S78)</f>
        <v>147</v>
      </c>
    </row>
  </sheetData>
  <mergeCells count="24">
    <mergeCell ref="S14:S16"/>
    <mergeCell ref="S27:S28"/>
    <mergeCell ref="S30:S31"/>
    <mergeCell ref="S48:S49"/>
    <mergeCell ref="S52:S53"/>
    <mergeCell ref="R14:R16"/>
    <mergeCell ref="R27:R28"/>
    <mergeCell ref="R30:R31"/>
    <mergeCell ref="R48:R49"/>
    <mergeCell ref="R52:R53"/>
    <mergeCell ref="P48:P49"/>
    <mergeCell ref="P52:P53"/>
    <mergeCell ref="P27:P28"/>
    <mergeCell ref="P30:P31"/>
    <mergeCell ref="B2:I2"/>
    <mergeCell ref="B3:I3"/>
    <mergeCell ref="B5:I5"/>
    <mergeCell ref="B4:I4"/>
    <mergeCell ref="P14:P16"/>
    <mergeCell ref="Q14:Q16"/>
    <mergeCell ref="Q27:Q28"/>
    <mergeCell ref="Q30:Q31"/>
    <mergeCell ref="Q48:Q49"/>
    <mergeCell ref="Q52:Q53"/>
  </mergeCells>
  <phoneticPr fontId="4" type="noConversion"/>
  <pageMargins left="0.35433070866141736" right="0.35433070866141736" top="0.78740157480314965" bottom="0.98425196850393704" header="0.51181102362204722" footer="0.51181102362204722"/>
  <pageSetup paperSize="9" orientation="landscape" r:id="rId1"/>
  <headerFooter alignWithMargins="0">
    <oddHeader>&amp;R&amp;8FbAUO.CHG/31.02-00.00-02/18.3051</oddHeader>
    <oddFooter>&amp;L&amp;D&amp;CAllgemeine Übersicht</oddFooter>
  </headerFooter>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126"/>
  <sheetViews>
    <sheetView view="pageLayout" topLeftCell="A22" zoomScaleNormal="100" workbookViewId="0">
      <selection activeCell="U15" sqref="U15"/>
    </sheetView>
  </sheetViews>
  <sheetFormatPr baseColWidth="10" defaultRowHeight="11.25" x14ac:dyDescent="0.2"/>
  <cols>
    <col min="1" max="1" width="1.42578125" style="151" customWidth="1"/>
    <col min="2" max="2" width="36.140625" style="151" bestFit="1" customWidth="1"/>
    <col min="3" max="3" width="5" style="151" bestFit="1" customWidth="1"/>
    <col min="4" max="4" width="5" style="151" customWidth="1"/>
    <col min="5" max="5" width="4.5703125" style="151" customWidth="1"/>
    <col min="6" max="9" width="4.42578125" style="151" bestFit="1" customWidth="1"/>
    <col min="10" max="10" width="4.42578125" style="319" bestFit="1" customWidth="1"/>
    <col min="11" max="12" width="4.42578125" style="151" bestFit="1" customWidth="1"/>
    <col min="13" max="13" width="4.42578125" style="151" customWidth="1"/>
    <col min="14" max="15" width="4.42578125" style="151" bestFit="1" customWidth="1"/>
    <col min="16" max="17" width="4.42578125" style="955" bestFit="1" customWidth="1"/>
    <col min="18" max="19" width="4.42578125" style="151" bestFit="1" customWidth="1"/>
    <col min="20" max="16384" width="11.42578125" style="44"/>
  </cols>
  <sheetData>
    <row r="1" spans="1:19" ht="12" thickBot="1" x14ac:dyDescent="0.25"/>
    <row r="2" spans="1:19" s="77" customFormat="1" ht="12.75" customHeight="1" x14ac:dyDescent="0.25">
      <c r="A2" s="106"/>
      <c r="B2" s="1265" t="s">
        <v>169</v>
      </c>
      <c r="C2" s="1266"/>
      <c r="D2" s="1266"/>
      <c r="E2" s="1266"/>
      <c r="F2" s="1266"/>
      <c r="G2" s="1266"/>
      <c r="H2" s="1266"/>
      <c r="I2" s="1267"/>
      <c r="J2" s="150"/>
      <c r="K2" s="106"/>
      <c r="L2" s="106"/>
      <c r="M2" s="106"/>
      <c r="N2" s="106"/>
      <c r="O2" s="106"/>
      <c r="P2" s="865"/>
      <c r="Q2" s="865"/>
      <c r="R2" s="106"/>
      <c r="S2" s="106"/>
    </row>
    <row r="3" spans="1:19" s="77" customFormat="1" ht="13.5" customHeight="1" x14ac:dyDescent="0.25">
      <c r="A3" s="106"/>
      <c r="B3" s="1268" t="s">
        <v>554</v>
      </c>
      <c r="C3" s="1269"/>
      <c r="D3" s="1269"/>
      <c r="E3" s="1269"/>
      <c r="F3" s="1269"/>
      <c r="G3" s="1269"/>
      <c r="H3" s="1269"/>
      <c r="I3" s="1270"/>
      <c r="J3" s="150"/>
      <c r="K3" s="106"/>
      <c r="L3" s="106"/>
      <c r="M3" s="106"/>
      <c r="N3" s="106"/>
      <c r="O3" s="106"/>
      <c r="P3" s="865"/>
      <c r="Q3" s="865"/>
      <c r="R3" s="106"/>
      <c r="S3" s="106"/>
    </row>
    <row r="4" spans="1:19" s="77" customFormat="1" ht="13.5" customHeight="1" x14ac:dyDescent="0.25">
      <c r="A4" s="106"/>
      <c r="B4" s="1105"/>
      <c r="C4" s="1106"/>
      <c r="D4" s="1106"/>
      <c r="E4" s="1106"/>
      <c r="F4" s="1106"/>
      <c r="G4" s="1106"/>
      <c r="H4" s="1106"/>
      <c r="I4" s="1107"/>
      <c r="J4" s="150"/>
      <c r="K4" s="106"/>
      <c r="L4" s="106"/>
      <c r="M4" s="106"/>
      <c r="N4" s="106"/>
      <c r="O4" s="106"/>
      <c r="P4" s="865"/>
      <c r="Q4" s="865"/>
      <c r="R4" s="106"/>
      <c r="S4" s="106"/>
    </row>
    <row r="5" spans="1:19" s="77" customFormat="1" ht="13.5" customHeight="1" x14ac:dyDescent="0.25">
      <c r="A5" s="106"/>
      <c r="B5" s="1274" t="s">
        <v>560</v>
      </c>
      <c r="C5" s="1275"/>
      <c r="D5" s="1275"/>
      <c r="E5" s="1275"/>
      <c r="F5" s="1275"/>
      <c r="G5" s="1275"/>
      <c r="H5" s="1275"/>
      <c r="I5" s="1276"/>
      <c r="J5" s="150"/>
      <c r="K5" s="106"/>
      <c r="L5" s="106"/>
      <c r="M5" s="106"/>
      <c r="N5" s="106"/>
      <c r="O5" s="106"/>
      <c r="P5" s="865"/>
      <c r="Q5" s="865"/>
      <c r="R5" s="106"/>
      <c r="S5" s="106"/>
    </row>
    <row r="6" spans="1:19" s="77" customFormat="1" ht="13.5" customHeight="1" thickBot="1" x14ac:dyDescent="0.3">
      <c r="A6" s="106"/>
      <c r="B6" s="1271" t="s">
        <v>561</v>
      </c>
      <c r="C6" s="1272"/>
      <c r="D6" s="1272"/>
      <c r="E6" s="1272"/>
      <c r="F6" s="1272"/>
      <c r="G6" s="1272"/>
      <c r="H6" s="1272"/>
      <c r="I6" s="1273"/>
      <c r="J6" s="150"/>
      <c r="K6" s="106"/>
      <c r="L6" s="106"/>
      <c r="M6" s="106"/>
      <c r="N6" s="106"/>
      <c r="O6" s="106"/>
      <c r="P6" s="865"/>
      <c r="Q6" s="865"/>
      <c r="R6" s="106"/>
      <c r="S6" s="106"/>
    </row>
    <row r="7" spans="1:19" s="89" customFormat="1" ht="13.5" customHeight="1" x14ac:dyDescent="0.25">
      <c r="A7" s="150"/>
      <c r="B7" s="956"/>
      <c r="C7" s="956"/>
      <c r="D7" s="956"/>
      <c r="E7" s="956"/>
      <c r="F7" s="956"/>
      <c r="G7" s="956"/>
      <c r="H7" s="956"/>
      <c r="I7" s="956"/>
      <c r="J7" s="150"/>
      <c r="K7" s="150"/>
      <c r="L7" s="150"/>
      <c r="M7" s="150"/>
      <c r="N7" s="150"/>
      <c r="O7" s="150"/>
      <c r="P7" s="865"/>
      <c r="Q7" s="865"/>
      <c r="R7" s="865"/>
      <c r="S7" s="150"/>
    </row>
    <row r="8" spans="1:19" x14ac:dyDescent="0.2">
      <c r="B8" s="957"/>
      <c r="C8" s="957"/>
      <c r="D8" s="957"/>
      <c r="E8" s="958"/>
      <c r="F8" s="135" t="s">
        <v>178</v>
      </c>
      <c r="G8" s="135" t="s">
        <v>178</v>
      </c>
      <c r="H8" s="135" t="s">
        <v>178</v>
      </c>
      <c r="I8" s="959" t="s">
        <v>178</v>
      </c>
      <c r="J8" s="172" t="s">
        <v>178</v>
      </c>
      <c r="K8" s="135" t="s">
        <v>178</v>
      </c>
      <c r="L8" s="135" t="s">
        <v>178</v>
      </c>
      <c r="M8" s="135" t="s">
        <v>178</v>
      </c>
      <c r="N8" s="135" t="s">
        <v>178</v>
      </c>
      <c r="O8" s="960" t="s">
        <v>178</v>
      </c>
      <c r="P8" s="960" t="s">
        <v>178</v>
      </c>
      <c r="Q8" s="960" t="s">
        <v>178</v>
      </c>
      <c r="R8" s="960" t="s">
        <v>178</v>
      </c>
      <c r="S8" s="961" t="s">
        <v>178</v>
      </c>
    </row>
    <row r="9" spans="1:19" x14ac:dyDescent="0.2">
      <c r="B9" s="962"/>
      <c r="C9" s="962"/>
      <c r="D9" s="962"/>
      <c r="E9" s="963"/>
      <c r="F9" s="135">
        <v>2005</v>
      </c>
      <c r="G9" s="135">
        <v>2006</v>
      </c>
      <c r="H9" s="135">
        <v>2007</v>
      </c>
      <c r="I9" s="959">
        <v>2008</v>
      </c>
      <c r="J9" s="172">
        <v>2009</v>
      </c>
      <c r="K9" s="135">
        <v>2010</v>
      </c>
      <c r="L9" s="135">
        <v>2011</v>
      </c>
      <c r="M9" s="135">
        <v>2012</v>
      </c>
      <c r="N9" s="135">
        <v>2013</v>
      </c>
      <c r="O9" s="960">
        <v>2014</v>
      </c>
      <c r="P9" s="960">
        <v>2015</v>
      </c>
      <c r="Q9" s="960">
        <v>2016</v>
      </c>
      <c r="R9" s="960">
        <v>2017</v>
      </c>
      <c r="S9" s="961">
        <v>2018</v>
      </c>
    </row>
    <row r="10" spans="1:19" x14ac:dyDescent="0.2">
      <c r="B10" s="896" t="s">
        <v>179</v>
      </c>
      <c r="C10" s="896" t="s">
        <v>180</v>
      </c>
      <c r="D10" s="896" t="s">
        <v>181</v>
      </c>
      <c r="E10" s="896" t="s">
        <v>182</v>
      </c>
      <c r="F10" s="135">
        <v>2006</v>
      </c>
      <c r="G10" s="135">
        <v>2007</v>
      </c>
      <c r="H10" s="135">
        <v>2008</v>
      </c>
      <c r="I10" s="959">
        <v>2009</v>
      </c>
      <c r="J10" s="172">
        <v>2010</v>
      </c>
      <c r="K10" s="135">
        <v>2011</v>
      </c>
      <c r="L10" s="135">
        <v>2012</v>
      </c>
      <c r="M10" s="135">
        <v>2013</v>
      </c>
      <c r="N10" s="135">
        <v>2014</v>
      </c>
      <c r="O10" s="960">
        <v>2015</v>
      </c>
      <c r="P10" s="960">
        <v>2016</v>
      </c>
      <c r="Q10" s="960">
        <v>2017</v>
      </c>
      <c r="R10" s="960">
        <v>2018</v>
      </c>
      <c r="S10" s="961">
        <v>2019</v>
      </c>
    </row>
    <row r="11" spans="1:19" x14ac:dyDescent="0.2">
      <c r="B11" s="896" t="s">
        <v>252</v>
      </c>
      <c r="C11" s="896" t="s">
        <v>184</v>
      </c>
      <c r="D11" s="896">
        <v>180</v>
      </c>
      <c r="E11" s="896" t="s">
        <v>253</v>
      </c>
      <c r="F11" s="172"/>
      <c r="G11" s="172"/>
      <c r="H11" s="172"/>
      <c r="I11" s="172"/>
      <c r="J11" s="172"/>
      <c r="K11" s="172"/>
      <c r="L11" s="172"/>
      <c r="M11" s="172"/>
      <c r="N11" s="172"/>
      <c r="O11" s="960"/>
      <c r="P11" s="960"/>
      <c r="Q11" s="960"/>
      <c r="R11" s="960"/>
      <c r="S11" s="961"/>
    </row>
    <row r="12" spans="1:19" x14ac:dyDescent="0.2">
      <c r="B12" s="896" t="s">
        <v>254</v>
      </c>
      <c r="C12" s="896" t="s">
        <v>184</v>
      </c>
      <c r="D12" s="896">
        <v>180</v>
      </c>
      <c r="E12" s="896" t="s">
        <v>253</v>
      </c>
      <c r="F12" s="172"/>
      <c r="G12" s="172"/>
      <c r="H12" s="172"/>
      <c r="I12" s="172"/>
      <c r="J12" s="172"/>
      <c r="K12" s="172"/>
      <c r="L12" s="172"/>
      <c r="M12" s="172"/>
      <c r="N12" s="172"/>
      <c r="O12" s="960"/>
      <c r="P12" s="960"/>
      <c r="Q12" s="960"/>
      <c r="R12" s="960"/>
      <c r="S12" s="961"/>
    </row>
    <row r="13" spans="1:19" x14ac:dyDescent="0.2">
      <c r="B13" s="896" t="s">
        <v>276</v>
      </c>
      <c r="C13" s="896" t="s">
        <v>184</v>
      </c>
      <c r="D13" s="896">
        <v>160</v>
      </c>
      <c r="E13" s="896">
        <v>3</v>
      </c>
      <c r="F13" s="172"/>
      <c r="G13" s="172"/>
      <c r="H13" s="172"/>
      <c r="I13" s="172"/>
      <c r="J13" s="172"/>
      <c r="K13" s="172"/>
      <c r="L13" s="172"/>
      <c r="M13" s="172"/>
      <c r="N13" s="172"/>
      <c r="O13" s="960"/>
      <c r="P13" s="960"/>
      <c r="Q13" s="960"/>
      <c r="R13" s="960"/>
      <c r="S13" s="961"/>
    </row>
    <row r="14" spans="1:19" x14ac:dyDescent="0.2">
      <c r="B14" s="896" t="s">
        <v>301</v>
      </c>
      <c r="C14" s="896" t="s">
        <v>184</v>
      </c>
      <c r="D14" s="896">
        <v>120</v>
      </c>
      <c r="E14" s="896">
        <v>1</v>
      </c>
      <c r="F14" s="172">
        <v>11</v>
      </c>
      <c r="G14" s="172">
        <v>9</v>
      </c>
      <c r="H14" s="172"/>
      <c r="I14" s="172"/>
      <c r="J14" s="172"/>
      <c r="K14" s="172"/>
      <c r="L14" s="172"/>
      <c r="M14" s="172"/>
      <c r="N14" s="172"/>
      <c r="O14" s="960"/>
      <c r="P14" s="960"/>
      <c r="Q14" s="960"/>
      <c r="R14" s="960"/>
      <c r="S14" s="961"/>
    </row>
    <row r="15" spans="1:19" x14ac:dyDescent="0.2">
      <c r="B15" s="896" t="s">
        <v>301</v>
      </c>
      <c r="C15" s="896" t="s">
        <v>184</v>
      </c>
      <c r="D15" s="896">
        <v>120</v>
      </c>
      <c r="E15" s="896">
        <v>2</v>
      </c>
      <c r="F15" s="172"/>
      <c r="G15" s="172">
        <v>11</v>
      </c>
      <c r="H15" s="172"/>
      <c r="I15" s="172"/>
      <c r="J15" s="172"/>
      <c r="K15" s="172"/>
      <c r="L15" s="172"/>
      <c r="M15" s="172"/>
      <c r="N15" s="172"/>
      <c r="O15" s="960"/>
      <c r="P15" s="960"/>
      <c r="Q15" s="960"/>
      <c r="R15" s="960"/>
      <c r="S15" s="961"/>
    </row>
    <row r="16" spans="1:19" x14ac:dyDescent="0.2">
      <c r="B16" s="896" t="s">
        <v>255</v>
      </c>
      <c r="C16" s="896" t="s">
        <v>184</v>
      </c>
      <c r="D16" s="896">
        <v>160</v>
      </c>
      <c r="E16" s="896"/>
      <c r="F16" s="172"/>
      <c r="G16" s="172"/>
      <c r="H16" s="172"/>
      <c r="I16" s="172"/>
      <c r="J16" s="172"/>
      <c r="K16" s="172"/>
      <c r="L16" s="172"/>
      <c r="M16" s="172"/>
      <c r="N16" s="172"/>
      <c r="O16" s="960"/>
      <c r="P16" s="960"/>
      <c r="Q16" s="960"/>
      <c r="R16" s="960"/>
      <c r="S16" s="961"/>
    </row>
    <row r="17" spans="2:19" x14ac:dyDescent="0.2">
      <c r="B17" s="896" t="s">
        <v>256</v>
      </c>
      <c r="C17" s="896" t="s">
        <v>184</v>
      </c>
      <c r="D17" s="896">
        <v>160</v>
      </c>
      <c r="E17" s="896">
        <v>2</v>
      </c>
      <c r="F17" s="172"/>
      <c r="G17" s="172"/>
      <c r="H17" s="172"/>
      <c r="I17" s="172"/>
      <c r="J17" s="172"/>
      <c r="K17" s="172"/>
      <c r="L17" s="172"/>
      <c r="M17" s="172"/>
      <c r="N17" s="172"/>
      <c r="O17" s="960"/>
      <c r="P17" s="960"/>
      <c r="Q17" s="960"/>
      <c r="R17" s="960"/>
      <c r="S17" s="961"/>
    </row>
    <row r="18" spans="2:19" x14ac:dyDescent="0.2">
      <c r="B18" s="896" t="s">
        <v>219</v>
      </c>
      <c r="C18" s="896" t="s">
        <v>209</v>
      </c>
      <c r="D18" s="896">
        <v>120</v>
      </c>
      <c r="E18" s="896">
        <v>1</v>
      </c>
      <c r="F18" s="172">
        <v>24</v>
      </c>
      <c r="G18" s="172">
        <v>38</v>
      </c>
      <c r="H18" s="172">
        <v>22</v>
      </c>
      <c r="I18" s="172">
        <v>15</v>
      </c>
      <c r="J18" s="172">
        <v>24</v>
      </c>
      <c r="K18" s="172">
        <v>24</v>
      </c>
      <c r="L18" s="172">
        <v>11</v>
      </c>
      <c r="M18" s="172">
        <v>16</v>
      </c>
      <c r="N18" s="172">
        <v>26</v>
      </c>
      <c r="O18" s="960">
        <v>30</v>
      </c>
      <c r="P18" s="960">
        <v>27</v>
      </c>
      <c r="Q18" s="960">
        <v>19</v>
      </c>
      <c r="R18" s="960">
        <v>37</v>
      </c>
      <c r="S18" s="961">
        <v>14</v>
      </c>
    </row>
    <row r="19" spans="2:19" x14ac:dyDescent="0.2">
      <c r="B19" s="896" t="s">
        <v>219</v>
      </c>
      <c r="C19" s="896" t="s">
        <v>209</v>
      </c>
      <c r="D19" s="896">
        <v>120</v>
      </c>
      <c r="E19" s="896">
        <v>2</v>
      </c>
      <c r="F19" s="172">
        <v>12</v>
      </c>
      <c r="G19" s="172">
        <v>10</v>
      </c>
      <c r="H19" s="172">
        <v>7</v>
      </c>
      <c r="I19" s="172">
        <v>14</v>
      </c>
      <c r="J19" s="172">
        <v>8</v>
      </c>
      <c r="K19" s="172">
        <v>15</v>
      </c>
      <c r="L19" s="172">
        <v>15</v>
      </c>
      <c r="M19" s="172">
        <v>10</v>
      </c>
      <c r="N19" s="172">
        <v>17</v>
      </c>
      <c r="O19" s="960">
        <v>15</v>
      </c>
      <c r="P19" s="960">
        <v>20</v>
      </c>
      <c r="Q19" s="960">
        <v>20</v>
      </c>
      <c r="R19" s="960">
        <v>14</v>
      </c>
      <c r="S19" s="961">
        <v>20</v>
      </c>
    </row>
    <row r="20" spans="2:19" x14ac:dyDescent="0.2">
      <c r="B20" s="896" t="s">
        <v>221</v>
      </c>
      <c r="C20" s="896" t="s">
        <v>184</v>
      </c>
      <c r="D20" s="896">
        <v>120</v>
      </c>
      <c r="E20" s="896">
        <v>1</v>
      </c>
      <c r="F20" s="172"/>
      <c r="G20" s="172"/>
      <c r="H20" s="172"/>
      <c r="I20" s="172"/>
      <c r="J20" s="172"/>
      <c r="K20" s="172"/>
      <c r="L20" s="172">
        <v>7</v>
      </c>
      <c r="M20" s="172">
        <v>13</v>
      </c>
      <c r="N20" s="172">
        <v>8</v>
      </c>
      <c r="O20" s="960">
        <v>14</v>
      </c>
      <c r="P20" s="960">
        <v>6</v>
      </c>
      <c r="Q20" s="960">
        <v>10</v>
      </c>
      <c r="R20" s="960">
        <v>11</v>
      </c>
      <c r="S20" s="961">
        <v>13</v>
      </c>
    </row>
    <row r="21" spans="2:19" x14ac:dyDescent="0.2">
      <c r="B21" s="896" t="s">
        <v>221</v>
      </c>
      <c r="C21" s="896" t="s">
        <v>184</v>
      </c>
      <c r="D21" s="896">
        <v>120</v>
      </c>
      <c r="E21" s="896">
        <v>2</v>
      </c>
      <c r="F21" s="172"/>
      <c r="G21" s="172"/>
      <c r="H21" s="172"/>
      <c r="I21" s="172"/>
      <c r="J21" s="172"/>
      <c r="K21" s="172"/>
      <c r="L21" s="172">
        <v>3</v>
      </c>
      <c r="M21" s="172">
        <v>7</v>
      </c>
      <c r="N21" s="172">
        <v>6</v>
      </c>
      <c r="O21" s="960"/>
      <c r="P21" s="960">
        <v>6</v>
      </c>
      <c r="Q21" s="960"/>
      <c r="R21" s="960"/>
      <c r="S21" s="961"/>
    </row>
    <row r="22" spans="2:19" x14ac:dyDescent="0.2">
      <c r="B22" s="896" t="s">
        <v>220</v>
      </c>
      <c r="C22" s="896" t="s">
        <v>184</v>
      </c>
      <c r="D22" s="896">
        <v>120</v>
      </c>
      <c r="E22" s="896">
        <v>3</v>
      </c>
      <c r="F22" s="172"/>
      <c r="G22" s="172"/>
      <c r="H22" s="172"/>
      <c r="I22" s="172"/>
      <c r="J22" s="172"/>
      <c r="K22" s="172"/>
      <c r="L22" s="172">
        <v>2</v>
      </c>
      <c r="M22" s="172"/>
      <c r="N22" s="172">
        <v>3</v>
      </c>
      <c r="O22" s="960">
        <v>7</v>
      </c>
      <c r="P22" s="960"/>
      <c r="Q22" s="960"/>
      <c r="R22" s="960"/>
      <c r="S22" s="961"/>
    </row>
    <row r="23" spans="2:19" x14ac:dyDescent="0.2">
      <c r="B23" s="896" t="s">
        <v>220</v>
      </c>
      <c r="C23" s="896" t="s">
        <v>184</v>
      </c>
      <c r="D23" s="896">
        <v>120</v>
      </c>
      <c r="E23" s="896">
        <v>4</v>
      </c>
      <c r="F23" s="172"/>
      <c r="G23" s="172"/>
      <c r="H23" s="172"/>
      <c r="I23" s="172"/>
      <c r="J23" s="172"/>
      <c r="K23" s="172"/>
      <c r="L23" s="172">
        <v>5</v>
      </c>
      <c r="M23" s="172"/>
      <c r="N23" s="172"/>
      <c r="O23" s="960">
        <v>2</v>
      </c>
      <c r="P23" s="960"/>
      <c r="Q23" s="960"/>
      <c r="R23" s="960"/>
      <c r="S23" s="961"/>
    </row>
    <row r="24" spans="2:19" x14ac:dyDescent="0.2">
      <c r="B24" s="896" t="s">
        <v>540</v>
      </c>
      <c r="C24" s="896"/>
      <c r="D24" s="896"/>
      <c r="E24" s="896"/>
      <c r="F24" s="172"/>
      <c r="G24" s="172"/>
      <c r="H24" s="172"/>
      <c r="I24" s="172"/>
      <c r="J24" s="172"/>
      <c r="K24" s="172"/>
      <c r="L24" s="172"/>
      <c r="M24" s="172"/>
      <c r="N24" s="172"/>
      <c r="O24" s="960"/>
      <c r="P24" s="960"/>
      <c r="Q24" s="960">
        <v>13</v>
      </c>
      <c r="R24" s="960"/>
      <c r="S24" s="961"/>
    </row>
    <row r="25" spans="2:19" x14ac:dyDescent="0.2">
      <c r="B25" s="896" t="s">
        <v>241</v>
      </c>
      <c r="C25" s="896" t="s">
        <v>184</v>
      </c>
      <c r="D25" s="896">
        <v>120</v>
      </c>
      <c r="E25" s="896">
        <v>1</v>
      </c>
      <c r="F25" s="172">
        <v>14</v>
      </c>
      <c r="G25" s="172">
        <v>11</v>
      </c>
      <c r="H25" s="172">
        <v>9</v>
      </c>
      <c r="I25" s="172">
        <v>9</v>
      </c>
      <c r="J25" s="172">
        <v>9</v>
      </c>
      <c r="K25" s="172">
        <v>8</v>
      </c>
      <c r="L25" s="172"/>
      <c r="M25" s="172"/>
      <c r="N25" s="172"/>
      <c r="O25" s="960"/>
      <c r="P25" s="960"/>
      <c r="Q25" s="960"/>
      <c r="R25" s="960"/>
      <c r="S25" s="961"/>
    </row>
    <row r="26" spans="2:19" x14ac:dyDescent="0.2">
      <c r="B26" s="896" t="s">
        <v>241</v>
      </c>
      <c r="C26" s="896" t="s">
        <v>184</v>
      </c>
      <c r="D26" s="896">
        <v>120</v>
      </c>
      <c r="E26" s="896">
        <v>2</v>
      </c>
      <c r="F26" s="172"/>
      <c r="G26" s="172">
        <v>16</v>
      </c>
      <c r="H26" s="172"/>
      <c r="I26" s="172">
        <v>8</v>
      </c>
      <c r="J26" s="172">
        <v>4</v>
      </c>
      <c r="K26" s="172">
        <v>2</v>
      </c>
      <c r="L26" s="172"/>
      <c r="M26" s="172"/>
      <c r="N26" s="172"/>
      <c r="O26" s="960"/>
      <c r="P26" s="960"/>
      <c r="Q26" s="960"/>
      <c r="R26" s="960"/>
      <c r="S26" s="961"/>
    </row>
    <row r="27" spans="2:19" x14ac:dyDescent="0.2">
      <c r="B27" s="896" t="s">
        <v>241</v>
      </c>
      <c r="C27" s="896" t="s">
        <v>184</v>
      </c>
      <c r="D27" s="896">
        <v>120</v>
      </c>
      <c r="E27" s="896">
        <v>3</v>
      </c>
      <c r="F27" s="172"/>
      <c r="G27" s="172"/>
      <c r="H27" s="172">
        <v>0</v>
      </c>
      <c r="I27" s="172"/>
      <c r="J27" s="172">
        <v>5</v>
      </c>
      <c r="K27" s="172">
        <v>7</v>
      </c>
      <c r="L27" s="172"/>
      <c r="M27" s="172"/>
      <c r="N27" s="172"/>
      <c r="O27" s="960"/>
      <c r="P27" s="960"/>
      <c r="Q27" s="960"/>
      <c r="R27" s="960"/>
      <c r="S27" s="961"/>
    </row>
    <row r="28" spans="2:19" x14ac:dyDescent="0.2">
      <c r="B28" s="896" t="s">
        <v>241</v>
      </c>
      <c r="C28" s="896" t="s">
        <v>184</v>
      </c>
      <c r="D28" s="896">
        <v>120</v>
      </c>
      <c r="E28" s="896">
        <v>4</v>
      </c>
      <c r="F28" s="172">
        <v>8</v>
      </c>
      <c r="G28" s="172"/>
      <c r="H28" s="172"/>
      <c r="I28" s="172"/>
      <c r="J28" s="172"/>
      <c r="K28" s="172"/>
      <c r="L28" s="172"/>
      <c r="M28" s="172"/>
      <c r="N28" s="172"/>
      <c r="O28" s="960"/>
      <c r="P28" s="960"/>
      <c r="Q28" s="960"/>
      <c r="R28" s="960"/>
      <c r="S28" s="961"/>
    </row>
    <row r="29" spans="2:19" x14ac:dyDescent="0.2">
      <c r="B29" s="896" t="s">
        <v>241</v>
      </c>
      <c r="C29" s="896" t="s">
        <v>184</v>
      </c>
      <c r="D29" s="896">
        <v>160</v>
      </c>
      <c r="E29" s="896">
        <v>1</v>
      </c>
      <c r="F29" s="172"/>
      <c r="G29" s="172"/>
      <c r="H29" s="172"/>
      <c r="I29" s="172"/>
      <c r="J29" s="172"/>
      <c r="K29" s="172"/>
      <c r="L29" s="172"/>
      <c r="M29" s="172"/>
      <c r="N29" s="172"/>
      <c r="O29" s="960"/>
      <c r="P29" s="960"/>
      <c r="Q29" s="960"/>
      <c r="R29" s="960"/>
      <c r="S29" s="961"/>
    </row>
    <row r="30" spans="2:19" x14ac:dyDescent="0.2">
      <c r="B30" s="896" t="s">
        <v>241</v>
      </c>
      <c r="C30" s="896" t="s">
        <v>184</v>
      </c>
      <c r="D30" s="896">
        <v>160</v>
      </c>
      <c r="E30" s="896">
        <v>2</v>
      </c>
      <c r="F30" s="172"/>
      <c r="G30" s="172"/>
      <c r="H30" s="172"/>
      <c r="I30" s="172"/>
      <c r="J30" s="172"/>
      <c r="K30" s="172"/>
      <c r="L30" s="172"/>
      <c r="M30" s="172"/>
      <c r="N30" s="172"/>
      <c r="O30" s="960"/>
      <c r="P30" s="960"/>
      <c r="Q30" s="960"/>
      <c r="R30" s="960"/>
      <c r="S30" s="961"/>
    </row>
    <row r="31" spans="2:19" x14ac:dyDescent="0.2">
      <c r="B31" s="896" t="s">
        <v>241</v>
      </c>
      <c r="C31" s="896" t="s">
        <v>184</v>
      </c>
      <c r="D31" s="896">
        <v>160</v>
      </c>
      <c r="E31" s="896">
        <v>3</v>
      </c>
      <c r="F31" s="172"/>
      <c r="G31" s="172"/>
      <c r="H31" s="172"/>
      <c r="I31" s="172"/>
      <c r="J31" s="172"/>
      <c r="K31" s="172"/>
      <c r="L31" s="172"/>
      <c r="M31" s="172"/>
      <c r="N31" s="172"/>
      <c r="O31" s="960"/>
      <c r="P31" s="960"/>
      <c r="Q31" s="960"/>
      <c r="R31" s="960"/>
      <c r="S31" s="961"/>
    </row>
    <row r="32" spans="2:19" x14ac:dyDescent="0.2">
      <c r="B32" s="896" t="s">
        <v>535</v>
      </c>
      <c r="C32" s="896"/>
      <c r="D32" s="896">
        <v>80</v>
      </c>
      <c r="E32" s="896">
        <v>1</v>
      </c>
      <c r="F32" s="172"/>
      <c r="G32" s="172"/>
      <c r="H32" s="172"/>
      <c r="I32" s="172"/>
      <c r="J32" s="172"/>
      <c r="K32" s="172"/>
      <c r="L32" s="172"/>
      <c r="M32" s="172"/>
      <c r="N32" s="172"/>
      <c r="O32" s="960"/>
      <c r="P32" s="960"/>
      <c r="Q32" s="960"/>
      <c r="R32" s="960"/>
      <c r="S32" s="961"/>
    </row>
    <row r="33" spans="2:19" x14ac:dyDescent="0.2">
      <c r="B33" s="896" t="s">
        <v>189</v>
      </c>
      <c r="C33" s="896" t="s">
        <v>184</v>
      </c>
      <c r="D33" s="896">
        <v>240</v>
      </c>
      <c r="E33" s="896">
        <v>1</v>
      </c>
      <c r="F33" s="172"/>
      <c r="G33" s="172"/>
      <c r="H33" s="172"/>
      <c r="I33" s="172"/>
      <c r="J33" s="172"/>
      <c r="K33" s="172"/>
      <c r="L33" s="172"/>
      <c r="M33" s="172"/>
      <c r="N33" s="172"/>
      <c r="O33" s="960"/>
      <c r="P33" s="960"/>
      <c r="Q33" s="960"/>
      <c r="R33" s="960"/>
      <c r="S33" s="961"/>
    </row>
    <row r="34" spans="2:19" x14ac:dyDescent="0.2">
      <c r="B34" s="896" t="s">
        <v>351</v>
      </c>
      <c r="C34" s="896" t="s">
        <v>209</v>
      </c>
      <c r="D34" s="896">
        <v>120</v>
      </c>
      <c r="E34" s="896">
        <v>1</v>
      </c>
      <c r="F34" s="172"/>
      <c r="G34" s="172"/>
      <c r="H34" s="172"/>
      <c r="I34" s="172"/>
      <c r="J34" s="172"/>
      <c r="K34" s="172"/>
      <c r="L34" s="172">
        <v>11</v>
      </c>
      <c r="M34" s="172">
        <v>8</v>
      </c>
      <c r="N34" s="172">
        <v>8</v>
      </c>
      <c r="O34" s="960">
        <v>8</v>
      </c>
      <c r="P34" s="960">
        <v>19</v>
      </c>
      <c r="Q34" s="960">
        <v>19</v>
      </c>
      <c r="R34" s="960">
        <v>12</v>
      </c>
      <c r="S34" s="961">
        <v>8</v>
      </c>
    </row>
    <row r="35" spans="2:19" x14ac:dyDescent="0.2">
      <c r="B35" s="896" t="s">
        <v>351</v>
      </c>
      <c r="C35" s="896" t="s">
        <v>209</v>
      </c>
      <c r="D35" s="896">
        <v>120</v>
      </c>
      <c r="E35" s="896">
        <v>2</v>
      </c>
      <c r="F35" s="172"/>
      <c r="G35" s="172"/>
      <c r="H35" s="172"/>
      <c r="I35" s="172"/>
      <c r="J35" s="172"/>
      <c r="K35" s="172"/>
      <c r="L35" s="172">
        <v>12</v>
      </c>
      <c r="M35" s="172">
        <v>9</v>
      </c>
      <c r="N35" s="172">
        <v>12</v>
      </c>
      <c r="O35" s="960">
        <v>8</v>
      </c>
      <c r="P35" s="960">
        <v>2</v>
      </c>
      <c r="Q35" s="960">
        <v>18</v>
      </c>
      <c r="R35" s="960">
        <v>12</v>
      </c>
      <c r="S35" s="961">
        <v>10</v>
      </c>
    </row>
    <row r="36" spans="2:19" x14ac:dyDescent="0.2">
      <c r="B36" s="896" t="s">
        <v>189</v>
      </c>
      <c r="C36" s="896" t="s">
        <v>209</v>
      </c>
      <c r="D36" s="896">
        <v>120</v>
      </c>
      <c r="E36" s="896">
        <v>1</v>
      </c>
      <c r="F36" s="172">
        <v>13</v>
      </c>
      <c r="G36" s="172">
        <v>13</v>
      </c>
      <c r="H36" s="172"/>
      <c r="I36" s="172"/>
      <c r="J36" s="172">
        <v>8</v>
      </c>
      <c r="K36" s="172">
        <v>17</v>
      </c>
      <c r="L36" s="172"/>
      <c r="M36" s="172"/>
      <c r="N36" s="172"/>
      <c r="O36" s="960"/>
      <c r="P36" s="960"/>
      <c r="Q36" s="960"/>
      <c r="R36" s="960"/>
      <c r="S36" s="961"/>
    </row>
    <row r="37" spans="2:19" x14ac:dyDescent="0.2">
      <c r="B37" s="896" t="s">
        <v>189</v>
      </c>
      <c r="C37" s="896" t="s">
        <v>209</v>
      </c>
      <c r="D37" s="896">
        <v>120</v>
      </c>
      <c r="E37" s="896">
        <v>2</v>
      </c>
      <c r="F37" s="172"/>
      <c r="G37" s="172">
        <v>8</v>
      </c>
      <c r="H37" s="172">
        <v>10</v>
      </c>
      <c r="I37" s="172"/>
      <c r="J37" s="172"/>
      <c r="K37" s="172">
        <v>8</v>
      </c>
      <c r="L37" s="172"/>
      <c r="M37" s="172"/>
      <c r="N37" s="172"/>
      <c r="O37" s="960"/>
      <c r="P37" s="960"/>
      <c r="Q37" s="960"/>
      <c r="R37" s="960"/>
      <c r="S37" s="961"/>
    </row>
    <row r="38" spans="2:19" x14ac:dyDescent="0.2">
      <c r="B38" s="896" t="s">
        <v>473</v>
      </c>
      <c r="C38" s="896" t="s">
        <v>184</v>
      </c>
      <c r="D38" s="896">
        <v>120</v>
      </c>
      <c r="E38" s="896">
        <v>1</v>
      </c>
      <c r="F38" s="172"/>
      <c r="G38" s="172"/>
      <c r="H38" s="172"/>
      <c r="I38" s="172">
        <v>11</v>
      </c>
      <c r="J38" s="172"/>
      <c r="K38" s="172"/>
      <c r="L38" s="172"/>
      <c r="M38" s="172">
        <v>15</v>
      </c>
      <c r="N38" s="172">
        <v>9</v>
      </c>
      <c r="O38" s="960">
        <v>12</v>
      </c>
      <c r="P38" s="960">
        <v>12</v>
      </c>
      <c r="Q38" s="960"/>
      <c r="R38" s="960"/>
      <c r="S38" s="961">
        <v>8</v>
      </c>
    </row>
    <row r="39" spans="2:19" ht="12" customHeight="1" x14ac:dyDescent="0.2">
      <c r="B39" s="896" t="s">
        <v>473</v>
      </c>
      <c r="C39" s="896" t="s">
        <v>184</v>
      </c>
      <c r="D39" s="896">
        <v>120</v>
      </c>
      <c r="E39" s="896">
        <v>2</v>
      </c>
      <c r="F39" s="172"/>
      <c r="G39" s="172"/>
      <c r="H39" s="172"/>
      <c r="I39" s="172"/>
      <c r="J39" s="172"/>
      <c r="K39" s="172"/>
      <c r="L39" s="172"/>
      <c r="M39" s="172"/>
      <c r="N39" s="172">
        <v>10</v>
      </c>
      <c r="O39" s="960">
        <v>10</v>
      </c>
      <c r="P39" s="960">
        <v>8</v>
      </c>
      <c r="Q39" s="960">
        <v>8</v>
      </c>
      <c r="R39" s="960"/>
      <c r="S39" s="961"/>
    </row>
    <row r="40" spans="2:19" x14ac:dyDescent="0.2">
      <c r="B40" s="896" t="s">
        <v>474</v>
      </c>
      <c r="C40" s="896" t="s">
        <v>184</v>
      </c>
      <c r="D40" s="896">
        <v>120</v>
      </c>
      <c r="E40" s="896">
        <v>3</v>
      </c>
      <c r="F40" s="172"/>
      <c r="G40" s="172"/>
      <c r="H40" s="172"/>
      <c r="I40" s="172"/>
      <c r="J40" s="172"/>
      <c r="K40" s="172"/>
      <c r="L40" s="172"/>
      <c r="M40" s="172"/>
      <c r="N40" s="172"/>
      <c r="O40" s="960">
        <v>8</v>
      </c>
      <c r="P40" s="960">
        <v>8</v>
      </c>
      <c r="Q40" s="960"/>
      <c r="R40" s="960">
        <v>8</v>
      </c>
      <c r="S40" s="961"/>
    </row>
    <row r="41" spans="2:19" x14ac:dyDescent="0.2">
      <c r="B41" s="896" t="s">
        <v>474</v>
      </c>
      <c r="C41" s="896" t="s">
        <v>184</v>
      </c>
      <c r="D41" s="896">
        <v>120</v>
      </c>
      <c r="E41" s="896">
        <v>4</v>
      </c>
      <c r="F41" s="172"/>
      <c r="G41" s="172"/>
      <c r="H41" s="172"/>
      <c r="I41" s="172"/>
      <c r="J41" s="172"/>
      <c r="K41" s="172"/>
      <c r="L41" s="172"/>
      <c r="M41" s="172"/>
      <c r="N41" s="172"/>
      <c r="O41" s="960"/>
      <c r="P41" s="960"/>
      <c r="Q41" s="960">
        <v>8</v>
      </c>
      <c r="R41" s="960"/>
      <c r="S41" s="961">
        <v>7</v>
      </c>
    </row>
    <row r="42" spans="2:19" x14ac:dyDescent="0.2">
      <c r="B42" s="896" t="s">
        <v>189</v>
      </c>
      <c r="C42" s="896" t="s">
        <v>184</v>
      </c>
      <c r="D42" s="896">
        <v>120</v>
      </c>
      <c r="E42" s="896">
        <v>2</v>
      </c>
      <c r="F42" s="172">
        <v>8</v>
      </c>
      <c r="G42" s="172"/>
      <c r="H42" s="172"/>
      <c r="I42" s="172"/>
      <c r="J42" s="172"/>
      <c r="K42" s="172"/>
      <c r="L42" s="172"/>
      <c r="M42" s="172"/>
      <c r="N42" s="172"/>
      <c r="O42" s="960"/>
      <c r="P42" s="960"/>
      <c r="Q42" s="960"/>
      <c r="R42" s="960"/>
      <c r="S42" s="961"/>
    </row>
    <row r="43" spans="2:19" x14ac:dyDescent="0.2">
      <c r="B43" s="896" t="s">
        <v>189</v>
      </c>
      <c r="C43" s="896" t="s">
        <v>184</v>
      </c>
      <c r="D43" s="896">
        <v>120</v>
      </c>
      <c r="E43" s="896">
        <v>3</v>
      </c>
      <c r="F43" s="172">
        <v>8</v>
      </c>
      <c r="G43" s="172">
        <v>9</v>
      </c>
      <c r="H43" s="172"/>
      <c r="I43" s="136"/>
      <c r="J43" s="157"/>
      <c r="K43" s="136"/>
      <c r="L43" s="136"/>
      <c r="M43" s="136"/>
      <c r="N43" s="136"/>
      <c r="O43" s="381"/>
      <c r="P43" s="381"/>
      <c r="Q43" s="381"/>
      <c r="R43" s="381"/>
      <c r="S43" s="964"/>
    </row>
    <row r="44" spans="2:19" x14ac:dyDescent="0.2">
      <c r="B44" s="896" t="s">
        <v>189</v>
      </c>
      <c r="C44" s="896" t="s">
        <v>184</v>
      </c>
      <c r="D44" s="896">
        <v>120</v>
      </c>
      <c r="E44" s="896">
        <v>4</v>
      </c>
      <c r="F44" s="172"/>
      <c r="G44" s="172">
        <v>9</v>
      </c>
      <c r="H44" s="172"/>
      <c r="I44" s="172"/>
      <c r="J44" s="172"/>
      <c r="K44" s="172"/>
      <c r="L44" s="172"/>
      <c r="M44" s="172"/>
      <c r="N44" s="172"/>
      <c r="O44" s="960"/>
      <c r="P44" s="960"/>
      <c r="Q44" s="960"/>
      <c r="R44" s="960"/>
      <c r="S44" s="961"/>
    </row>
    <row r="45" spans="2:19" x14ac:dyDescent="0.2">
      <c r="B45" s="896" t="s">
        <v>189</v>
      </c>
      <c r="C45" s="896" t="s">
        <v>184</v>
      </c>
      <c r="D45" s="896">
        <v>160</v>
      </c>
      <c r="E45" s="896">
        <v>1</v>
      </c>
      <c r="F45" s="172"/>
      <c r="G45" s="172"/>
      <c r="H45" s="172"/>
      <c r="I45" s="172"/>
      <c r="J45" s="172"/>
      <c r="K45" s="172"/>
      <c r="L45" s="172"/>
      <c r="M45" s="172"/>
      <c r="N45" s="172"/>
      <c r="O45" s="960"/>
      <c r="P45" s="960"/>
      <c r="Q45" s="960"/>
      <c r="R45" s="960"/>
      <c r="S45" s="961"/>
    </row>
    <row r="46" spans="2:19" x14ac:dyDescent="0.2">
      <c r="B46" s="896" t="s">
        <v>189</v>
      </c>
      <c r="C46" s="896" t="s">
        <v>184</v>
      </c>
      <c r="D46" s="896">
        <v>160</v>
      </c>
      <c r="E46" s="896">
        <v>2</v>
      </c>
      <c r="F46" s="172"/>
      <c r="G46" s="172"/>
      <c r="H46" s="172"/>
      <c r="I46" s="172"/>
      <c r="J46" s="172"/>
      <c r="K46" s="172"/>
      <c r="L46" s="172"/>
      <c r="M46" s="172"/>
      <c r="N46" s="172"/>
      <c r="O46" s="960"/>
      <c r="P46" s="960"/>
      <c r="Q46" s="960"/>
      <c r="R46" s="960"/>
      <c r="S46" s="961"/>
    </row>
    <row r="47" spans="2:19" x14ac:dyDescent="0.2">
      <c r="B47" s="896" t="s">
        <v>189</v>
      </c>
      <c r="C47" s="896" t="s">
        <v>184</v>
      </c>
      <c r="D47" s="896">
        <v>240</v>
      </c>
      <c r="E47" s="896">
        <v>2</v>
      </c>
      <c r="F47" s="172"/>
      <c r="G47" s="172"/>
      <c r="H47" s="172"/>
      <c r="I47" s="172"/>
      <c r="J47" s="172"/>
      <c r="K47" s="172"/>
      <c r="L47" s="172"/>
      <c r="M47" s="172"/>
      <c r="N47" s="172"/>
      <c r="O47" s="960"/>
      <c r="P47" s="960"/>
      <c r="Q47" s="960"/>
      <c r="R47" s="960"/>
      <c r="S47" s="961"/>
    </row>
    <row r="48" spans="2:19" x14ac:dyDescent="0.2">
      <c r="B48" s="896" t="s">
        <v>189</v>
      </c>
      <c r="C48" s="896" t="s">
        <v>184</v>
      </c>
      <c r="D48" s="896">
        <v>160</v>
      </c>
      <c r="E48" s="896">
        <v>3</v>
      </c>
      <c r="F48" s="172"/>
      <c r="G48" s="172"/>
      <c r="H48" s="172"/>
      <c r="I48" s="172"/>
      <c r="J48" s="172"/>
      <c r="K48" s="172"/>
      <c r="L48" s="172"/>
      <c r="M48" s="172"/>
      <c r="N48" s="172"/>
      <c r="O48" s="960"/>
      <c r="P48" s="960"/>
      <c r="Q48" s="960"/>
      <c r="R48" s="960"/>
      <c r="S48" s="961"/>
    </row>
    <row r="49" spans="2:19" x14ac:dyDescent="0.2">
      <c r="B49" s="896" t="s">
        <v>257</v>
      </c>
      <c r="C49" s="896" t="s">
        <v>184</v>
      </c>
      <c r="D49" s="896">
        <v>160</v>
      </c>
      <c r="E49" s="896">
        <v>3</v>
      </c>
      <c r="F49" s="172"/>
      <c r="G49" s="172"/>
      <c r="H49" s="172"/>
      <c r="I49" s="172"/>
      <c r="J49" s="172"/>
      <c r="K49" s="172"/>
      <c r="L49" s="172"/>
      <c r="M49" s="172"/>
      <c r="N49" s="172"/>
      <c r="O49" s="960"/>
      <c r="P49" s="960"/>
      <c r="Q49" s="960"/>
      <c r="R49" s="960"/>
      <c r="S49" s="961"/>
    </row>
    <row r="50" spans="2:19" x14ac:dyDescent="0.2">
      <c r="B50" s="896" t="s">
        <v>258</v>
      </c>
      <c r="C50" s="896" t="s">
        <v>184</v>
      </c>
      <c r="D50" s="896">
        <v>40</v>
      </c>
      <c r="E50" s="896"/>
      <c r="F50" s="172"/>
      <c r="G50" s="172"/>
      <c r="H50" s="172"/>
      <c r="I50" s="172"/>
      <c r="J50" s="172"/>
      <c r="K50" s="172"/>
      <c r="L50" s="172"/>
      <c r="M50" s="172"/>
      <c r="N50" s="172"/>
      <c r="O50" s="960"/>
      <c r="P50" s="960"/>
      <c r="Q50" s="960"/>
      <c r="R50" s="960"/>
      <c r="S50" s="961"/>
    </row>
    <row r="51" spans="2:19" x14ac:dyDescent="0.2">
      <c r="B51" s="896" t="s">
        <v>322</v>
      </c>
      <c r="C51" s="896"/>
      <c r="D51" s="896">
        <v>80</v>
      </c>
      <c r="E51" s="896">
        <v>1</v>
      </c>
      <c r="F51" s="172"/>
      <c r="G51" s="172"/>
      <c r="H51" s="172"/>
      <c r="I51" s="172"/>
      <c r="J51" s="172"/>
      <c r="K51" s="172"/>
      <c r="L51" s="172"/>
      <c r="M51" s="172"/>
      <c r="N51" s="172"/>
      <c r="O51" s="960"/>
      <c r="P51" s="960"/>
      <c r="Q51" s="960"/>
      <c r="R51" s="960"/>
      <c r="S51" s="961"/>
    </row>
    <row r="52" spans="2:19" x14ac:dyDescent="0.2">
      <c r="B52" s="896" t="s">
        <v>259</v>
      </c>
      <c r="C52" s="896" t="s">
        <v>184</v>
      </c>
      <c r="D52" s="896">
        <v>40</v>
      </c>
      <c r="E52" s="896"/>
      <c r="F52" s="172"/>
      <c r="G52" s="172"/>
      <c r="H52" s="172"/>
      <c r="I52" s="172"/>
      <c r="J52" s="172"/>
      <c r="K52" s="172"/>
      <c r="L52" s="172"/>
      <c r="M52" s="172"/>
      <c r="N52" s="172"/>
      <c r="O52" s="960"/>
      <c r="P52" s="960"/>
      <c r="Q52" s="960"/>
      <c r="R52" s="960"/>
      <c r="S52" s="961"/>
    </row>
    <row r="53" spans="2:19" x14ac:dyDescent="0.2">
      <c r="B53" s="896" t="s">
        <v>352</v>
      </c>
      <c r="C53" s="896" t="s">
        <v>209</v>
      </c>
      <c r="D53" s="896">
        <v>120</v>
      </c>
      <c r="E53" s="896">
        <v>1</v>
      </c>
      <c r="F53" s="172"/>
      <c r="G53" s="172"/>
      <c r="H53" s="172"/>
      <c r="I53" s="172"/>
      <c r="J53" s="172"/>
      <c r="K53" s="172"/>
      <c r="L53" s="172"/>
      <c r="M53" s="172">
        <v>17</v>
      </c>
      <c r="N53" s="172">
        <v>0</v>
      </c>
      <c r="O53" s="960">
        <v>8</v>
      </c>
      <c r="P53" s="960">
        <v>13</v>
      </c>
      <c r="Q53" s="960">
        <v>8</v>
      </c>
      <c r="R53" s="960">
        <v>8</v>
      </c>
      <c r="S53" s="961">
        <v>10</v>
      </c>
    </row>
    <row r="54" spans="2:19" x14ac:dyDescent="0.2">
      <c r="B54" s="896" t="s">
        <v>352</v>
      </c>
      <c r="C54" s="896" t="s">
        <v>209</v>
      </c>
      <c r="D54" s="896">
        <v>120</v>
      </c>
      <c r="E54" s="896">
        <v>2</v>
      </c>
      <c r="F54" s="172"/>
      <c r="G54" s="172"/>
      <c r="H54" s="172"/>
      <c r="I54" s="172"/>
      <c r="J54" s="172"/>
      <c r="K54" s="172"/>
      <c r="L54" s="172"/>
      <c r="M54" s="172"/>
      <c r="N54" s="172">
        <v>10</v>
      </c>
      <c r="O54" s="960"/>
      <c r="P54" s="960">
        <v>10</v>
      </c>
      <c r="Q54" s="960">
        <v>8</v>
      </c>
      <c r="R54" s="960">
        <v>13</v>
      </c>
      <c r="S54" s="961">
        <v>7</v>
      </c>
    </row>
    <row r="55" spans="2:19" x14ac:dyDescent="0.2">
      <c r="B55" s="896" t="s">
        <v>475</v>
      </c>
      <c r="C55" s="896" t="s">
        <v>184</v>
      </c>
      <c r="D55" s="896"/>
      <c r="E55" s="896">
        <v>1</v>
      </c>
      <c r="F55" s="172"/>
      <c r="G55" s="172"/>
      <c r="H55" s="172"/>
      <c r="I55" s="172"/>
      <c r="J55" s="172"/>
      <c r="K55" s="172"/>
      <c r="L55" s="172"/>
      <c r="M55" s="172"/>
      <c r="N55" s="172"/>
      <c r="O55" s="960">
        <v>9</v>
      </c>
      <c r="P55" s="960"/>
      <c r="Q55" s="960"/>
      <c r="R55" s="960">
        <v>8</v>
      </c>
      <c r="S55" s="961">
        <v>3</v>
      </c>
    </row>
    <row r="56" spans="2:19" x14ac:dyDescent="0.2">
      <c r="B56" s="896" t="s">
        <v>190</v>
      </c>
      <c r="C56" s="896" t="s">
        <v>184</v>
      </c>
      <c r="D56" s="896">
        <v>240</v>
      </c>
      <c r="E56" s="896">
        <v>1</v>
      </c>
      <c r="F56" s="172"/>
      <c r="G56" s="172"/>
      <c r="H56" s="172"/>
      <c r="I56" s="172"/>
      <c r="J56" s="172"/>
      <c r="K56" s="172"/>
      <c r="L56" s="172"/>
      <c r="M56" s="172"/>
      <c r="N56" s="172"/>
      <c r="O56" s="960"/>
      <c r="P56" s="960"/>
      <c r="Q56" s="960"/>
      <c r="R56" s="960"/>
      <c r="S56" s="961"/>
    </row>
    <row r="57" spans="2:19" x14ac:dyDescent="0.2">
      <c r="B57" s="896" t="s">
        <v>190</v>
      </c>
      <c r="C57" s="896" t="s">
        <v>184</v>
      </c>
      <c r="D57" s="896">
        <v>240</v>
      </c>
      <c r="E57" s="896">
        <v>2</v>
      </c>
      <c r="F57" s="172"/>
      <c r="G57" s="172"/>
      <c r="H57" s="172"/>
      <c r="I57" s="172"/>
      <c r="J57" s="172"/>
      <c r="K57" s="172"/>
      <c r="L57" s="172"/>
      <c r="M57" s="172"/>
      <c r="N57" s="172"/>
      <c r="O57" s="960"/>
      <c r="P57" s="960"/>
      <c r="Q57" s="960"/>
      <c r="R57" s="960"/>
      <c r="S57" s="961"/>
    </row>
    <row r="58" spans="2:19" x14ac:dyDescent="0.2">
      <c r="B58" s="896" t="s">
        <v>190</v>
      </c>
      <c r="C58" s="896" t="s">
        <v>209</v>
      </c>
      <c r="D58" s="896">
        <v>120</v>
      </c>
      <c r="E58" s="896">
        <v>1</v>
      </c>
      <c r="F58" s="172">
        <v>8</v>
      </c>
      <c r="G58" s="172"/>
      <c r="H58" s="172"/>
      <c r="I58" s="172">
        <v>11</v>
      </c>
      <c r="J58" s="172">
        <v>13</v>
      </c>
      <c r="K58" s="172">
        <v>10</v>
      </c>
      <c r="L58" s="172"/>
      <c r="M58" s="172"/>
      <c r="N58" s="172"/>
      <c r="O58" s="960"/>
      <c r="P58" s="960"/>
      <c r="Q58" s="960"/>
      <c r="R58" s="960"/>
      <c r="S58" s="961"/>
    </row>
    <row r="59" spans="2:19" x14ac:dyDescent="0.2">
      <c r="B59" s="896" t="s">
        <v>190</v>
      </c>
      <c r="C59" s="896" t="s">
        <v>209</v>
      </c>
      <c r="D59" s="896">
        <v>120</v>
      </c>
      <c r="E59" s="896">
        <v>2</v>
      </c>
      <c r="F59" s="172"/>
      <c r="G59" s="172">
        <v>15</v>
      </c>
      <c r="H59" s="172"/>
      <c r="I59" s="172"/>
      <c r="J59" s="172"/>
      <c r="K59" s="172"/>
      <c r="L59" s="172"/>
      <c r="M59" s="172"/>
      <c r="N59" s="172"/>
      <c r="O59" s="960"/>
      <c r="P59" s="960"/>
      <c r="Q59" s="960"/>
      <c r="R59" s="960"/>
      <c r="S59" s="961"/>
    </row>
    <row r="60" spans="2:19" x14ac:dyDescent="0.2">
      <c r="B60" s="896" t="s">
        <v>190</v>
      </c>
      <c r="C60" s="896" t="s">
        <v>184</v>
      </c>
      <c r="D60" s="896">
        <v>120</v>
      </c>
      <c r="E60" s="896">
        <v>1</v>
      </c>
      <c r="F60" s="172"/>
      <c r="G60" s="172"/>
      <c r="H60" s="172">
        <v>7</v>
      </c>
      <c r="I60" s="172"/>
      <c r="J60" s="172"/>
      <c r="K60" s="172"/>
      <c r="L60" s="172"/>
      <c r="M60" s="172"/>
      <c r="N60" s="172"/>
      <c r="O60" s="960"/>
      <c r="P60" s="960"/>
      <c r="Q60" s="960"/>
      <c r="R60" s="960"/>
      <c r="S60" s="961"/>
    </row>
    <row r="61" spans="2:19" x14ac:dyDescent="0.2">
      <c r="B61" s="896" t="s">
        <v>190</v>
      </c>
      <c r="C61" s="896" t="s">
        <v>184</v>
      </c>
      <c r="D61" s="896">
        <v>120</v>
      </c>
      <c r="E61" s="896">
        <v>2</v>
      </c>
      <c r="F61" s="172"/>
      <c r="G61" s="172"/>
      <c r="H61" s="172"/>
      <c r="I61" s="172"/>
      <c r="J61" s="172"/>
      <c r="K61" s="172"/>
      <c r="L61" s="172"/>
      <c r="M61" s="172"/>
      <c r="N61" s="172"/>
      <c r="O61" s="960"/>
      <c r="P61" s="960"/>
      <c r="Q61" s="960"/>
      <c r="R61" s="960"/>
      <c r="S61" s="961"/>
    </row>
    <row r="62" spans="2:19" x14ac:dyDescent="0.2">
      <c r="B62" s="896" t="s">
        <v>190</v>
      </c>
      <c r="C62" s="896" t="s">
        <v>184</v>
      </c>
      <c r="D62" s="896">
        <v>160</v>
      </c>
      <c r="E62" s="896">
        <v>1</v>
      </c>
      <c r="F62" s="172"/>
      <c r="G62" s="172"/>
      <c r="H62" s="172"/>
      <c r="I62" s="172"/>
      <c r="J62" s="172"/>
      <c r="K62" s="172"/>
      <c r="L62" s="172"/>
      <c r="M62" s="172"/>
      <c r="N62" s="172"/>
      <c r="O62" s="960"/>
      <c r="P62" s="960"/>
      <c r="Q62" s="960"/>
      <c r="R62" s="960"/>
      <c r="S62" s="961"/>
    </row>
    <row r="63" spans="2:19" x14ac:dyDescent="0.2">
      <c r="B63" s="896" t="s">
        <v>190</v>
      </c>
      <c r="C63" s="896" t="s">
        <v>184</v>
      </c>
      <c r="D63" s="896">
        <v>160</v>
      </c>
      <c r="E63" s="896">
        <v>2</v>
      </c>
      <c r="F63" s="172"/>
      <c r="G63" s="172"/>
      <c r="H63" s="172"/>
      <c r="I63" s="172"/>
      <c r="J63" s="172"/>
      <c r="K63" s="172"/>
      <c r="L63" s="172"/>
      <c r="M63" s="172"/>
      <c r="N63" s="172"/>
      <c r="O63" s="960"/>
      <c r="P63" s="960"/>
      <c r="Q63" s="960"/>
      <c r="R63" s="960"/>
      <c r="S63" s="961"/>
    </row>
    <row r="64" spans="2:19" x14ac:dyDescent="0.2">
      <c r="B64" s="896" t="s">
        <v>190</v>
      </c>
      <c r="C64" s="896" t="s">
        <v>184</v>
      </c>
      <c r="D64" s="896">
        <v>160</v>
      </c>
      <c r="E64" s="896">
        <v>3</v>
      </c>
      <c r="F64" s="172"/>
      <c r="G64" s="172"/>
      <c r="H64" s="172"/>
      <c r="I64" s="172"/>
      <c r="J64" s="172"/>
      <c r="K64" s="172"/>
      <c r="L64" s="172"/>
      <c r="M64" s="172"/>
      <c r="N64" s="172"/>
      <c r="O64" s="960"/>
      <c r="P64" s="960"/>
      <c r="Q64" s="960"/>
      <c r="R64" s="960"/>
      <c r="S64" s="961"/>
    </row>
    <row r="65" spans="2:19" x14ac:dyDescent="0.2">
      <c r="B65" s="896" t="s">
        <v>303</v>
      </c>
      <c r="C65" s="896" t="s">
        <v>184</v>
      </c>
      <c r="D65" s="896">
        <v>120</v>
      </c>
      <c r="E65" s="896">
        <v>1</v>
      </c>
      <c r="F65" s="172">
        <v>27</v>
      </c>
      <c r="G65" s="172"/>
      <c r="H65" s="172"/>
      <c r="I65" s="172"/>
      <c r="J65" s="172"/>
      <c r="K65" s="172"/>
      <c r="L65" s="172"/>
      <c r="M65" s="172"/>
      <c r="N65" s="172"/>
      <c r="O65" s="960"/>
      <c r="P65" s="960"/>
      <c r="Q65" s="960"/>
      <c r="R65" s="960"/>
      <c r="S65" s="961"/>
    </row>
    <row r="66" spans="2:19" x14ac:dyDescent="0.2">
      <c r="B66" s="896" t="s">
        <v>303</v>
      </c>
      <c r="C66" s="896" t="s">
        <v>184</v>
      </c>
      <c r="D66" s="896">
        <v>120</v>
      </c>
      <c r="E66" s="896">
        <v>2</v>
      </c>
      <c r="F66" s="172">
        <v>12</v>
      </c>
      <c r="G66" s="172"/>
      <c r="H66" s="172"/>
      <c r="I66" s="172"/>
      <c r="J66" s="172"/>
      <c r="K66" s="172"/>
      <c r="L66" s="172"/>
      <c r="M66" s="172"/>
      <c r="N66" s="172"/>
      <c r="O66" s="960"/>
      <c r="P66" s="960"/>
      <c r="Q66" s="960"/>
      <c r="R66" s="960"/>
      <c r="S66" s="961"/>
    </row>
    <row r="67" spans="2:19" x14ac:dyDescent="0.2">
      <c r="B67" s="896" t="s">
        <v>227</v>
      </c>
      <c r="C67" s="896" t="s">
        <v>184</v>
      </c>
      <c r="D67" s="896">
        <v>120</v>
      </c>
      <c r="E67" s="896" t="s">
        <v>199</v>
      </c>
      <c r="F67" s="172"/>
      <c r="G67" s="172"/>
      <c r="H67" s="172"/>
      <c r="I67" s="172"/>
      <c r="J67" s="172"/>
      <c r="K67" s="172"/>
      <c r="L67" s="172"/>
      <c r="M67" s="172"/>
      <c r="N67" s="172"/>
      <c r="O67" s="960"/>
      <c r="P67" s="960"/>
      <c r="Q67" s="960"/>
      <c r="R67" s="960"/>
      <c r="S67" s="961"/>
    </row>
    <row r="68" spans="2:19" x14ac:dyDescent="0.2">
      <c r="B68" s="896" t="s">
        <v>227</v>
      </c>
      <c r="C68" s="896" t="s">
        <v>184</v>
      </c>
      <c r="D68" s="896">
        <v>120</v>
      </c>
      <c r="E68" s="896">
        <v>1</v>
      </c>
      <c r="F68" s="172"/>
      <c r="G68" s="172">
        <v>23</v>
      </c>
      <c r="H68" s="172">
        <v>12</v>
      </c>
      <c r="I68" s="172">
        <v>8</v>
      </c>
      <c r="J68" s="172"/>
      <c r="K68" s="172"/>
      <c r="L68" s="172"/>
      <c r="M68" s="172"/>
      <c r="N68" s="172"/>
      <c r="O68" s="960"/>
      <c r="P68" s="960"/>
      <c r="Q68" s="960"/>
      <c r="R68" s="960"/>
      <c r="S68" s="961"/>
    </row>
    <row r="69" spans="2:19" x14ac:dyDescent="0.2">
      <c r="B69" s="896" t="s">
        <v>227</v>
      </c>
      <c r="C69" s="896" t="s">
        <v>184</v>
      </c>
      <c r="D69" s="896">
        <v>120</v>
      </c>
      <c r="E69" s="896">
        <v>2</v>
      </c>
      <c r="F69" s="172"/>
      <c r="G69" s="172">
        <v>20</v>
      </c>
      <c r="H69" s="172"/>
      <c r="I69" s="172"/>
      <c r="J69" s="172"/>
      <c r="K69" s="172"/>
      <c r="L69" s="172"/>
      <c r="M69" s="172"/>
      <c r="N69" s="172"/>
      <c r="O69" s="960"/>
      <c r="P69" s="960"/>
      <c r="Q69" s="960"/>
      <c r="R69" s="960"/>
      <c r="S69" s="961"/>
    </row>
    <row r="70" spans="2:19" x14ac:dyDescent="0.2">
      <c r="B70" s="896" t="s">
        <v>584</v>
      </c>
      <c r="C70" s="896"/>
      <c r="D70" s="896">
        <v>120</v>
      </c>
      <c r="E70" s="896">
        <v>1</v>
      </c>
      <c r="F70" s="172"/>
      <c r="G70" s="172"/>
      <c r="H70" s="172"/>
      <c r="I70" s="172"/>
      <c r="J70" s="172"/>
      <c r="K70" s="172"/>
      <c r="L70" s="172"/>
      <c r="M70" s="172"/>
      <c r="N70" s="172"/>
      <c r="O70" s="960"/>
      <c r="P70" s="960"/>
      <c r="Q70" s="960"/>
      <c r="R70" s="960"/>
      <c r="S70" s="961"/>
    </row>
    <row r="71" spans="2:19" x14ac:dyDescent="0.2">
      <c r="B71" s="896" t="s">
        <v>300</v>
      </c>
      <c r="C71" s="896" t="s">
        <v>207</v>
      </c>
      <c r="D71" s="896">
        <v>160</v>
      </c>
      <c r="E71" s="896">
        <v>1</v>
      </c>
      <c r="F71" s="172"/>
      <c r="G71" s="172">
        <v>20</v>
      </c>
      <c r="H71" s="172"/>
      <c r="I71" s="172"/>
      <c r="J71" s="172"/>
      <c r="K71" s="172"/>
      <c r="L71" s="172"/>
      <c r="M71" s="172"/>
      <c r="N71" s="172"/>
      <c r="O71" s="960"/>
      <c r="P71" s="960"/>
      <c r="Q71" s="960"/>
      <c r="R71" s="960"/>
      <c r="S71" s="961"/>
    </row>
    <row r="72" spans="2:19" x14ac:dyDescent="0.2">
      <c r="B72" s="896" t="s">
        <v>300</v>
      </c>
      <c r="C72" s="896" t="s">
        <v>207</v>
      </c>
      <c r="D72" s="896">
        <v>120</v>
      </c>
      <c r="E72" s="896">
        <v>1</v>
      </c>
      <c r="F72" s="172">
        <v>32</v>
      </c>
      <c r="G72" s="172">
        <v>15</v>
      </c>
      <c r="H72" s="172"/>
      <c r="I72" s="172"/>
      <c r="J72" s="172"/>
      <c r="K72" s="172"/>
      <c r="L72" s="172"/>
      <c r="M72" s="172"/>
      <c r="N72" s="172"/>
      <c r="O72" s="960"/>
      <c r="P72" s="960"/>
      <c r="Q72" s="960"/>
      <c r="R72" s="960"/>
      <c r="S72" s="961"/>
    </row>
    <row r="73" spans="2:19" x14ac:dyDescent="0.2">
      <c r="B73" s="896" t="s">
        <v>260</v>
      </c>
      <c r="C73" s="896" t="s">
        <v>207</v>
      </c>
      <c r="D73" s="896">
        <v>240</v>
      </c>
      <c r="E73" s="896">
        <v>1</v>
      </c>
      <c r="F73" s="172"/>
      <c r="G73" s="172"/>
      <c r="H73" s="172"/>
      <c r="I73" s="172"/>
      <c r="J73" s="172"/>
      <c r="K73" s="172"/>
      <c r="L73" s="172"/>
      <c r="M73" s="172"/>
      <c r="N73" s="172"/>
      <c r="O73" s="960"/>
      <c r="P73" s="960"/>
      <c r="Q73" s="960"/>
      <c r="R73" s="960"/>
      <c r="S73" s="961"/>
    </row>
    <row r="74" spans="2:19" x14ac:dyDescent="0.2">
      <c r="B74" s="896" t="s">
        <v>260</v>
      </c>
      <c r="C74" s="896" t="s">
        <v>207</v>
      </c>
      <c r="D74" s="896">
        <v>240</v>
      </c>
      <c r="E74" s="896">
        <v>2</v>
      </c>
      <c r="F74" s="172"/>
      <c r="G74" s="172"/>
      <c r="H74" s="172"/>
      <c r="I74" s="172"/>
      <c r="J74" s="172"/>
      <c r="K74" s="172"/>
      <c r="L74" s="172"/>
      <c r="M74" s="172"/>
      <c r="N74" s="172"/>
      <c r="O74" s="960"/>
      <c r="P74" s="960"/>
      <c r="Q74" s="960"/>
      <c r="R74" s="960"/>
      <c r="S74" s="961"/>
    </row>
    <row r="75" spans="2:19" x14ac:dyDescent="0.2">
      <c r="B75" s="896" t="s">
        <v>232</v>
      </c>
      <c r="C75" s="896" t="s">
        <v>207</v>
      </c>
      <c r="D75" s="896">
        <v>240</v>
      </c>
      <c r="E75" s="896">
        <v>1</v>
      </c>
      <c r="F75" s="172">
        <v>11</v>
      </c>
      <c r="G75" s="172">
        <v>9</v>
      </c>
      <c r="H75" s="172"/>
      <c r="I75" s="172"/>
      <c r="J75" s="172"/>
      <c r="K75" s="172"/>
      <c r="L75" s="172"/>
      <c r="M75" s="172"/>
      <c r="N75" s="172"/>
      <c r="O75" s="960"/>
      <c r="P75" s="960"/>
      <c r="Q75" s="960"/>
      <c r="R75" s="960"/>
      <c r="S75" s="961"/>
    </row>
    <row r="76" spans="2:19" x14ac:dyDescent="0.2">
      <c r="B76" s="896" t="s">
        <v>232</v>
      </c>
      <c r="C76" s="896" t="s">
        <v>207</v>
      </c>
      <c r="D76" s="896">
        <v>240</v>
      </c>
      <c r="E76" s="896">
        <v>2</v>
      </c>
      <c r="F76" s="172"/>
      <c r="G76" s="172"/>
      <c r="H76" s="172"/>
      <c r="I76" s="172"/>
      <c r="J76" s="172"/>
      <c r="K76" s="172"/>
      <c r="L76" s="172"/>
      <c r="M76" s="172"/>
      <c r="N76" s="172"/>
      <c r="O76" s="960"/>
      <c r="P76" s="960"/>
      <c r="Q76" s="960"/>
      <c r="R76" s="960"/>
      <c r="S76" s="961"/>
    </row>
    <row r="77" spans="2:19" x14ac:dyDescent="0.2">
      <c r="B77" s="896" t="s">
        <v>232</v>
      </c>
      <c r="C77" s="896" t="s">
        <v>207</v>
      </c>
      <c r="D77" s="896">
        <v>240</v>
      </c>
      <c r="E77" s="896">
        <v>3</v>
      </c>
      <c r="F77" s="172"/>
      <c r="G77" s="172"/>
      <c r="H77" s="172"/>
      <c r="I77" s="172"/>
      <c r="J77" s="172"/>
      <c r="K77" s="172"/>
      <c r="L77" s="172"/>
      <c r="M77" s="172"/>
      <c r="N77" s="172"/>
      <c r="O77" s="960"/>
      <c r="P77" s="960"/>
      <c r="Q77" s="960"/>
      <c r="R77" s="960"/>
      <c r="S77" s="961"/>
    </row>
    <row r="78" spans="2:19" x14ac:dyDescent="0.2">
      <c r="B78" s="896" t="s">
        <v>232</v>
      </c>
      <c r="C78" s="896" t="s">
        <v>207</v>
      </c>
      <c r="D78" s="896">
        <v>240</v>
      </c>
      <c r="E78" s="896">
        <v>4</v>
      </c>
      <c r="F78" s="172"/>
      <c r="G78" s="172"/>
      <c r="H78" s="172"/>
      <c r="I78" s="172"/>
      <c r="J78" s="172"/>
      <c r="K78" s="172"/>
      <c r="L78" s="172"/>
      <c r="M78" s="172"/>
      <c r="N78" s="172"/>
      <c r="O78" s="960"/>
      <c r="P78" s="960"/>
      <c r="Q78" s="960"/>
      <c r="R78" s="960"/>
      <c r="S78" s="961"/>
    </row>
    <row r="79" spans="2:19" x14ac:dyDescent="0.2">
      <c r="B79" s="896" t="s">
        <v>261</v>
      </c>
      <c r="C79" s="896" t="s">
        <v>207</v>
      </c>
      <c r="D79" s="896">
        <v>120</v>
      </c>
      <c r="E79" s="896">
        <v>1</v>
      </c>
      <c r="F79" s="172"/>
      <c r="G79" s="172"/>
      <c r="H79" s="172"/>
      <c r="I79" s="172"/>
      <c r="J79" s="172"/>
      <c r="K79" s="172"/>
      <c r="L79" s="172"/>
      <c r="M79" s="172"/>
      <c r="N79" s="172"/>
      <c r="O79" s="960"/>
      <c r="P79" s="960"/>
      <c r="Q79" s="960"/>
      <c r="R79" s="960"/>
      <c r="S79" s="961"/>
    </row>
    <row r="80" spans="2:19" x14ac:dyDescent="0.2">
      <c r="B80" s="896" t="s">
        <v>299</v>
      </c>
      <c r="C80" s="896" t="s">
        <v>207</v>
      </c>
      <c r="D80" s="896">
        <v>160</v>
      </c>
      <c r="E80" s="896">
        <v>1</v>
      </c>
      <c r="F80" s="172">
        <v>11</v>
      </c>
      <c r="G80" s="172">
        <v>24</v>
      </c>
      <c r="H80" s="172"/>
      <c r="I80" s="172"/>
      <c r="J80" s="172"/>
      <c r="K80" s="172"/>
      <c r="L80" s="172"/>
      <c r="M80" s="172"/>
      <c r="N80" s="172"/>
      <c r="O80" s="960"/>
      <c r="P80" s="960"/>
      <c r="Q80" s="960"/>
      <c r="R80" s="960"/>
      <c r="S80" s="961"/>
    </row>
    <row r="81" spans="2:19" x14ac:dyDescent="0.2">
      <c r="B81" s="896" t="s">
        <v>299</v>
      </c>
      <c r="C81" s="896" t="s">
        <v>207</v>
      </c>
      <c r="D81" s="896">
        <v>160</v>
      </c>
      <c r="E81" s="896">
        <v>2</v>
      </c>
      <c r="F81" s="172">
        <v>10</v>
      </c>
      <c r="G81" s="172"/>
      <c r="H81" s="172"/>
      <c r="I81" s="172"/>
      <c r="J81" s="172"/>
      <c r="K81" s="172"/>
      <c r="L81" s="172"/>
      <c r="M81" s="172"/>
      <c r="N81" s="172"/>
      <c r="O81" s="960"/>
      <c r="P81" s="960"/>
      <c r="Q81" s="960"/>
      <c r="R81" s="960"/>
      <c r="S81" s="961"/>
    </row>
    <row r="82" spans="2:19" x14ac:dyDescent="0.2">
      <c r="B82" s="896" t="s">
        <v>586</v>
      </c>
      <c r="C82" s="896"/>
      <c r="D82" s="896">
        <v>80</v>
      </c>
      <c r="E82" s="896">
        <v>1</v>
      </c>
      <c r="F82" s="172"/>
      <c r="G82" s="172"/>
      <c r="H82" s="172"/>
      <c r="I82" s="172"/>
      <c r="J82" s="172"/>
      <c r="K82" s="172"/>
      <c r="L82" s="172"/>
      <c r="M82" s="172"/>
      <c r="N82" s="172"/>
      <c r="O82" s="960"/>
      <c r="P82" s="960"/>
      <c r="Q82" s="960"/>
      <c r="R82" s="960"/>
      <c r="S82" s="961"/>
    </row>
    <row r="83" spans="2:19" x14ac:dyDescent="0.2">
      <c r="B83" s="896" t="s">
        <v>587</v>
      </c>
      <c r="C83" s="896"/>
      <c r="D83" s="896">
        <v>80</v>
      </c>
      <c r="E83" s="896">
        <v>3</v>
      </c>
      <c r="F83" s="172"/>
      <c r="G83" s="172"/>
      <c r="H83" s="172"/>
      <c r="I83" s="172"/>
      <c r="J83" s="172"/>
      <c r="K83" s="172"/>
      <c r="L83" s="172"/>
      <c r="M83" s="172"/>
      <c r="N83" s="172"/>
      <c r="O83" s="960"/>
      <c r="P83" s="960"/>
      <c r="Q83" s="960"/>
      <c r="R83" s="960"/>
      <c r="S83" s="961"/>
    </row>
    <row r="84" spans="2:19" x14ac:dyDescent="0.2">
      <c r="B84" s="896" t="s">
        <v>378</v>
      </c>
      <c r="C84" s="896" t="s">
        <v>209</v>
      </c>
      <c r="D84" s="896">
        <v>120</v>
      </c>
      <c r="E84" s="896">
        <v>1</v>
      </c>
      <c r="F84" s="172">
        <v>12</v>
      </c>
      <c r="G84" s="172"/>
      <c r="H84" s="172"/>
      <c r="I84" s="172"/>
      <c r="J84" s="172"/>
      <c r="K84" s="172"/>
      <c r="L84" s="172">
        <v>7</v>
      </c>
      <c r="M84" s="172"/>
      <c r="N84" s="172"/>
      <c r="O84" s="960"/>
      <c r="P84" s="960">
        <v>11</v>
      </c>
      <c r="Q84" s="960"/>
      <c r="R84" s="960"/>
      <c r="S84" s="961"/>
    </row>
    <row r="85" spans="2:19" x14ac:dyDescent="0.2">
      <c r="B85" s="896" t="s">
        <v>378</v>
      </c>
      <c r="C85" s="896" t="s">
        <v>209</v>
      </c>
      <c r="D85" s="896">
        <v>120</v>
      </c>
      <c r="E85" s="896">
        <v>2</v>
      </c>
      <c r="F85" s="172"/>
      <c r="G85" s="172"/>
      <c r="H85" s="172"/>
      <c r="I85" s="172"/>
      <c r="J85" s="172">
        <v>7</v>
      </c>
      <c r="K85" s="172"/>
      <c r="L85" s="172"/>
      <c r="M85" s="172">
        <v>9</v>
      </c>
      <c r="N85" s="172">
        <v>0</v>
      </c>
      <c r="O85" s="960"/>
      <c r="P85" s="960"/>
      <c r="Q85" s="960">
        <v>8</v>
      </c>
      <c r="R85" s="960"/>
      <c r="S85" s="961"/>
    </row>
    <row r="86" spans="2:19" x14ac:dyDescent="0.2">
      <c r="B86" s="896" t="s">
        <v>350</v>
      </c>
      <c r="C86" s="896" t="s">
        <v>184</v>
      </c>
      <c r="D86" s="896">
        <v>120</v>
      </c>
      <c r="E86" s="896">
        <v>1</v>
      </c>
      <c r="F86" s="172"/>
      <c r="G86" s="172"/>
      <c r="H86" s="172"/>
      <c r="I86" s="172"/>
      <c r="J86" s="172"/>
      <c r="K86" s="172"/>
      <c r="L86" s="172"/>
      <c r="M86" s="172"/>
      <c r="N86" s="172">
        <v>7</v>
      </c>
      <c r="O86" s="960"/>
      <c r="P86" s="960"/>
      <c r="Q86" s="960"/>
      <c r="R86" s="960">
        <v>7</v>
      </c>
      <c r="S86" s="961"/>
    </row>
    <row r="87" spans="2:19" x14ac:dyDescent="0.2">
      <c r="B87" s="896" t="s">
        <v>350</v>
      </c>
      <c r="C87" s="896" t="s">
        <v>184</v>
      </c>
      <c r="D87" s="896">
        <v>120</v>
      </c>
      <c r="E87" s="896">
        <v>2</v>
      </c>
      <c r="F87" s="172"/>
      <c r="G87" s="172"/>
      <c r="H87" s="172"/>
      <c r="I87" s="172"/>
      <c r="J87" s="172"/>
      <c r="K87" s="172"/>
      <c r="L87" s="172"/>
      <c r="M87" s="172"/>
      <c r="N87" s="172"/>
      <c r="O87" s="960"/>
      <c r="P87" s="960"/>
      <c r="Q87" s="960"/>
      <c r="R87" s="960"/>
      <c r="S87" s="961">
        <v>8</v>
      </c>
    </row>
    <row r="88" spans="2:19" x14ac:dyDescent="0.2">
      <c r="B88" s="896" t="s">
        <v>353</v>
      </c>
      <c r="C88" s="896" t="s">
        <v>184</v>
      </c>
      <c r="D88" s="896">
        <v>120</v>
      </c>
      <c r="E88" s="896">
        <v>4</v>
      </c>
      <c r="F88" s="172"/>
      <c r="G88" s="172"/>
      <c r="H88" s="172"/>
      <c r="I88" s="172"/>
      <c r="J88" s="172"/>
      <c r="K88" s="172"/>
      <c r="L88" s="172"/>
      <c r="M88" s="172"/>
      <c r="N88" s="172"/>
      <c r="O88" s="960"/>
      <c r="P88" s="960"/>
      <c r="Q88" s="960"/>
      <c r="R88" s="960"/>
      <c r="S88" s="961"/>
    </row>
    <row r="89" spans="2:19" x14ac:dyDescent="0.2">
      <c r="B89" s="896" t="s">
        <v>262</v>
      </c>
      <c r="C89" s="896" t="s">
        <v>184</v>
      </c>
      <c r="D89" s="896">
        <v>120</v>
      </c>
      <c r="E89" s="896">
        <v>1</v>
      </c>
      <c r="F89" s="172"/>
      <c r="G89" s="172"/>
      <c r="H89" s="172"/>
      <c r="I89" s="172"/>
      <c r="J89" s="172"/>
      <c r="K89" s="172">
        <v>7</v>
      </c>
      <c r="L89" s="172"/>
      <c r="M89" s="172"/>
      <c r="N89" s="172"/>
      <c r="O89" s="960"/>
      <c r="P89" s="960"/>
      <c r="Q89" s="960"/>
      <c r="R89" s="960"/>
      <c r="S89" s="961"/>
    </row>
    <row r="90" spans="2:19" x14ac:dyDescent="0.2">
      <c r="B90" s="896" t="s">
        <v>262</v>
      </c>
      <c r="C90" s="896" t="s">
        <v>184</v>
      </c>
      <c r="D90" s="896">
        <v>160</v>
      </c>
      <c r="E90" s="896">
        <v>1</v>
      </c>
      <c r="F90" s="172"/>
      <c r="G90" s="172"/>
      <c r="H90" s="172"/>
      <c r="I90" s="172">
        <v>1</v>
      </c>
      <c r="J90" s="172"/>
      <c r="K90" s="172"/>
      <c r="L90" s="172"/>
      <c r="M90" s="172"/>
      <c r="N90" s="172"/>
      <c r="O90" s="960"/>
      <c r="P90" s="960"/>
      <c r="Q90" s="960"/>
      <c r="R90" s="960"/>
      <c r="S90" s="961"/>
    </row>
    <row r="91" spans="2:19" x14ac:dyDescent="0.2">
      <c r="B91" s="896" t="s">
        <v>262</v>
      </c>
      <c r="C91" s="896" t="s">
        <v>184</v>
      </c>
      <c r="D91" s="896">
        <v>160</v>
      </c>
      <c r="E91" s="896">
        <v>1</v>
      </c>
      <c r="F91" s="172"/>
      <c r="G91" s="172"/>
      <c r="H91" s="172">
        <v>10</v>
      </c>
      <c r="I91" s="172"/>
      <c r="J91" s="172"/>
      <c r="K91" s="172"/>
      <c r="L91" s="172"/>
      <c r="M91" s="172"/>
      <c r="N91" s="172"/>
      <c r="O91" s="960"/>
      <c r="P91" s="960"/>
      <c r="Q91" s="960"/>
      <c r="R91" s="960"/>
      <c r="S91" s="961"/>
    </row>
    <row r="92" spans="2:19" x14ac:dyDescent="0.2">
      <c r="B92" s="896" t="s">
        <v>262</v>
      </c>
      <c r="C92" s="896" t="s">
        <v>184</v>
      </c>
      <c r="D92" s="896">
        <v>120</v>
      </c>
      <c r="E92" s="896">
        <v>2</v>
      </c>
      <c r="F92" s="172"/>
      <c r="G92" s="172">
        <v>8</v>
      </c>
      <c r="H92" s="172"/>
      <c r="I92" s="172"/>
      <c r="J92" s="172"/>
      <c r="K92" s="172"/>
      <c r="L92" s="172">
        <v>9</v>
      </c>
      <c r="M92" s="172"/>
      <c r="N92" s="172"/>
      <c r="O92" s="960"/>
      <c r="P92" s="960"/>
      <c r="Q92" s="960"/>
      <c r="R92" s="960"/>
      <c r="S92" s="961"/>
    </row>
    <row r="93" spans="2:19" x14ac:dyDescent="0.2">
      <c r="B93" s="896" t="s">
        <v>262</v>
      </c>
      <c r="C93" s="896" t="s">
        <v>184</v>
      </c>
      <c r="D93" s="896">
        <v>160</v>
      </c>
      <c r="E93" s="896">
        <v>3</v>
      </c>
      <c r="F93" s="172"/>
      <c r="G93" s="172"/>
      <c r="H93" s="172"/>
      <c r="I93" s="172">
        <v>7</v>
      </c>
      <c r="J93" s="172">
        <v>2</v>
      </c>
      <c r="K93" s="172"/>
      <c r="L93" s="172"/>
      <c r="M93" s="172"/>
      <c r="N93" s="172"/>
      <c r="O93" s="960"/>
      <c r="P93" s="960"/>
      <c r="Q93" s="960"/>
      <c r="R93" s="960"/>
      <c r="S93" s="961"/>
    </row>
    <row r="94" spans="2:19" x14ac:dyDescent="0.2">
      <c r="B94" s="896" t="s">
        <v>262</v>
      </c>
      <c r="C94" s="896" t="s">
        <v>184</v>
      </c>
      <c r="D94" s="896">
        <v>120</v>
      </c>
      <c r="E94" s="896">
        <v>4</v>
      </c>
      <c r="F94" s="172"/>
      <c r="G94" s="172"/>
      <c r="H94" s="172"/>
      <c r="I94" s="172"/>
      <c r="J94" s="172"/>
      <c r="K94" s="172">
        <v>2</v>
      </c>
      <c r="L94" s="172"/>
      <c r="M94" s="172"/>
      <c r="N94" s="172"/>
      <c r="O94" s="960"/>
      <c r="P94" s="960"/>
      <c r="Q94" s="960"/>
      <c r="R94" s="960"/>
      <c r="S94" s="961"/>
    </row>
    <row r="95" spans="2:19" x14ac:dyDescent="0.2">
      <c r="B95" s="896" t="s">
        <v>263</v>
      </c>
      <c r="C95" s="896" t="s">
        <v>209</v>
      </c>
      <c r="D95" s="896">
        <v>120</v>
      </c>
      <c r="E95" s="896">
        <v>1</v>
      </c>
      <c r="F95" s="172"/>
      <c r="G95" s="172"/>
      <c r="H95" s="172"/>
      <c r="I95" s="172"/>
      <c r="J95" s="172"/>
      <c r="K95" s="172"/>
      <c r="L95" s="172"/>
      <c r="M95" s="172"/>
      <c r="N95" s="172"/>
      <c r="O95" s="960"/>
      <c r="P95" s="960"/>
      <c r="Q95" s="960"/>
      <c r="R95" s="960"/>
      <c r="S95" s="961"/>
    </row>
    <row r="96" spans="2:19" x14ac:dyDescent="0.2">
      <c r="B96" s="896" t="s">
        <v>263</v>
      </c>
      <c r="C96" s="896" t="s">
        <v>209</v>
      </c>
      <c r="D96" s="896">
        <v>120</v>
      </c>
      <c r="E96" s="896">
        <v>2</v>
      </c>
      <c r="F96" s="172">
        <v>8</v>
      </c>
      <c r="G96" s="172">
        <v>8</v>
      </c>
      <c r="H96" s="172"/>
      <c r="I96" s="172"/>
      <c r="J96" s="172"/>
      <c r="K96" s="172"/>
      <c r="L96" s="172"/>
      <c r="M96" s="172"/>
      <c r="N96" s="172"/>
      <c r="O96" s="960"/>
      <c r="P96" s="960"/>
      <c r="Q96" s="960"/>
      <c r="R96" s="960"/>
      <c r="S96" s="961"/>
    </row>
    <row r="97" spans="2:19" x14ac:dyDescent="0.2">
      <c r="B97" s="896" t="s">
        <v>263</v>
      </c>
      <c r="C97" s="896" t="s">
        <v>209</v>
      </c>
      <c r="D97" s="896">
        <v>120</v>
      </c>
      <c r="E97" s="896">
        <v>3</v>
      </c>
      <c r="F97" s="172"/>
      <c r="G97" s="172"/>
      <c r="H97" s="172"/>
      <c r="I97" s="172"/>
      <c r="J97" s="172"/>
      <c r="K97" s="172"/>
      <c r="L97" s="172"/>
      <c r="M97" s="172"/>
      <c r="N97" s="172"/>
      <c r="O97" s="960"/>
      <c r="P97" s="960"/>
      <c r="Q97" s="960"/>
      <c r="R97" s="960"/>
      <c r="S97" s="961"/>
    </row>
    <row r="98" spans="2:19" x14ac:dyDescent="0.2">
      <c r="B98" s="896" t="s">
        <v>585</v>
      </c>
      <c r="C98" s="896"/>
      <c r="D98" s="896">
        <v>120</v>
      </c>
      <c r="E98" s="896">
        <v>1</v>
      </c>
      <c r="F98" s="172"/>
      <c r="G98" s="172"/>
      <c r="H98" s="172"/>
      <c r="I98" s="172"/>
      <c r="J98" s="172"/>
      <c r="K98" s="172"/>
      <c r="L98" s="172"/>
      <c r="M98" s="172"/>
      <c r="N98" s="172"/>
      <c r="O98" s="960"/>
      <c r="P98" s="960"/>
      <c r="Q98" s="960"/>
      <c r="R98" s="960"/>
      <c r="S98" s="961"/>
    </row>
    <row r="99" spans="2:19" x14ac:dyDescent="0.2">
      <c r="B99" s="896" t="s">
        <v>379</v>
      </c>
      <c r="C99" s="896" t="s">
        <v>209</v>
      </c>
      <c r="D99" s="896">
        <v>120</v>
      </c>
      <c r="E99" s="896">
        <v>1</v>
      </c>
      <c r="F99" s="172">
        <v>14</v>
      </c>
      <c r="G99" s="172">
        <v>31</v>
      </c>
      <c r="H99" s="172">
        <v>12</v>
      </c>
      <c r="I99" s="172">
        <v>16</v>
      </c>
      <c r="J99" s="172">
        <v>21</v>
      </c>
      <c r="K99" s="172">
        <v>14</v>
      </c>
      <c r="L99" s="172">
        <v>20</v>
      </c>
      <c r="M99" s="172">
        <v>14</v>
      </c>
      <c r="N99" s="172">
        <v>14</v>
      </c>
      <c r="O99" s="960">
        <v>13</v>
      </c>
      <c r="P99" s="960">
        <v>8</v>
      </c>
      <c r="Q99" s="960">
        <v>15</v>
      </c>
      <c r="R99" s="960">
        <v>23</v>
      </c>
      <c r="S99" s="961">
        <v>11</v>
      </c>
    </row>
    <row r="100" spans="2:19" x14ac:dyDescent="0.2">
      <c r="B100" s="896" t="s">
        <v>379</v>
      </c>
      <c r="C100" s="896" t="s">
        <v>209</v>
      </c>
      <c r="D100" s="896">
        <v>120</v>
      </c>
      <c r="E100" s="896">
        <v>2</v>
      </c>
      <c r="F100" s="172">
        <v>12</v>
      </c>
      <c r="G100" s="172">
        <v>13</v>
      </c>
      <c r="H100" s="172">
        <v>17</v>
      </c>
      <c r="I100" s="172">
        <v>8</v>
      </c>
      <c r="J100" s="172">
        <v>13</v>
      </c>
      <c r="K100" s="172">
        <v>8</v>
      </c>
      <c r="L100" s="172">
        <v>12</v>
      </c>
      <c r="M100" s="172">
        <v>9</v>
      </c>
      <c r="N100" s="172">
        <v>8</v>
      </c>
      <c r="O100" s="960">
        <v>9</v>
      </c>
      <c r="P100" s="960">
        <v>9</v>
      </c>
      <c r="Q100" s="960">
        <v>9</v>
      </c>
      <c r="R100" s="960">
        <v>10</v>
      </c>
      <c r="S100" s="961">
        <v>9</v>
      </c>
    </row>
    <row r="101" spans="2:19" x14ac:dyDescent="0.2">
      <c r="B101" s="896" t="s">
        <v>379</v>
      </c>
      <c r="C101" s="896" t="s">
        <v>209</v>
      </c>
      <c r="D101" s="896">
        <v>240</v>
      </c>
      <c r="E101" s="896">
        <v>1</v>
      </c>
      <c r="F101" s="172"/>
      <c r="G101" s="172"/>
      <c r="H101" s="172"/>
      <c r="I101" s="172"/>
      <c r="J101" s="172"/>
      <c r="K101" s="172"/>
      <c r="L101" s="172"/>
      <c r="M101" s="172"/>
      <c r="N101" s="172"/>
      <c r="O101" s="960"/>
      <c r="P101" s="960"/>
      <c r="Q101" s="960"/>
      <c r="R101" s="960"/>
      <c r="S101" s="961"/>
    </row>
    <row r="102" spans="2:19" x14ac:dyDescent="0.2">
      <c r="B102" s="896" t="s">
        <v>237</v>
      </c>
      <c r="C102" s="896" t="s">
        <v>184</v>
      </c>
      <c r="D102" s="896">
        <v>120</v>
      </c>
      <c r="E102" s="896">
        <v>1</v>
      </c>
      <c r="F102" s="172"/>
      <c r="G102" s="172"/>
      <c r="H102" s="172"/>
      <c r="I102" s="172"/>
      <c r="J102" s="172"/>
      <c r="K102" s="172"/>
      <c r="L102" s="172">
        <v>5</v>
      </c>
      <c r="M102" s="172">
        <v>8</v>
      </c>
      <c r="N102" s="172">
        <v>8</v>
      </c>
      <c r="O102" s="960">
        <v>9</v>
      </c>
      <c r="P102" s="960">
        <v>7</v>
      </c>
      <c r="Q102" s="960">
        <v>9</v>
      </c>
      <c r="R102" s="960">
        <v>9</v>
      </c>
      <c r="S102" s="961"/>
    </row>
    <row r="103" spans="2:19" x14ac:dyDescent="0.2">
      <c r="B103" s="896" t="s">
        <v>237</v>
      </c>
      <c r="C103" s="896" t="s">
        <v>184</v>
      </c>
      <c r="D103" s="896">
        <v>120</v>
      </c>
      <c r="E103" s="896">
        <v>2</v>
      </c>
      <c r="F103" s="172"/>
      <c r="G103" s="172"/>
      <c r="H103" s="172"/>
      <c r="I103" s="172"/>
      <c r="J103" s="172"/>
      <c r="K103" s="172"/>
      <c r="L103" s="172">
        <v>4</v>
      </c>
      <c r="M103" s="172">
        <v>6</v>
      </c>
      <c r="N103" s="172">
        <v>4</v>
      </c>
      <c r="O103" s="960">
        <v>7</v>
      </c>
      <c r="P103" s="960">
        <v>8</v>
      </c>
      <c r="Q103" s="960">
        <v>2</v>
      </c>
      <c r="R103" s="960">
        <v>8</v>
      </c>
      <c r="S103" s="961">
        <v>12</v>
      </c>
    </row>
    <row r="104" spans="2:19" x14ac:dyDescent="0.2">
      <c r="B104" s="896" t="s">
        <v>355</v>
      </c>
      <c r="C104" s="896" t="s">
        <v>184</v>
      </c>
      <c r="D104" s="896">
        <v>120</v>
      </c>
      <c r="E104" s="896">
        <v>3</v>
      </c>
      <c r="F104" s="172"/>
      <c r="G104" s="172"/>
      <c r="H104" s="172"/>
      <c r="I104" s="172"/>
      <c r="J104" s="172"/>
      <c r="K104" s="172"/>
      <c r="L104" s="172"/>
      <c r="M104" s="172">
        <v>3</v>
      </c>
      <c r="N104" s="172">
        <v>5</v>
      </c>
      <c r="O104" s="960">
        <v>2</v>
      </c>
      <c r="P104" s="960"/>
      <c r="Q104" s="960">
        <v>6</v>
      </c>
      <c r="R104" s="960">
        <v>2</v>
      </c>
      <c r="S104" s="961"/>
    </row>
    <row r="105" spans="2:19" x14ac:dyDescent="0.2">
      <c r="B105" s="896" t="s">
        <v>355</v>
      </c>
      <c r="C105" s="896" t="s">
        <v>184</v>
      </c>
      <c r="D105" s="896">
        <v>120</v>
      </c>
      <c r="E105" s="896">
        <v>4</v>
      </c>
      <c r="F105" s="172"/>
      <c r="G105" s="172"/>
      <c r="H105" s="172"/>
      <c r="I105" s="172"/>
      <c r="J105" s="172"/>
      <c r="K105" s="172"/>
      <c r="L105" s="172"/>
      <c r="M105" s="172"/>
      <c r="N105" s="172">
        <v>4</v>
      </c>
      <c r="O105" s="960">
        <v>8</v>
      </c>
      <c r="P105" s="960"/>
      <c r="Q105" s="960"/>
      <c r="R105" s="960">
        <v>4</v>
      </c>
      <c r="S105" s="961"/>
    </row>
    <row r="106" spans="2:19" x14ac:dyDescent="0.2">
      <c r="B106" s="896" t="s">
        <v>264</v>
      </c>
      <c r="C106" s="896" t="s">
        <v>184</v>
      </c>
      <c r="D106" s="896">
        <v>120</v>
      </c>
      <c r="E106" s="896">
        <v>1</v>
      </c>
      <c r="F106" s="172"/>
      <c r="G106" s="172">
        <v>8</v>
      </c>
      <c r="H106" s="172">
        <v>10</v>
      </c>
      <c r="I106" s="172">
        <v>10</v>
      </c>
      <c r="J106" s="172">
        <v>6</v>
      </c>
      <c r="K106" s="172">
        <v>8</v>
      </c>
      <c r="L106" s="172"/>
      <c r="M106" s="172"/>
      <c r="N106" s="172"/>
      <c r="O106" s="960"/>
      <c r="P106" s="960"/>
      <c r="Q106" s="960"/>
      <c r="R106" s="960"/>
      <c r="S106" s="961"/>
    </row>
    <row r="107" spans="2:19" x14ac:dyDescent="0.2">
      <c r="B107" s="896" t="s">
        <v>264</v>
      </c>
      <c r="C107" s="896" t="s">
        <v>184</v>
      </c>
      <c r="D107" s="896">
        <v>160</v>
      </c>
      <c r="E107" s="896">
        <v>1</v>
      </c>
      <c r="F107" s="172"/>
      <c r="G107" s="172"/>
      <c r="H107" s="172"/>
      <c r="I107" s="172"/>
      <c r="J107" s="172"/>
      <c r="K107" s="172"/>
      <c r="L107" s="172"/>
      <c r="M107" s="172"/>
      <c r="N107" s="172"/>
      <c r="O107" s="960"/>
      <c r="P107" s="960"/>
      <c r="Q107" s="960"/>
      <c r="R107" s="960"/>
      <c r="S107" s="961"/>
    </row>
    <row r="108" spans="2:19" x14ac:dyDescent="0.2">
      <c r="B108" s="896" t="s">
        <v>264</v>
      </c>
      <c r="C108" s="896" t="s">
        <v>184</v>
      </c>
      <c r="D108" s="896">
        <v>120</v>
      </c>
      <c r="E108" s="896">
        <v>2</v>
      </c>
      <c r="F108" s="172"/>
      <c r="G108" s="172"/>
      <c r="H108" s="172">
        <v>8</v>
      </c>
      <c r="I108" s="172">
        <v>8</v>
      </c>
      <c r="J108" s="172">
        <v>8</v>
      </c>
      <c r="K108" s="172">
        <v>6</v>
      </c>
      <c r="L108" s="172"/>
      <c r="M108" s="172"/>
      <c r="N108" s="172"/>
      <c r="O108" s="960"/>
      <c r="P108" s="960"/>
      <c r="Q108" s="960"/>
      <c r="R108" s="960"/>
      <c r="S108" s="961"/>
    </row>
    <row r="109" spans="2:19" x14ac:dyDescent="0.2">
      <c r="B109" s="896" t="s">
        <v>264</v>
      </c>
      <c r="C109" s="896" t="s">
        <v>184</v>
      </c>
      <c r="D109" s="896">
        <v>160</v>
      </c>
      <c r="E109" s="896">
        <v>2</v>
      </c>
      <c r="F109" s="172"/>
      <c r="G109" s="172"/>
      <c r="H109" s="172"/>
      <c r="I109" s="172"/>
      <c r="J109" s="172"/>
      <c r="K109" s="172"/>
      <c r="L109" s="172"/>
      <c r="M109" s="172"/>
      <c r="N109" s="172"/>
      <c r="O109" s="960"/>
      <c r="P109" s="960"/>
      <c r="Q109" s="960"/>
      <c r="R109" s="960"/>
      <c r="S109" s="961"/>
    </row>
    <row r="110" spans="2:19" x14ac:dyDescent="0.2">
      <c r="B110" s="896" t="s">
        <v>264</v>
      </c>
      <c r="C110" s="896" t="s">
        <v>184</v>
      </c>
      <c r="D110" s="896">
        <v>120</v>
      </c>
      <c r="E110" s="896">
        <v>3</v>
      </c>
      <c r="F110" s="172"/>
      <c r="G110" s="172">
        <v>8</v>
      </c>
      <c r="H110" s="172"/>
      <c r="I110" s="172">
        <v>8</v>
      </c>
      <c r="J110" s="172">
        <v>8</v>
      </c>
      <c r="K110" s="172">
        <v>2</v>
      </c>
      <c r="L110" s="172"/>
      <c r="M110" s="172"/>
      <c r="N110" s="172"/>
      <c r="O110" s="960"/>
      <c r="P110" s="960"/>
      <c r="Q110" s="960"/>
      <c r="R110" s="960"/>
      <c r="S110" s="961"/>
    </row>
    <row r="111" spans="2:19" x14ac:dyDescent="0.2">
      <c r="B111" s="896" t="s">
        <v>264</v>
      </c>
      <c r="C111" s="896" t="s">
        <v>184</v>
      </c>
      <c r="D111" s="896">
        <v>160</v>
      </c>
      <c r="E111" s="896">
        <v>3</v>
      </c>
      <c r="F111" s="172"/>
      <c r="G111" s="172"/>
      <c r="H111" s="172"/>
      <c r="I111" s="172"/>
      <c r="J111" s="172"/>
      <c r="K111" s="172"/>
      <c r="L111" s="172"/>
      <c r="M111" s="172"/>
      <c r="N111" s="172"/>
      <c r="O111" s="960"/>
      <c r="P111" s="960"/>
      <c r="Q111" s="960"/>
      <c r="R111" s="960"/>
      <c r="S111" s="961"/>
    </row>
    <row r="112" spans="2:19" x14ac:dyDescent="0.2">
      <c r="B112" s="896" t="s">
        <v>264</v>
      </c>
      <c r="C112" s="896" t="s">
        <v>184</v>
      </c>
      <c r="D112" s="896">
        <v>120</v>
      </c>
      <c r="E112" s="896">
        <v>4</v>
      </c>
      <c r="F112" s="172"/>
      <c r="G112" s="172"/>
      <c r="H112" s="172">
        <v>9</v>
      </c>
      <c r="I112" s="172"/>
      <c r="J112" s="172">
        <v>3</v>
      </c>
      <c r="K112" s="172">
        <v>8</v>
      </c>
      <c r="L112" s="172"/>
      <c r="M112" s="172"/>
      <c r="N112" s="172"/>
      <c r="O112" s="960"/>
      <c r="P112" s="960"/>
      <c r="Q112" s="960"/>
      <c r="R112" s="960"/>
      <c r="S112" s="961"/>
    </row>
    <row r="113" spans="2:19" x14ac:dyDescent="0.2">
      <c r="B113" s="896" t="s">
        <v>326</v>
      </c>
      <c r="C113" s="896" t="s">
        <v>184</v>
      </c>
      <c r="D113" s="896">
        <v>120</v>
      </c>
      <c r="E113" s="896" t="s">
        <v>335</v>
      </c>
      <c r="F113" s="172"/>
      <c r="G113" s="172"/>
      <c r="H113" s="172"/>
      <c r="I113" s="172"/>
      <c r="J113" s="172">
        <v>8</v>
      </c>
      <c r="K113" s="172"/>
      <c r="L113" s="172"/>
      <c r="M113" s="172"/>
      <c r="N113" s="172"/>
      <c r="O113" s="960"/>
      <c r="P113" s="960">
        <v>11</v>
      </c>
      <c r="Q113" s="960">
        <v>8</v>
      </c>
      <c r="R113" s="960">
        <v>4</v>
      </c>
      <c r="S113" s="961">
        <v>9</v>
      </c>
    </row>
    <row r="114" spans="2:19" x14ac:dyDescent="0.2">
      <c r="B114" s="896" t="s">
        <v>354</v>
      </c>
      <c r="C114" s="896" t="s">
        <v>184</v>
      </c>
      <c r="D114" s="896">
        <v>120</v>
      </c>
      <c r="E114" s="896">
        <v>3</v>
      </c>
      <c r="F114" s="172"/>
      <c r="G114" s="172"/>
      <c r="H114" s="172"/>
      <c r="I114" s="172"/>
      <c r="J114" s="172"/>
      <c r="K114" s="172"/>
      <c r="L114" s="172"/>
      <c r="M114" s="172"/>
      <c r="N114" s="172"/>
      <c r="O114" s="960"/>
      <c r="P114" s="960"/>
      <c r="Q114" s="960"/>
      <c r="R114" s="960">
        <v>8</v>
      </c>
      <c r="S114" s="961"/>
    </row>
    <row r="115" spans="2:19" x14ac:dyDescent="0.2">
      <c r="B115" s="896" t="s">
        <v>354</v>
      </c>
      <c r="C115" s="896" t="s">
        <v>184</v>
      </c>
      <c r="D115" s="896">
        <v>120</v>
      </c>
      <c r="E115" s="896">
        <v>4</v>
      </c>
      <c r="F115" s="172"/>
      <c r="G115" s="172"/>
      <c r="H115" s="172"/>
      <c r="I115" s="172"/>
      <c r="J115" s="172"/>
      <c r="K115" s="172"/>
      <c r="L115" s="172"/>
      <c r="M115" s="172"/>
      <c r="N115" s="172"/>
      <c r="O115" s="960"/>
      <c r="P115" s="960"/>
      <c r="Q115" s="960"/>
      <c r="R115" s="960"/>
      <c r="S115" s="961"/>
    </row>
    <row r="116" spans="2:19" x14ac:dyDescent="0.2">
      <c r="B116" s="896" t="s">
        <v>230</v>
      </c>
      <c r="C116" s="896" t="s">
        <v>209</v>
      </c>
      <c r="D116" s="896">
        <v>240</v>
      </c>
      <c r="E116" s="896">
        <v>1</v>
      </c>
      <c r="F116" s="172"/>
      <c r="G116" s="172"/>
      <c r="H116" s="172"/>
      <c r="I116" s="172"/>
      <c r="J116" s="172"/>
      <c r="K116" s="172">
        <v>8</v>
      </c>
      <c r="L116" s="172">
        <v>8</v>
      </c>
      <c r="M116" s="172"/>
      <c r="N116" s="172"/>
      <c r="O116" s="960"/>
      <c r="P116" s="960"/>
      <c r="Q116" s="960"/>
      <c r="R116" s="960"/>
      <c r="S116" s="961"/>
    </row>
    <row r="117" spans="2:19" x14ac:dyDescent="0.2">
      <c r="B117" s="896" t="s">
        <v>230</v>
      </c>
      <c r="C117" s="896" t="s">
        <v>209</v>
      </c>
      <c r="D117" s="896">
        <v>120</v>
      </c>
      <c r="E117" s="896">
        <v>1</v>
      </c>
      <c r="F117" s="172">
        <v>15</v>
      </c>
      <c r="G117" s="172">
        <v>11</v>
      </c>
      <c r="H117" s="172">
        <v>8</v>
      </c>
      <c r="I117" s="172">
        <v>9</v>
      </c>
      <c r="J117" s="172"/>
      <c r="K117" s="172"/>
      <c r="L117" s="172"/>
      <c r="M117" s="172"/>
      <c r="N117" s="172">
        <v>9</v>
      </c>
      <c r="O117" s="960">
        <v>8</v>
      </c>
      <c r="P117" s="960">
        <v>12</v>
      </c>
      <c r="Q117" s="960"/>
      <c r="R117" s="960"/>
      <c r="S117" s="961"/>
    </row>
    <row r="118" spans="2:19" x14ac:dyDescent="0.2">
      <c r="B118" s="896" t="s">
        <v>506</v>
      </c>
      <c r="C118" s="896" t="s">
        <v>184</v>
      </c>
      <c r="D118" s="896">
        <v>120</v>
      </c>
      <c r="E118" s="896">
        <v>1</v>
      </c>
      <c r="F118" s="172"/>
      <c r="G118" s="172"/>
      <c r="H118" s="172"/>
      <c r="I118" s="172"/>
      <c r="J118" s="172"/>
      <c r="K118" s="172"/>
      <c r="L118" s="172"/>
      <c r="M118" s="172"/>
      <c r="N118" s="172"/>
      <c r="O118" s="960"/>
      <c r="P118" s="960">
        <v>8</v>
      </c>
      <c r="Q118" s="960"/>
      <c r="R118" s="960">
        <v>9</v>
      </c>
      <c r="S118" s="961"/>
    </row>
    <row r="119" spans="2:19" x14ac:dyDescent="0.2">
      <c r="B119" s="896" t="s">
        <v>230</v>
      </c>
      <c r="C119" s="896" t="s">
        <v>209</v>
      </c>
      <c r="D119" s="896">
        <v>120</v>
      </c>
      <c r="E119" s="896">
        <v>2</v>
      </c>
      <c r="F119" s="172">
        <v>12</v>
      </c>
      <c r="G119" s="172">
        <v>12</v>
      </c>
      <c r="H119" s="172"/>
      <c r="I119" s="172">
        <v>8</v>
      </c>
      <c r="J119" s="172">
        <v>4</v>
      </c>
      <c r="K119" s="172"/>
      <c r="L119" s="172"/>
      <c r="M119" s="172"/>
      <c r="N119" s="172"/>
      <c r="O119" s="960">
        <v>9</v>
      </c>
      <c r="P119" s="960"/>
      <c r="Q119" s="960">
        <v>9</v>
      </c>
      <c r="R119" s="960"/>
      <c r="S119" s="961"/>
    </row>
    <row r="120" spans="2:19" x14ac:dyDescent="0.2">
      <c r="B120" s="896" t="s">
        <v>230</v>
      </c>
      <c r="C120" s="896" t="s">
        <v>184</v>
      </c>
      <c r="D120" s="896">
        <v>120</v>
      </c>
      <c r="E120" s="896">
        <v>1</v>
      </c>
      <c r="F120" s="172"/>
      <c r="G120" s="172"/>
      <c r="H120" s="172">
        <v>11</v>
      </c>
      <c r="I120" s="172"/>
      <c r="J120" s="172">
        <v>6</v>
      </c>
      <c r="K120" s="172"/>
      <c r="L120" s="172"/>
      <c r="M120" s="172"/>
      <c r="N120" s="172"/>
      <c r="O120" s="960"/>
      <c r="P120" s="960"/>
      <c r="Q120" s="960"/>
      <c r="R120" s="960"/>
      <c r="S120" s="961"/>
    </row>
    <row r="121" spans="2:19" x14ac:dyDescent="0.2">
      <c r="B121" s="896" t="s">
        <v>230</v>
      </c>
      <c r="C121" s="896" t="s">
        <v>184</v>
      </c>
      <c r="D121" s="896">
        <v>120</v>
      </c>
      <c r="E121" s="896">
        <v>2</v>
      </c>
      <c r="F121" s="172"/>
      <c r="G121" s="172"/>
      <c r="H121" s="172"/>
      <c r="I121" s="172">
        <v>9</v>
      </c>
      <c r="J121" s="172"/>
      <c r="K121" s="172"/>
      <c r="L121" s="172"/>
      <c r="M121" s="172"/>
      <c r="N121" s="172"/>
      <c r="O121" s="960"/>
      <c r="P121" s="960"/>
      <c r="Q121" s="960"/>
      <c r="R121" s="960"/>
      <c r="S121" s="961"/>
    </row>
    <row r="122" spans="2:19" x14ac:dyDescent="0.2">
      <c r="B122" s="896" t="s">
        <v>230</v>
      </c>
      <c r="C122" s="896" t="s">
        <v>184</v>
      </c>
      <c r="D122" s="896">
        <v>120</v>
      </c>
      <c r="E122" s="896">
        <v>3</v>
      </c>
      <c r="F122" s="172"/>
      <c r="G122" s="172"/>
      <c r="H122" s="172"/>
      <c r="I122" s="172"/>
      <c r="J122" s="172">
        <v>8</v>
      </c>
      <c r="K122" s="172"/>
      <c r="L122" s="172"/>
      <c r="M122" s="172"/>
      <c r="N122" s="172"/>
      <c r="O122" s="960"/>
      <c r="P122" s="960"/>
      <c r="Q122" s="960"/>
      <c r="R122" s="960"/>
      <c r="S122" s="961"/>
    </row>
    <row r="123" spans="2:19" x14ac:dyDescent="0.2">
      <c r="B123" s="896" t="s">
        <v>230</v>
      </c>
      <c r="C123" s="136" t="s">
        <v>184</v>
      </c>
      <c r="D123" s="136">
        <v>120</v>
      </c>
      <c r="E123" s="136">
        <v>4</v>
      </c>
      <c r="F123" s="136"/>
      <c r="G123" s="136"/>
      <c r="H123" s="136"/>
      <c r="I123" s="136"/>
      <c r="J123" s="172"/>
      <c r="K123" s="172">
        <v>8</v>
      </c>
      <c r="L123" s="172"/>
      <c r="M123" s="172"/>
      <c r="N123" s="172"/>
      <c r="O123" s="960"/>
      <c r="P123" s="960"/>
      <c r="Q123" s="960"/>
      <c r="R123" s="960"/>
      <c r="S123" s="961"/>
    </row>
    <row r="124" spans="2:19" x14ac:dyDescent="0.2">
      <c r="B124" s="928" t="s">
        <v>506</v>
      </c>
      <c r="C124" s="965" t="s">
        <v>184</v>
      </c>
      <c r="D124" s="965">
        <v>120</v>
      </c>
      <c r="E124" s="965">
        <v>2</v>
      </c>
      <c r="F124" s="965"/>
      <c r="G124" s="965"/>
      <c r="H124" s="965"/>
      <c r="I124" s="965"/>
      <c r="J124" s="966"/>
      <c r="K124" s="966"/>
      <c r="L124" s="967"/>
      <c r="M124" s="967"/>
      <c r="N124" s="967"/>
      <c r="O124" s="968"/>
      <c r="P124" s="968"/>
      <c r="Q124" s="969">
        <v>9</v>
      </c>
      <c r="R124" s="969"/>
      <c r="S124" s="970">
        <v>8</v>
      </c>
    </row>
    <row r="125" spans="2:19" ht="12" thickBot="1" x14ac:dyDescent="0.25">
      <c r="B125" s="899" t="s">
        <v>506</v>
      </c>
      <c r="C125" s="682" t="s">
        <v>184</v>
      </c>
      <c r="D125" s="682">
        <v>120</v>
      </c>
      <c r="E125" s="682">
        <v>4</v>
      </c>
      <c r="F125" s="682"/>
      <c r="G125" s="682"/>
      <c r="H125" s="682"/>
      <c r="I125" s="682"/>
      <c r="J125" s="1097"/>
      <c r="K125" s="1097"/>
      <c r="L125" s="1097"/>
      <c r="M125" s="1097"/>
      <c r="N125" s="1097"/>
      <c r="O125" s="969"/>
      <c r="P125" s="969"/>
      <c r="Q125" s="969"/>
      <c r="R125" s="969"/>
      <c r="S125" s="970">
        <v>8</v>
      </c>
    </row>
    <row r="126" spans="2:19" ht="12" thickBot="1" x14ac:dyDescent="0.25">
      <c r="B126" s="971" t="s">
        <v>202</v>
      </c>
      <c r="C126" s="972"/>
      <c r="D126" s="972"/>
      <c r="E126" s="973"/>
      <c r="F126" s="974">
        <f>SUM(F11:F121)</f>
        <v>282</v>
      </c>
      <c r="G126" s="974">
        <f>SUM(G11:G121)</f>
        <v>359</v>
      </c>
      <c r="H126" s="974">
        <f>SUM(H11:H121)</f>
        <v>152</v>
      </c>
      <c r="I126" s="974">
        <f t="shared" ref="I126:O126" si="0">SUM(I11:I123)</f>
        <v>160</v>
      </c>
      <c r="J126" s="974">
        <f t="shared" si="0"/>
        <v>165</v>
      </c>
      <c r="K126" s="974">
        <f t="shared" si="0"/>
        <v>162</v>
      </c>
      <c r="L126" s="975">
        <f t="shared" si="0"/>
        <v>131</v>
      </c>
      <c r="M126" s="975">
        <f t="shared" si="0"/>
        <v>144</v>
      </c>
      <c r="N126" s="976">
        <f t="shared" si="0"/>
        <v>168</v>
      </c>
      <c r="O126" s="976">
        <f t="shared" si="0"/>
        <v>196</v>
      </c>
      <c r="P126" s="976">
        <f t="shared" ref="P126" si="1">SUM(P11:P123)</f>
        <v>205</v>
      </c>
      <c r="Q126" s="977">
        <f>SUM(Q11:Q124)</f>
        <v>206</v>
      </c>
      <c r="R126" s="977">
        <f>SUM(R11:R124)</f>
        <v>207</v>
      </c>
      <c r="S126" s="978">
        <f>SUM(S11:S125)</f>
        <v>165</v>
      </c>
    </row>
  </sheetData>
  <mergeCells count="4">
    <mergeCell ref="B2:I2"/>
    <mergeCell ref="B3:I3"/>
    <mergeCell ref="B5:I5"/>
    <mergeCell ref="B6:I6"/>
  </mergeCells>
  <phoneticPr fontId="4" type="noConversion"/>
  <pageMargins left="0.47244094488188981" right="0.35433070866141736" top="0.59055118110236227" bottom="0.98425196850393704" header="0.51181102362204722" footer="0.51181102362204722"/>
  <pageSetup paperSize="9" scale="90" orientation="landscape" r:id="rId1"/>
  <headerFooter alignWithMargins="0">
    <oddHeader>&amp;R&amp;8FbAUO.CHG/31.02-00.00-02/18.3051</oddHeader>
    <oddFooter>&amp;L&amp;D&amp;CAllgemeine Übersicht</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R115"/>
  <sheetViews>
    <sheetView view="pageLayout" topLeftCell="A154" zoomScaleNormal="100" zoomScaleSheetLayoutView="100" workbookViewId="0">
      <selection activeCell="G44" sqref="G44"/>
    </sheetView>
  </sheetViews>
  <sheetFormatPr baseColWidth="10" defaultRowHeight="11.25" x14ac:dyDescent="0.2"/>
  <cols>
    <col min="1" max="1" width="6.7109375" style="318" bestFit="1" customWidth="1"/>
    <col min="2" max="2" width="25.85546875" style="319" bestFit="1" customWidth="1"/>
    <col min="3" max="3" width="5.7109375" style="319" bestFit="1" customWidth="1"/>
    <col min="4" max="4" width="5.42578125" style="319" bestFit="1" customWidth="1"/>
    <col min="5" max="5" width="5.7109375" style="319" bestFit="1" customWidth="1"/>
    <col min="6" max="6" width="7.28515625" style="319" customWidth="1"/>
    <col min="7" max="11" width="5.7109375" style="319" bestFit="1" customWidth="1"/>
    <col min="12" max="12" width="5.42578125" style="319" bestFit="1" customWidth="1"/>
    <col min="13" max="14" width="7.28515625" style="319" customWidth="1"/>
    <col min="15" max="15" width="17.5703125" style="62" bestFit="1" customWidth="1"/>
    <col min="16" max="16384" width="11.42578125" style="62"/>
  </cols>
  <sheetData>
    <row r="2" spans="1:18" ht="12" thickBot="1" x14ac:dyDescent="0.25"/>
    <row r="3" spans="1:18" ht="15" customHeight="1" x14ac:dyDescent="0.3">
      <c r="B3" s="1182" t="s">
        <v>26</v>
      </c>
      <c r="C3" s="1183"/>
      <c r="D3" s="1183"/>
      <c r="E3" s="1183"/>
      <c r="F3" s="1183"/>
      <c r="G3" s="1183"/>
      <c r="H3" s="1183"/>
      <c r="I3" s="1183"/>
      <c r="J3" s="1183"/>
      <c r="K3" s="1183"/>
      <c r="L3" s="1183"/>
      <c r="M3" s="1183"/>
      <c r="N3" s="1184"/>
      <c r="O3" s="61"/>
      <c r="P3" s="61"/>
      <c r="Q3" s="61"/>
      <c r="R3" s="61"/>
    </row>
    <row r="4" spans="1:18" ht="15" customHeight="1" x14ac:dyDescent="0.3">
      <c r="B4" s="1176" t="s">
        <v>560</v>
      </c>
      <c r="C4" s="1177"/>
      <c r="D4" s="1177"/>
      <c r="E4" s="1177"/>
      <c r="F4" s="1177"/>
      <c r="G4" s="1177"/>
      <c r="H4" s="1177"/>
      <c r="I4" s="1177"/>
      <c r="J4" s="1177"/>
      <c r="K4" s="1177"/>
      <c r="L4" s="1177"/>
      <c r="M4" s="1177"/>
      <c r="N4" s="1178"/>
      <c r="O4" s="61"/>
      <c r="P4" s="61"/>
      <c r="Q4" s="61"/>
      <c r="R4" s="61"/>
    </row>
    <row r="5" spans="1:18" ht="15" customHeight="1" thickBot="1" x14ac:dyDescent="0.35">
      <c r="B5" s="1185" t="s">
        <v>561</v>
      </c>
      <c r="C5" s="1186"/>
      <c r="D5" s="1186"/>
      <c r="E5" s="1186"/>
      <c r="F5" s="1186"/>
      <c r="G5" s="1186"/>
      <c r="H5" s="1186"/>
      <c r="I5" s="1186"/>
      <c r="J5" s="1186"/>
      <c r="K5" s="1186"/>
      <c r="L5" s="1186"/>
      <c r="M5" s="1186"/>
      <c r="N5" s="1187"/>
      <c r="O5" s="61"/>
      <c r="P5" s="61"/>
      <c r="Q5" s="61"/>
      <c r="R5" s="61"/>
    </row>
    <row r="6" spans="1:18" s="76" customFormat="1" ht="15" customHeight="1" x14ac:dyDescent="0.2">
      <c r="A6" s="320"/>
      <c r="B6" s="321"/>
      <c r="C6" s="321"/>
      <c r="D6" s="321"/>
      <c r="E6" s="321"/>
      <c r="F6" s="321"/>
      <c r="G6" s="321"/>
      <c r="H6" s="321"/>
      <c r="I6" s="321"/>
      <c r="J6" s="321"/>
      <c r="K6" s="321"/>
      <c r="L6" s="321"/>
      <c r="M6" s="321"/>
      <c r="N6" s="321"/>
      <c r="O6" s="61"/>
      <c r="P6" s="61"/>
      <c r="Q6" s="61"/>
      <c r="R6" s="61"/>
    </row>
    <row r="7" spans="1:18" ht="12" thickBot="1" x14ac:dyDescent="0.25">
      <c r="B7" s="322"/>
      <c r="C7" s="322"/>
      <c r="D7" s="322"/>
      <c r="E7" s="322"/>
      <c r="F7" s="322"/>
      <c r="G7" s="322"/>
      <c r="H7" s="322"/>
      <c r="I7" s="322"/>
      <c r="J7" s="322"/>
      <c r="K7" s="322"/>
      <c r="L7" s="322"/>
      <c r="M7" s="322"/>
      <c r="N7" s="322"/>
      <c r="O7" s="61"/>
      <c r="P7" s="61"/>
      <c r="Q7" s="61"/>
      <c r="R7" s="61"/>
    </row>
    <row r="8" spans="1:18" x14ac:dyDescent="0.2">
      <c r="A8" s="318" t="s">
        <v>407</v>
      </c>
      <c r="B8" s="323"/>
      <c r="C8" s="323" t="s">
        <v>27</v>
      </c>
      <c r="D8" s="323" t="s">
        <v>28</v>
      </c>
      <c r="E8" s="323" t="s">
        <v>29</v>
      </c>
      <c r="F8" s="324" t="s">
        <v>30</v>
      </c>
      <c r="G8" s="323" t="s">
        <v>31</v>
      </c>
      <c r="H8" s="323" t="s">
        <v>32</v>
      </c>
      <c r="I8" s="323" t="s">
        <v>33</v>
      </c>
      <c r="J8" s="323" t="s">
        <v>34</v>
      </c>
      <c r="K8" s="323" t="s">
        <v>35</v>
      </c>
      <c r="L8" s="323" t="s">
        <v>36</v>
      </c>
      <c r="M8" s="324" t="s">
        <v>37</v>
      </c>
      <c r="N8" s="325" t="s">
        <v>38</v>
      </c>
    </row>
    <row r="9" spans="1:18" x14ac:dyDescent="0.2">
      <c r="B9" s="323"/>
      <c r="C9" s="323"/>
      <c r="D9" s="323"/>
      <c r="E9" s="323"/>
      <c r="F9" s="326"/>
      <c r="G9" s="323"/>
      <c r="H9" s="323"/>
      <c r="I9" s="323"/>
      <c r="J9" s="323"/>
      <c r="K9" s="323"/>
      <c r="L9" s="323"/>
      <c r="M9" s="326"/>
      <c r="N9" s="327"/>
    </row>
    <row r="10" spans="1:18" x14ac:dyDescent="0.2">
      <c r="A10" s="318" t="s">
        <v>408</v>
      </c>
      <c r="B10" s="328" t="s">
        <v>39</v>
      </c>
      <c r="C10" s="329">
        <v>24</v>
      </c>
      <c r="D10" s="329">
        <v>27</v>
      </c>
      <c r="E10" s="330">
        <v>35</v>
      </c>
      <c r="F10" s="331">
        <f>C10+D10+E10</f>
        <v>86</v>
      </c>
      <c r="G10" s="329">
        <v>25</v>
      </c>
      <c r="H10" s="329">
        <v>47</v>
      </c>
      <c r="I10" s="329">
        <v>32</v>
      </c>
      <c r="J10" s="329">
        <v>33</v>
      </c>
      <c r="K10" s="329">
        <v>29</v>
      </c>
      <c r="L10" s="329">
        <v>37</v>
      </c>
      <c r="M10" s="331">
        <f>G10+H10+I10+J10+K10+L10</f>
        <v>203</v>
      </c>
      <c r="N10" s="332">
        <f>F10+M10</f>
        <v>289</v>
      </c>
    </row>
    <row r="11" spans="1:18" x14ac:dyDescent="0.2">
      <c r="A11" s="318" t="s">
        <v>409</v>
      </c>
      <c r="B11" s="328" t="s">
        <v>40</v>
      </c>
      <c r="C11" s="329">
        <v>28</v>
      </c>
      <c r="D11" s="329">
        <v>21</v>
      </c>
      <c r="E11" s="330">
        <v>28</v>
      </c>
      <c r="F11" s="331">
        <f>C11+D11+E11</f>
        <v>77</v>
      </c>
      <c r="G11" s="329">
        <v>23</v>
      </c>
      <c r="H11" s="329">
        <v>26</v>
      </c>
      <c r="I11" s="329">
        <v>36</v>
      </c>
      <c r="J11" s="329">
        <v>27</v>
      </c>
      <c r="K11" s="329">
        <v>26</v>
      </c>
      <c r="L11" s="329">
        <v>30</v>
      </c>
      <c r="M11" s="331">
        <f>G11+H11+I11+J11+K11+L11</f>
        <v>168</v>
      </c>
      <c r="N11" s="332">
        <f>F11+M11</f>
        <v>245</v>
      </c>
    </row>
    <row r="12" spans="1:18" x14ac:dyDescent="0.2">
      <c r="A12" s="318" t="s">
        <v>410</v>
      </c>
      <c r="B12" s="333" t="s">
        <v>41</v>
      </c>
      <c r="C12" s="329">
        <v>23</v>
      </c>
      <c r="D12" s="329">
        <v>25</v>
      </c>
      <c r="E12" s="330">
        <v>33</v>
      </c>
      <c r="F12" s="331">
        <f>C12+D12+E12</f>
        <v>81</v>
      </c>
      <c r="G12" s="329">
        <v>28</v>
      </c>
      <c r="H12" s="329">
        <v>35</v>
      </c>
      <c r="I12" s="329">
        <v>23</v>
      </c>
      <c r="J12" s="329">
        <v>30</v>
      </c>
      <c r="K12" s="329">
        <v>23</v>
      </c>
      <c r="L12" s="329">
        <v>20</v>
      </c>
      <c r="M12" s="331">
        <f>G12+H12+I12+J12+K12+L12</f>
        <v>159</v>
      </c>
      <c r="N12" s="332">
        <f>F12+M12</f>
        <v>240</v>
      </c>
    </row>
    <row r="13" spans="1:18" x14ac:dyDescent="0.2">
      <c r="A13" s="318" t="s">
        <v>411</v>
      </c>
      <c r="B13" s="333" t="s">
        <v>42</v>
      </c>
      <c r="C13" s="329">
        <v>14</v>
      </c>
      <c r="D13" s="329">
        <v>28</v>
      </c>
      <c r="E13" s="330">
        <v>22</v>
      </c>
      <c r="F13" s="331">
        <f>C13+D13+E13</f>
        <v>64</v>
      </c>
      <c r="G13" s="329">
        <v>20</v>
      </c>
      <c r="H13" s="329">
        <v>26</v>
      </c>
      <c r="I13" s="329">
        <v>25</v>
      </c>
      <c r="J13" s="329">
        <v>27</v>
      </c>
      <c r="K13" s="329">
        <v>14</v>
      </c>
      <c r="L13" s="329">
        <v>21</v>
      </c>
      <c r="M13" s="331">
        <f>G13+H13+I13+J13+K13+L13</f>
        <v>133</v>
      </c>
      <c r="N13" s="332">
        <f>F13+M13</f>
        <v>197</v>
      </c>
    </row>
    <row r="14" spans="1:18" ht="12" thickBot="1" x14ac:dyDescent="0.25">
      <c r="A14" s="318">
        <v>1181</v>
      </c>
      <c r="B14" s="333" t="s">
        <v>124</v>
      </c>
      <c r="C14" s="329">
        <v>16</v>
      </c>
      <c r="D14" s="329">
        <v>34</v>
      </c>
      <c r="E14" s="330">
        <v>25</v>
      </c>
      <c r="F14" s="331">
        <f>C14+D14+E14</f>
        <v>75</v>
      </c>
      <c r="G14" s="329">
        <v>21</v>
      </c>
      <c r="H14" s="329">
        <v>30</v>
      </c>
      <c r="I14" s="329">
        <v>29</v>
      </c>
      <c r="J14" s="329">
        <v>42</v>
      </c>
      <c r="K14" s="329">
        <v>27</v>
      </c>
      <c r="L14" s="329">
        <v>26</v>
      </c>
      <c r="M14" s="331">
        <f>G14+H14+I14+J14+K14+L14</f>
        <v>175</v>
      </c>
      <c r="N14" s="332">
        <f>F14+M14</f>
        <v>250</v>
      </c>
    </row>
    <row r="15" spans="1:18" ht="12" thickBot="1" x14ac:dyDescent="0.25">
      <c r="B15" s="334" t="s">
        <v>43</v>
      </c>
      <c r="C15" s="335">
        <f t="shared" ref="C15:N15" si="0">SUM(C10:C14)</f>
        <v>105</v>
      </c>
      <c r="D15" s="335">
        <f t="shared" si="0"/>
        <v>135</v>
      </c>
      <c r="E15" s="336">
        <f t="shared" si="0"/>
        <v>143</v>
      </c>
      <c r="F15" s="337">
        <f t="shared" si="0"/>
        <v>383</v>
      </c>
      <c r="G15" s="338">
        <f t="shared" si="0"/>
        <v>117</v>
      </c>
      <c r="H15" s="335">
        <f t="shared" si="0"/>
        <v>164</v>
      </c>
      <c r="I15" s="335">
        <f t="shared" si="0"/>
        <v>145</v>
      </c>
      <c r="J15" s="335">
        <f t="shared" si="0"/>
        <v>159</v>
      </c>
      <c r="K15" s="335">
        <f t="shared" si="0"/>
        <v>119</v>
      </c>
      <c r="L15" s="336">
        <f t="shared" si="0"/>
        <v>134</v>
      </c>
      <c r="M15" s="337">
        <f t="shared" si="0"/>
        <v>838</v>
      </c>
      <c r="N15" s="339">
        <f t="shared" si="0"/>
        <v>1221</v>
      </c>
    </row>
    <row r="16" spans="1:18" ht="12" thickBot="1" x14ac:dyDescent="0.25"/>
    <row r="17" spans="1:14" x14ac:dyDescent="0.2">
      <c r="A17" s="318" t="s">
        <v>416</v>
      </c>
      <c r="B17" s="340" t="s">
        <v>44</v>
      </c>
      <c r="C17" s="341">
        <v>3</v>
      </c>
      <c r="D17" s="341">
        <v>4</v>
      </c>
      <c r="E17" s="342">
        <v>9</v>
      </c>
      <c r="F17" s="343">
        <f>C17+D17+E17</f>
        <v>16</v>
      </c>
      <c r="G17" s="344">
        <v>7</v>
      </c>
      <c r="H17" s="341">
        <v>3</v>
      </c>
      <c r="I17" s="341">
        <v>5</v>
      </c>
      <c r="J17" s="341">
        <v>7</v>
      </c>
      <c r="K17" s="341">
        <v>5</v>
      </c>
      <c r="L17" s="342">
        <v>1</v>
      </c>
      <c r="M17" s="343">
        <f>SUM(G17:L17)</f>
        <v>28</v>
      </c>
      <c r="N17" s="345">
        <f>M17+F17</f>
        <v>44</v>
      </c>
    </row>
    <row r="18" spans="1:14" x14ac:dyDescent="0.2">
      <c r="A18" s="318" t="s">
        <v>417</v>
      </c>
      <c r="B18" s="340" t="s">
        <v>45</v>
      </c>
      <c r="C18" s="341">
        <v>6</v>
      </c>
      <c r="D18" s="341">
        <v>4</v>
      </c>
      <c r="E18" s="342">
        <v>2</v>
      </c>
      <c r="F18" s="346">
        <f t="shared" ref="F18:F25" si="1">C18+D18+E18</f>
        <v>12</v>
      </c>
      <c r="G18" s="344">
        <v>4</v>
      </c>
      <c r="H18" s="341">
        <v>5</v>
      </c>
      <c r="I18" s="341">
        <v>0</v>
      </c>
      <c r="J18" s="341">
        <v>6</v>
      </c>
      <c r="K18" s="341">
        <v>5</v>
      </c>
      <c r="L18" s="342">
        <v>5</v>
      </c>
      <c r="M18" s="346">
        <f t="shared" ref="M18:M25" si="2">SUM(G18:L18)</f>
        <v>25</v>
      </c>
      <c r="N18" s="347">
        <f t="shared" ref="N18:N25" si="3">M18+F18</f>
        <v>37</v>
      </c>
    </row>
    <row r="19" spans="1:14" x14ac:dyDescent="0.2">
      <c r="A19" s="318" t="s">
        <v>418</v>
      </c>
      <c r="B19" s="340" t="s">
        <v>46</v>
      </c>
      <c r="C19" s="341">
        <v>5</v>
      </c>
      <c r="D19" s="341">
        <v>6</v>
      </c>
      <c r="E19" s="342">
        <v>7</v>
      </c>
      <c r="F19" s="346">
        <f t="shared" si="1"/>
        <v>18</v>
      </c>
      <c r="G19" s="344">
        <v>10</v>
      </c>
      <c r="H19" s="341">
        <v>8</v>
      </c>
      <c r="I19" s="341">
        <v>7</v>
      </c>
      <c r="J19" s="341">
        <v>4</v>
      </c>
      <c r="K19" s="341">
        <v>10</v>
      </c>
      <c r="L19" s="342">
        <v>8</v>
      </c>
      <c r="M19" s="346">
        <f t="shared" si="2"/>
        <v>47</v>
      </c>
      <c r="N19" s="347">
        <f t="shared" si="3"/>
        <v>65</v>
      </c>
    </row>
    <row r="20" spans="1:14" x14ac:dyDescent="0.2">
      <c r="A20" s="318" t="s">
        <v>412</v>
      </c>
      <c r="B20" s="340" t="s">
        <v>415</v>
      </c>
      <c r="C20" s="341">
        <v>8</v>
      </c>
      <c r="D20" s="341">
        <v>14</v>
      </c>
      <c r="E20" s="342">
        <v>14</v>
      </c>
      <c r="F20" s="346">
        <f t="shared" si="1"/>
        <v>36</v>
      </c>
      <c r="G20" s="344">
        <v>13</v>
      </c>
      <c r="H20" s="341">
        <v>19</v>
      </c>
      <c r="I20" s="341">
        <v>11</v>
      </c>
      <c r="J20" s="341">
        <v>19</v>
      </c>
      <c r="K20" s="341">
        <v>12</v>
      </c>
      <c r="L20" s="342">
        <v>16</v>
      </c>
      <c r="M20" s="346">
        <f t="shared" si="2"/>
        <v>90</v>
      </c>
      <c r="N20" s="348">
        <f t="shared" si="3"/>
        <v>126</v>
      </c>
    </row>
    <row r="21" spans="1:14" x14ac:dyDescent="0.2">
      <c r="A21" s="318" t="s">
        <v>413</v>
      </c>
      <c r="B21" s="340" t="s">
        <v>49</v>
      </c>
      <c r="C21" s="341">
        <v>1</v>
      </c>
      <c r="D21" s="341">
        <v>1</v>
      </c>
      <c r="E21" s="342">
        <v>6</v>
      </c>
      <c r="F21" s="346">
        <f t="shared" si="1"/>
        <v>8</v>
      </c>
      <c r="G21" s="344">
        <v>4</v>
      </c>
      <c r="H21" s="340">
        <v>2</v>
      </c>
      <c r="I21" s="340">
        <v>2</v>
      </c>
      <c r="J21" s="340">
        <v>3</v>
      </c>
      <c r="K21" s="340">
        <v>1</v>
      </c>
      <c r="L21" s="349">
        <v>2</v>
      </c>
      <c r="M21" s="346">
        <f t="shared" si="2"/>
        <v>14</v>
      </c>
      <c r="N21" s="348">
        <f t="shared" si="3"/>
        <v>22</v>
      </c>
    </row>
    <row r="22" spans="1:14" x14ac:dyDescent="0.2">
      <c r="A22" s="318" t="s">
        <v>414</v>
      </c>
      <c r="B22" s="340" t="s">
        <v>47</v>
      </c>
      <c r="C22" s="341">
        <v>8</v>
      </c>
      <c r="D22" s="341">
        <v>3</v>
      </c>
      <c r="E22" s="342">
        <v>8</v>
      </c>
      <c r="F22" s="346">
        <f>E22+D22+C22</f>
        <v>19</v>
      </c>
      <c r="G22" s="344">
        <v>3</v>
      </c>
      <c r="H22" s="340">
        <v>10</v>
      </c>
      <c r="I22" s="340">
        <v>4</v>
      </c>
      <c r="J22" s="340">
        <v>6</v>
      </c>
      <c r="K22" s="340">
        <v>8</v>
      </c>
      <c r="L22" s="349">
        <v>7</v>
      </c>
      <c r="M22" s="346">
        <f t="shared" si="2"/>
        <v>38</v>
      </c>
      <c r="N22" s="348">
        <f t="shared" si="3"/>
        <v>57</v>
      </c>
    </row>
    <row r="23" spans="1:14" x14ac:dyDescent="0.2">
      <c r="A23" s="318" t="s">
        <v>419</v>
      </c>
      <c r="B23" s="340" t="s">
        <v>51</v>
      </c>
      <c r="C23" s="341">
        <v>5</v>
      </c>
      <c r="D23" s="341">
        <v>7</v>
      </c>
      <c r="E23" s="342">
        <v>7</v>
      </c>
      <c r="F23" s="346">
        <f t="shared" si="1"/>
        <v>19</v>
      </c>
      <c r="G23" s="344">
        <v>6</v>
      </c>
      <c r="H23" s="340">
        <v>6</v>
      </c>
      <c r="I23" s="340">
        <v>2</v>
      </c>
      <c r="J23" s="340">
        <v>8</v>
      </c>
      <c r="K23" s="340">
        <v>3</v>
      </c>
      <c r="L23" s="349">
        <v>2</v>
      </c>
      <c r="M23" s="346">
        <f t="shared" si="2"/>
        <v>27</v>
      </c>
      <c r="N23" s="348">
        <f t="shared" si="3"/>
        <v>46</v>
      </c>
    </row>
    <row r="24" spans="1:14" x14ac:dyDescent="0.2">
      <c r="A24" s="318" t="s">
        <v>420</v>
      </c>
      <c r="B24" s="340" t="s">
        <v>48</v>
      </c>
      <c r="C24" s="341">
        <v>6</v>
      </c>
      <c r="D24" s="341">
        <v>8</v>
      </c>
      <c r="E24" s="342">
        <v>13</v>
      </c>
      <c r="F24" s="346">
        <f t="shared" si="1"/>
        <v>27</v>
      </c>
      <c r="G24" s="344">
        <v>9</v>
      </c>
      <c r="H24" s="340">
        <v>11</v>
      </c>
      <c r="I24" s="340">
        <v>8</v>
      </c>
      <c r="J24" s="340">
        <v>5</v>
      </c>
      <c r="K24" s="340">
        <v>5</v>
      </c>
      <c r="L24" s="349">
        <v>3</v>
      </c>
      <c r="M24" s="346">
        <f t="shared" si="2"/>
        <v>41</v>
      </c>
      <c r="N24" s="348">
        <f t="shared" si="3"/>
        <v>68</v>
      </c>
    </row>
    <row r="25" spans="1:14" ht="12" thickBot="1" x14ac:dyDescent="0.25">
      <c r="A25" s="318" t="s">
        <v>421</v>
      </c>
      <c r="B25" s="350" t="s">
        <v>50</v>
      </c>
      <c r="C25" s="351">
        <v>1</v>
      </c>
      <c r="D25" s="351">
        <v>2</v>
      </c>
      <c r="E25" s="352">
        <v>2</v>
      </c>
      <c r="F25" s="1110">
        <f t="shared" si="1"/>
        <v>5</v>
      </c>
      <c r="G25" s="353">
        <v>4</v>
      </c>
      <c r="H25" s="350">
        <v>5</v>
      </c>
      <c r="I25" s="350">
        <v>5</v>
      </c>
      <c r="J25" s="350">
        <v>6</v>
      </c>
      <c r="K25" s="350">
        <v>3</v>
      </c>
      <c r="L25" s="354">
        <v>2</v>
      </c>
      <c r="M25" s="355">
        <f t="shared" si="2"/>
        <v>25</v>
      </c>
      <c r="N25" s="356">
        <f t="shared" si="3"/>
        <v>30</v>
      </c>
    </row>
    <row r="26" spans="1:14" ht="12" thickBot="1" x14ac:dyDescent="0.25">
      <c r="B26" s="357" t="s">
        <v>52</v>
      </c>
      <c r="C26" s="358">
        <f>SUM(C17:C25)</f>
        <v>43</v>
      </c>
      <c r="D26" s="358">
        <f t="shared" ref="D26:M26" si="4">SUM(D17:D25)</f>
        <v>49</v>
      </c>
      <c r="E26" s="359">
        <f t="shared" si="4"/>
        <v>68</v>
      </c>
      <c r="F26" s="360">
        <f t="shared" si="4"/>
        <v>160</v>
      </c>
      <c r="G26" s="361">
        <f t="shared" si="4"/>
        <v>60</v>
      </c>
      <c r="H26" s="358">
        <f t="shared" si="4"/>
        <v>69</v>
      </c>
      <c r="I26" s="358">
        <f t="shared" si="4"/>
        <v>44</v>
      </c>
      <c r="J26" s="358">
        <f t="shared" si="4"/>
        <v>64</v>
      </c>
      <c r="K26" s="358">
        <f t="shared" si="4"/>
        <v>52</v>
      </c>
      <c r="L26" s="359">
        <f t="shared" si="4"/>
        <v>46</v>
      </c>
      <c r="M26" s="360">
        <f t="shared" si="4"/>
        <v>335</v>
      </c>
      <c r="N26" s="362">
        <f t="shared" ref="N26" si="5">M26+F26</f>
        <v>495</v>
      </c>
    </row>
    <row r="27" spans="1:14" ht="12" thickBot="1" x14ac:dyDescent="0.25">
      <c r="B27" s="363"/>
      <c r="C27" s="363"/>
      <c r="D27" s="363"/>
      <c r="E27" s="363"/>
      <c r="F27" s="363"/>
      <c r="G27" s="363"/>
      <c r="H27" s="363"/>
      <c r="I27" s="363"/>
      <c r="J27" s="363"/>
      <c r="K27" s="363"/>
      <c r="L27" s="363"/>
      <c r="M27" s="363"/>
      <c r="N27" s="363"/>
    </row>
    <row r="28" spans="1:14" x14ac:dyDescent="0.2">
      <c r="A28" s="318" t="s">
        <v>422</v>
      </c>
      <c r="B28" s="340" t="s">
        <v>53</v>
      </c>
      <c r="C28" s="341">
        <v>11</v>
      </c>
      <c r="D28" s="341">
        <v>16</v>
      </c>
      <c r="E28" s="342">
        <v>14</v>
      </c>
      <c r="F28" s="343">
        <f>C28+D28+E28</f>
        <v>41</v>
      </c>
      <c r="G28" s="344">
        <v>14</v>
      </c>
      <c r="H28" s="341">
        <v>8</v>
      </c>
      <c r="I28" s="341">
        <v>16</v>
      </c>
      <c r="J28" s="341">
        <v>13</v>
      </c>
      <c r="K28" s="341">
        <v>10</v>
      </c>
      <c r="L28" s="342">
        <v>15</v>
      </c>
      <c r="M28" s="364">
        <f>SUM(G28:L28)</f>
        <v>76</v>
      </c>
      <c r="N28" s="345">
        <f>M28+F28</f>
        <v>117</v>
      </c>
    </row>
    <row r="29" spans="1:14" x14ac:dyDescent="0.2">
      <c r="A29" s="318" t="s">
        <v>423</v>
      </c>
      <c r="B29" s="340" t="s">
        <v>54</v>
      </c>
      <c r="C29" s="341">
        <v>8</v>
      </c>
      <c r="D29" s="341">
        <v>7</v>
      </c>
      <c r="E29" s="342">
        <v>5</v>
      </c>
      <c r="F29" s="346">
        <f t="shared" ref="F29:F34" si="6">C29+D29+E29</f>
        <v>20</v>
      </c>
      <c r="G29" s="344">
        <v>9</v>
      </c>
      <c r="H29" s="341">
        <v>4</v>
      </c>
      <c r="I29" s="341">
        <v>7</v>
      </c>
      <c r="J29" s="341">
        <v>9</v>
      </c>
      <c r="K29" s="341">
        <v>6</v>
      </c>
      <c r="L29" s="342">
        <v>1</v>
      </c>
      <c r="M29" s="365">
        <f t="shared" ref="M29:M34" si="7">SUM(G29:L29)</f>
        <v>36</v>
      </c>
      <c r="N29" s="347">
        <f t="shared" ref="N29:N34" si="8">M29+F29</f>
        <v>56</v>
      </c>
    </row>
    <row r="30" spans="1:14" x14ac:dyDescent="0.2">
      <c r="A30" s="318" t="s">
        <v>424</v>
      </c>
      <c r="B30" s="340" t="s">
        <v>55</v>
      </c>
      <c r="C30" s="341">
        <v>5</v>
      </c>
      <c r="D30" s="341">
        <v>3</v>
      </c>
      <c r="E30" s="342">
        <v>2</v>
      </c>
      <c r="F30" s="346">
        <f t="shared" si="6"/>
        <v>10</v>
      </c>
      <c r="G30" s="344">
        <v>1</v>
      </c>
      <c r="H30" s="341">
        <v>0</v>
      </c>
      <c r="I30" s="341">
        <v>2</v>
      </c>
      <c r="J30" s="341">
        <v>4</v>
      </c>
      <c r="K30" s="341">
        <v>0</v>
      </c>
      <c r="L30" s="342">
        <v>6</v>
      </c>
      <c r="M30" s="365">
        <f t="shared" si="7"/>
        <v>13</v>
      </c>
      <c r="N30" s="347">
        <f t="shared" si="8"/>
        <v>23</v>
      </c>
    </row>
    <row r="31" spans="1:14" x14ac:dyDescent="0.2">
      <c r="A31" s="318" t="s">
        <v>425</v>
      </c>
      <c r="B31" s="340" t="s">
        <v>56</v>
      </c>
      <c r="C31" s="341">
        <v>7</v>
      </c>
      <c r="D31" s="341">
        <v>2</v>
      </c>
      <c r="E31" s="342">
        <v>8</v>
      </c>
      <c r="F31" s="346">
        <f t="shared" si="6"/>
        <v>17</v>
      </c>
      <c r="G31" s="344">
        <v>13</v>
      </c>
      <c r="H31" s="341">
        <v>3</v>
      </c>
      <c r="I31" s="341">
        <v>7</v>
      </c>
      <c r="J31" s="341">
        <v>6</v>
      </c>
      <c r="K31" s="341">
        <v>8</v>
      </c>
      <c r="L31" s="342">
        <v>7</v>
      </c>
      <c r="M31" s="365">
        <f t="shared" si="7"/>
        <v>44</v>
      </c>
      <c r="N31" s="347">
        <f t="shared" si="8"/>
        <v>61</v>
      </c>
    </row>
    <row r="32" spans="1:14" x14ac:dyDescent="0.2">
      <c r="A32" s="318" t="s">
        <v>426</v>
      </c>
      <c r="B32" s="340" t="s">
        <v>57</v>
      </c>
      <c r="C32" s="341">
        <v>9</v>
      </c>
      <c r="D32" s="341">
        <v>11</v>
      </c>
      <c r="E32" s="342">
        <v>12</v>
      </c>
      <c r="F32" s="346">
        <f t="shared" si="6"/>
        <v>32</v>
      </c>
      <c r="G32" s="344">
        <v>7</v>
      </c>
      <c r="H32" s="341">
        <v>15</v>
      </c>
      <c r="I32" s="341">
        <v>8</v>
      </c>
      <c r="J32" s="341">
        <v>12</v>
      </c>
      <c r="K32" s="341">
        <v>11</v>
      </c>
      <c r="L32" s="342">
        <v>9</v>
      </c>
      <c r="M32" s="365">
        <f t="shared" si="7"/>
        <v>62</v>
      </c>
      <c r="N32" s="347">
        <f t="shared" si="8"/>
        <v>94</v>
      </c>
    </row>
    <row r="33" spans="1:14" x14ac:dyDescent="0.2">
      <c r="A33" s="318" t="s">
        <v>427</v>
      </c>
      <c r="B33" s="340" t="s">
        <v>58</v>
      </c>
      <c r="C33" s="341">
        <v>12</v>
      </c>
      <c r="D33" s="341">
        <v>7</v>
      </c>
      <c r="E33" s="342">
        <v>5</v>
      </c>
      <c r="F33" s="346">
        <f t="shared" si="6"/>
        <v>24</v>
      </c>
      <c r="G33" s="344">
        <v>16</v>
      </c>
      <c r="H33" s="341">
        <v>6</v>
      </c>
      <c r="I33" s="341">
        <v>8</v>
      </c>
      <c r="J33" s="341">
        <v>5</v>
      </c>
      <c r="K33" s="341">
        <v>10</v>
      </c>
      <c r="L33" s="342">
        <v>4</v>
      </c>
      <c r="M33" s="365">
        <f t="shared" si="7"/>
        <v>49</v>
      </c>
      <c r="N33" s="347">
        <f t="shared" si="8"/>
        <v>73</v>
      </c>
    </row>
    <row r="34" spans="1:14" ht="12" thickBot="1" x14ac:dyDescent="0.25">
      <c r="A34" s="318" t="s">
        <v>428</v>
      </c>
      <c r="B34" s="350" t="s">
        <v>59</v>
      </c>
      <c r="C34" s="351">
        <v>2</v>
      </c>
      <c r="D34" s="351">
        <v>2</v>
      </c>
      <c r="E34" s="352">
        <v>3</v>
      </c>
      <c r="F34" s="366">
        <f t="shared" si="6"/>
        <v>7</v>
      </c>
      <c r="G34" s="353">
        <v>2</v>
      </c>
      <c r="H34" s="351">
        <v>2</v>
      </c>
      <c r="I34" s="351">
        <v>5</v>
      </c>
      <c r="J34" s="351">
        <v>2</v>
      </c>
      <c r="K34" s="351">
        <v>0</v>
      </c>
      <c r="L34" s="352">
        <v>2</v>
      </c>
      <c r="M34" s="367">
        <f t="shared" si="7"/>
        <v>13</v>
      </c>
      <c r="N34" s="368">
        <f t="shared" si="8"/>
        <v>20</v>
      </c>
    </row>
    <row r="35" spans="1:14" ht="12" thickBot="1" x14ac:dyDescent="0.25">
      <c r="B35" s="357" t="s">
        <v>60</v>
      </c>
      <c r="C35" s="358">
        <f>SUM(C28:C34)</f>
        <v>54</v>
      </c>
      <c r="D35" s="358">
        <f>SUM(D28:D34)</f>
        <v>48</v>
      </c>
      <c r="E35" s="359">
        <f>SUM(E28:E34)</f>
        <v>49</v>
      </c>
      <c r="F35" s="360">
        <f>SUM(F28:F34)</f>
        <v>151</v>
      </c>
      <c r="G35" s="361">
        <f>SUM(G28:G34)</f>
        <v>62</v>
      </c>
      <c r="H35" s="358">
        <f t="shared" ref="H35:N35" si="9">SUM(H28:H34)</f>
        <v>38</v>
      </c>
      <c r="I35" s="358">
        <f t="shared" si="9"/>
        <v>53</v>
      </c>
      <c r="J35" s="358">
        <f t="shared" si="9"/>
        <v>51</v>
      </c>
      <c r="K35" s="358">
        <f t="shared" si="9"/>
        <v>45</v>
      </c>
      <c r="L35" s="359">
        <f t="shared" si="9"/>
        <v>44</v>
      </c>
      <c r="M35" s="360">
        <f t="shared" si="9"/>
        <v>293</v>
      </c>
      <c r="N35" s="362">
        <f t="shared" si="9"/>
        <v>444</v>
      </c>
    </row>
    <row r="36" spans="1:14" ht="12" thickBot="1" x14ac:dyDescent="0.25">
      <c r="B36" s="363"/>
      <c r="C36" s="363"/>
      <c r="D36" s="363"/>
      <c r="E36" s="363"/>
      <c r="F36" s="369"/>
      <c r="G36" s="363"/>
      <c r="H36" s="363"/>
      <c r="I36" s="363"/>
      <c r="J36" s="363"/>
      <c r="K36" s="363"/>
      <c r="L36" s="363"/>
      <c r="M36" s="363"/>
      <c r="N36" s="363"/>
    </row>
    <row r="37" spans="1:14" x14ac:dyDescent="0.2">
      <c r="A37" s="318" t="s">
        <v>432</v>
      </c>
      <c r="B37" s="340" t="s">
        <v>61</v>
      </c>
      <c r="C37" s="370">
        <v>4</v>
      </c>
      <c r="D37" s="370">
        <v>9</v>
      </c>
      <c r="E37" s="371">
        <v>1</v>
      </c>
      <c r="F37" s="343">
        <f>C37+D37+E37</f>
        <v>14</v>
      </c>
      <c r="G37" s="372">
        <v>3</v>
      </c>
      <c r="H37" s="373">
        <v>9</v>
      </c>
      <c r="I37" s="373">
        <v>2</v>
      </c>
      <c r="J37" s="373">
        <v>0</v>
      </c>
      <c r="K37" s="373">
        <v>3</v>
      </c>
      <c r="L37" s="374">
        <v>3</v>
      </c>
      <c r="M37" s="343">
        <f>SUM(G37:L37)</f>
        <v>20</v>
      </c>
      <c r="N37" s="345">
        <f>M37+F37</f>
        <v>34</v>
      </c>
    </row>
    <row r="38" spans="1:14" x14ac:dyDescent="0.2">
      <c r="A38" s="318" t="s">
        <v>433</v>
      </c>
      <c r="B38" s="340" t="s">
        <v>62</v>
      </c>
      <c r="C38" s="375">
        <v>1</v>
      </c>
      <c r="D38" s="375">
        <v>3</v>
      </c>
      <c r="E38" s="376">
        <v>3</v>
      </c>
      <c r="F38" s="1111">
        <f>C38+D38+E38</f>
        <v>7</v>
      </c>
      <c r="G38" s="377">
        <v>2</v>
      </c>
      <c r="H38" s="378">
        <v>1</v>
      </c>
      <c r="I38" s="378">
        <v>4</v>
      </c>
      <c r="J38" s="378">
        <v>6</v>
      </c>
      <c r="K38" s="378">
        <v>1</v>
      </c>
      <c r="L38" s="379">
        <v>3</v>
      </c>
      <c r="M38" s="346">
        <f>SUM(G38:L38)</f>
        <v>17</v>
      </c>
      <c r="N38" s="347">
        <f>M38+F38</f>
        <v>24</v>
      </c>
    </row>
    <row r="39" spans="1:14" x14ac:dyDescent="0.2">
      <c r="A39" s="318" t="s">
        <v>434</v>
      </c>
      <c r="B39" s="340" t="s">
        <v>63</v>
      </c>
      <c r="C39" s="341">
        <v>2</v>
      </c>
      <c r="D39" s="340">
        <v>8</v>
      </c>
      <c r="E39" s="349">
        <v>5</v>
      </c>
      <c r="F39" s="346">
        <f t="shared" ref="F39:F44" si="10">C39+D39+E39</f>
        <v>15</v>
      </c>
      <c r="G39" s="380">
        <v>4</v>
      </c>
      <c r="H39" s="340">
        <v>3</v>
      </c>
      <c r="I39" s="340">
        <v>4</v>
      </c>
      <c r="J39" s="340">
        <v>1</v>
      </c>
      <c r="K39" s="340">
        <v>2</v>
      </c>
      <c r="L39" s="349">
        <v>1</v>
      </c>
      <c r="M39" s="346">
        <f t="shared" ref="M39:M44" si="11">SUM(G39:L39)</f>
        <v>15</v>
      </c>
      <c r="N39" s="348">
        <f t="shared" ref="N39:N44" si="12">M39+F39</f>
        <v>30</v>
      </c>
    </row>
    <row r="40" spans="1:14" x14ac:dyDescent="0.2">
      <c r="A40" s="318" t="s">
        <v>435</v>
      </c>
      <c r="B40" s="340" t="s">
        <v>64</v>
      </c>
      <c r="C40" s="341">
        <v>2</v>
      </c>
      <c r="D40" s="340">
        <v>5</v>
      </c>
      <c r="E40" s="349">
        <v>4</v>
      </c>
      <c r="F40" s="346">
        <f t="shared" si="10"/>
        <v>11</v>
      </c>
      <c r="G40" s="380">
        <v>2</v>
      </c>
      <c r="H40" s="340">
        <v>2</v>
      </c>
      <c r="I40" s="340">
        <v>3</v>
      </c>
      <c r="J40" s="340">
        <v>5</v>
      </c>
      <c r="K40" s="340">
        <v>2</v>
      </c>
      <c r="L40" s="349">
        <v>6</v>
      </c>
      <c r="M40" s="346">
        <f t="shared" si="11"/>
        <v>20</v>
      </c>
      <c r="N40" s="348">
        <f t="shared" si="12"/>
        <v>31</v>
      </c>
    </row>
    <row r="41" spans="1:14" x14ac:dyDescent="0.2">
      <c r="A41" s="318" t="s">
        <v>436</v>
      </c>
      <c r="B41" s="350" t="s">
        <v>65</v>
      </c>
      <c r="C41" s="341">
        <v>6</v>
      </c>
      <c r="D41" s="340">
        <v>0</v>
      </c>
      <c r="E41" s="349">
        <v>3</v>
      </c>
      <c r="F41" s="346">
        <f t="shared" si="10"/>
        <v>9</v>
      </c>
      <c r="G41" s="380">
        <v>1</v>
      </c>
      <c r="H41" s="340">
        <v>3</v>
      </c>
      <c r="I41" s="340">
        <v>3</v>
      </c>
      <c r="J41" s="340">
        <v>1</v>
      </c>
      <c r="K41" s="340">
        <v>3</v>
      </c>
      <c r="L41" s="349">
        <v>2</v>
      </c>
      <c r="M41" s="346">
        <f t="shared" si="11"/>
        <v>13</v>
      </c>
      <c r="N41" s="348">
        <f t="shared" si="12"/>
        <v>22</v>
      </c>
    </row>
    <row r="42" spans="1:14" x14ac:dyDescent="0.2">
      <c r="A42" s="318" t="s">
        <v>429</v>
      </c>
      <c r="B42" s="381" t="s">
        <v>437</v>
      </c>
      <c r="C42" s="341">
        <v>9</v>
      </c>
      <c r="D42" s="340">
        <v>12</v>
      </c>
      <c r="E42" s="349">
        <v>10</v>
      </c>
      <c r="F42" s="346">
        <f t="shared" si="10"/>
        <v>31</v>
      </c>
      <c r="G42" s="380">
        <v>14</v>
      </c>
      <c r="H42" s="340">
        <v>19</v>
      </c>
      <c r="I42" s="340">
        <v>17</v>
      </c>
      <c r="J42" s="340">
        <v>11</v>
      </c>
      <c r="K42" s="340">
        <v>15</v>
      </c>
      <c r="L42" s="349">
        <v>6</v>
      </c>
      <c r="M42" s="346">
        <f t="shared" si="11"/>
        <v>82</v>
      </c>
      <c r="N42" s="348">
        <f t="shared" si="12"/>
        <v>113</v>
      </c>
    </row>
    <row r="43" spans="1:14" x14ac:dyDescent="0.2">
      <c r="A43" s="318" t="s">
        <v>430</v>
      </c>
      <c r="B43" s="381" t="s">
        <v>67</v>
      </c>
      <c r="C43" s="341">
        <v>5</v>
      </c>
      <c r="D43" s="341">
        <v>2</v>
      </c>
      <c r="E43" s="342">
        <v>4</v>
      </c>
      <c r="F43" s="346">
        <f t="shared" si="10"/>
        <v>11</v>
      </c>
      <c r="G43" s="344">
        <v>6</v>
      </c>
      <c r="H43" s="341">
        <v>5</v>
      </c>
      <c r="I43" s="341">
        <v>2</v>
      </c>
      <c r="J43" s="341">
        <v>3</v>
      </c>
      <c r="K43" s="341">
        <v>5</v>
      </c>
      <c r="L43" s="342">
        <v>3</v>
      </c>
      <c r="M43" s="346">
        <f t="shared" si="11"/>
        <v>24</v>
      </c>
      <c r="N43" s="347">
        <f t="shared" si="12"/>
        <v>35</v>
      </c>
    </row>
    <row r="44" spans="1:14" ht="12" thickBot="1" x14ac:dyDescent="0.25">
      <c r="A44" s="318" t="s">
        <v>431</v>
      </c>
      <c r="B44" s="382" t="s">
        <v>66</v>
      </c>
      <c r="C44" s="351">
        <v>5</v>
      </c>
      <c r="D44" s="351">
        <v>3</v>
      </c>
      <c r="E44" s="352">
        <v>4</v>
      </c>
      <c r="F44" s="366">
        <f t="shared" si="10"/>
        <v>12</v>
      </c>
      <c r="G44" s="353">
        <v>6</v>
      </c>
      <c r="H44" s="351">
        <v>0</v>
      </c>
      <c r="I44" s="351">
        <v>7</v>
      </c>
      <c r="J44" s="351">
        <v>2</v>
      </c>
      <c r="K44" s="351">
        <v>2</v>
      </c>
      <c r="L44" s="352">
        <v>2</v>
      </c>
      <c r="M44" s="383">
        <f t="shared" si="11"/>
        <v>19</v>
      </c>
      <c r="N44" s="384">
        <f t="shared" si="12"/>
        <v>31</v>
      </c>
    </row>
    <row r="45" spans="1:14" ht="12" thickBot="1" x14ac:dyDescent="0.25">
      <c r="B45" s="357" t="s">
        <v>68</v>
      </c>
      <c r="C45" s="358">
        <f>SUM(C37:C44)</f>
        <v>34</v>
      </c>
      <c r="D45" s="358">
        <f>SUM(D37:D44)</f>
        <v>42</v>
      </c>
      <c r="E45" s="359">
        <f t="shared" ref="E45:N45" si="13">SUM(E37:E44)</f>
        <v>34</v>
      </c>
      <c r="F45" s="360">
        <f t="shared" si="13"/>
        <v>110</v>
      </c>
      <c r="G45" s="361">
        <f t="shared" si="13"/>
        <v>38</v>
      </c>
      <c r="H45" s="358">
        <f t="shared" si="13"/>
        <v>42</v>
      </c>
      <c r="I45" s="358">
        <f t="shared" si="13"/>
        <v>42</v>
      </c>
      <c r="J45" s="358">
        <f t="shared" si="13"/>
        <v>29</v>
      </c>
      <c r="K45" s="358">
        <f t="shared" si="13"/>
        <v>33</v>
      </c>
      <c r="L45" s="359">
        <f t="shared" si="13"/>
        <v>26</v>
      </c>
      <c r="M45" s="360">
        <f t="shared" si="13"/>
        <v>210</v>
      </c>
      <c r="N45" s="362">
        <f t="shared" si="13"/>
        <v>320</v>
      </c>
    </row>
    <row r="46" spans="1:14" ht="12" thickBot="1" x14ac:dyDescent="0.25">
      <c r="B46" s="369"/>
      <c r="C46" s="369"/>
      <c r="D46" s="369"/>
      <c r="E46" s="369"/>
      <c r="F46" s="369"/>
      <c r="G46" s="369"/>
      <c r="H46" s="369"/>
      <c r="I46" s="369"/>
      <c r="J46" s="369"/>
      <c r="K46" s="369"/>
      <c r="L46" s="369"/>
      <c r="M46" s="369"/>
      <c r="N46" s="369"/>
    </row>
    <row r="47" spans="1:14" x14ac:dyDescent="0.2">
      <c r="A47" s="318" t="s">
        <v>439</v>
      </c>
      <c r="B47" s="340" t="s">
        <v>438</v>
      </c>
      <c r="C47" s="341">
        <v>18</v>
      </c>
      <c r="D47" s="341">
        <v>16</v>
      </c>
      <c r="E47" s="342">
        <v>15</v>
      </c>
      <c r="F47" s="343">
        <f>C47+D47+E47</f>
        <v>49</v>
      </c>
      <c r="G47" s="344">
        <v>19</v>
      </c>
      <c r="H47" s="341">
        <v>22</v>
      </c>
      <c r="I47" s="341">
        <v>17</v>
      </c>
      <c r="J47" s="341">
        <v>15</v>
      </c>
      <c r="K47" s="341">
        <v>23</v>
      </c>
      <c r="L47" s="342">
        <v>14</v>
      </c>
      <c r="M47" s="343">
        <f>SUM(G47:L47)</f>
        <v>110</v>
      </c>
      <c r="N47" s="385">
        <f>M47+F47</f>
        <v>159</v>
      </c>
    </row>
    <row r="48" spans="1:14" x14ac:dyDescent="0.2">
      <c r="A48" s="318" t="s">
        <v>440</v>
      </c>
      <c r="B48" s="340" t="s">
        <v>71</v>
      </c>
      <c r="C48" s="341">
        <v>5</v>
      </c>
      <c r="D48" s="341">
        <v>8</v>
      </c>
      <c r="E48" s="342">
        <v>8</v>
      </c>
      <c r="F48" s="346">
        <f>C48+D48+E48</f>
        <v>21</v>
      </c>
      <c r="G48" s="344">
        <v>7</v>
      </c>
      <c r="H48" s="341">
        <v>7</v>
      </c>
      <c r="I48" s="341">
        <v>4</v>
      </c>
      <c r="J48" s="341">
        <v>7</v>
      </c>
      <c r="K48" s="341">
        <v>6</v>
      </c>
      <c r="L48" s="342">
        <v>5</v>
      </c>
      <c r="M48" s="346">
        <f>SUM(G48:L48)</f>
        <v>36</v>
      </c>
      <c r="N48" s="348">
        <f>M48+F48</f>
        <v>57</v>
      </c>
    </row>
    <row r="49" spans="1:14" x14ac:dyDescent="0.2">
      <c r="A49" s="318" t="s">
        <v>441</v>
      </c>
      <c r="B49" s="340" t="s">
        <v>69</v>
      </c>
      <c r="C49" s="341">
        <v>16</v>
      </c>
      <c r="D49" s="341">
        <v>8</v>
      </c>
      <c r="E49" s="342">
        <v>8</v>
      </c>
      <c r="F49" s="346">
        <f>C49+D49+E49</f>
        <v>32</v>
      </c>
      <c r="G49" s="344">
        <v>15</v>
      </c>
      <c r="H49" s="341">
        <v>14</v>
      </c>
      <c r="I49" s="341">
        <v>17</v>
      </c>
      <c r="J49" s="341">
        <v>20</v>
      </c>
      <c r="K49" s="341">
        <v>15</v>
      </c>
      <c r="L49" s="342">
        <v>15</v>
      </c>
      <c r="M49" s="346">
        <f>SUM(G49:L49)</f>
        <v>96</v>
      </c>
      <c r="N49" s="348">
        <f>M49+F49</f>
        <v>128</v>
      </c>
    </row>
    <row r="50" spans="1:14" ht="12" thickBot="1" x14ac:dyDescent="0.25">
      <c r="A50" s="318" t="s">
        <v>442</v>
      </c>
      <c r="B50" s="340" t="s">
        <v>70</v>
      </c>
      <c r="C50" s="341">
        <v>8</v>
      </c>
      <c r="D50" s="341">
        <v>8</v>
      </c>
      <c r="E50" s="342">
        <v>11</v>
      </c>
      <c r="F50" s="346">
        <f>C50+D50+E50</f>
        <v>27</v>
      </c>
      <c r="G50" s="344">
        <v>9</v>
      </c>
      <c r="H50" s="341">
        <v>7</v>
      </c>
      <c r="I50" s="341">
        <v>13</v>
      </c>
      <c r="J50" s="341">
        <v>9</v>
      </c>
      <c r="K50" s="341">
        <v>10</v>
      </c>
      <c r="L50" s="342">
        <v>9</v>
      </c>
      <c r="M50" s="346">
        <f>SUM(G50:L50)</f>
        <v>57</v>
      </c>
      <c r="N50" s="348">
        <f>M50+F50</f>
        <v>84</v>
      </c>
    </row>
    <row r="51" spans="1:14" ht="12" thickBot="1" x14ac:dyDescent="0.25">
      <c r="B51" s="357" t="s">
        <v>72</v>
      </c>
      <c r="C51" s="358">
        <f t="shared" ref="C51:N51" si="14">SUM(C47:C50)</f>
        <v>47</v>
      </c>
      <c r="D51" s="358">
        <f t="shared" si="14"/>
        <v>40</v>
      </c>
      <c r="E51" s="359">
        <f t="shared" si="14"/>
        <v>42</v>
      </c>
      <c r="F51" s="360">
        <f t="shared" si="14"/>
        <v>129</v>
      </c>
      <c r="G51" s="361">
        <f t="shared" si="14"/>
        <v>50</v>
      </c>
      <c r="H51" s="361">
        <f t="shared" si="14"/>
        <v>50</v>
      </c>
      <c r="I51" s="361">
        <f t="shared" si="14"/>
        <v>51</v>
      </c>
      <c r="J51" s="361">
        <f t="shared" si="14"/>
        <v>51</v>
      </c>
      <c r="K51" s="361">
        <f t="shared" si="14"/>
        <v>54</v>
      </c>
      <c r="L51" s="386">
        <f t="shared" si="14"/>
        <v>43</v>
      </c>
      <c r="M51" s="360">
        <f t="shared" si="14"/>
        <v>299</v>
      </c>
      <c r="N51" s="362">
        <f t="shared" si="14"/>
        <v>428</v>
      </c>
    </row>
    <row r="52" spans="1:14" ht="12" thickBot="1" x14ac:dyDescent="0.25">
      <c r="B52" s="387"/>
      <c r="C52" s="369"/>
      <c r="D52" s="369"/>
      <c r="E52" s="369"/>
      <c r="F52" s="369"/>
      <c r="G52" s="369"/>
      <c r="H52" s="369"/>
      <c r="I52" s="369"/>
      <c r="J52" s="369"/>
      <c r="K52" s="369"/>
      <c r="L52" s="369"/>
      <c r="M52" s="369"/>
      <c r="N52" s="388"/>
    </row>
    <row r="53" spans="1:14" x14ac:dyDescent="0.2">
      <c r="A53" s="318">
        <v>2101</v>
      </c>
      <c r="B53" s="340" t="s">
        <v>73</v>
      </c>
      <c r="C53" s="389">
        <v>43</v>
      </c>
      <c r="D53" s="389">
        <v>43</v>
      </c>
      <c r="E53" s="390">
        <v>44</v>
      </c>
      <c r="F53" s="343">
        <f>C53+D53+E53</f>
        <v>130</v>
      </c>
      <c r="G53" s="344">
        <v>37</v>
      </c>
      <c r="H53" s="341">
        <v>40</v>
      </c>
      <c r="I53" s="341">
        <v>49</v>
      </c>
      <c r="J53" s="341">
        <v>39</v>
      </c>
      <c r="K53" s="341">
        <v>39</v>
      </c>
      <c r="L53" s="342">
        <v>41</v>
      </c>
      <c r="M53" s="343">
        <f>G53+H53+I53+J53+K53+L53</f>
        <v>245</v>
      </c>
      <c r="N53" s="345">
        <f>F53+M53</f>
        <v>375</v>
      </c>
    </row>
    <row r="54" spans="1:14" x14ac:dyDescent="0.2">
      <c r="A54" s="318">
        <v>2102</v>
      </c>
      <c r="B54" s="340" t="s">
        <v>75</v>
      </c>
      <c r="C54" s="341">
        <v>15</v>
      </c>
      <c r="D54" s="341">
        <v>20</v>
      </c>
      <c r="E54" s="342">
        <v>19</v>
      </c>
      <c r="F54" s="346">
        <f>C54+D54+E54</f>
        <v>54</v>
      </c>
      <c r="G54" s="344">
        <v>17</v>
      </c>
      <c r="H54" s="341">
        <v>26</v>
      </c>
      <c r="I54" s="341">
        <v>13</v>
      </c>
      <c r="J54" s="341">
        <v>23</v>
      </c>
      <c r="K54" s="341">
        <v>16</v>
      </c>
      <c r="L54" s="342">
        <v>19</v>
      </c>
      <c r="M54" s="346">
        <f>G54+H54+I54+J54+K54+L54</f>
        <v>114</v>
      </c>
      <c r="N54" s="347">
        <f>F54+M54</f>
        <v>168</v>
      </c>
    </row>
    <row r="55" spans="1:14" x14ac:dyDescent="0.2">
      <c r="A55" s="318">
        <v>2103</v>
      </c>
      <c r="B55" s="340" t="s">
        <v>443</v>
      </c>
      <c r="C55" s="370">
        <v>28</v>
      </c>
      <c r="D55" s="370">
        <v>21</v>
      </c>
      <c r="E55" s="371">
        <v>33</v>
      </c>
      <c r="F55" s="346">
        <f>C55+D55+E55</f>
        <v>82</v>
      </c>
      <c r="G55" s="344">
        <v>16</v>
      </c>
      <c r="H55" s="341">
        <v>23</v>
      </c>
      <c r="I55" s="341">
        <v>21</v>
      </c>
      <c r="J55" s="341">
        <v>17</v>
      </c>
      <c r="K55" s="341">
        <v>20</v>
      </c>
      <c r="L55" s="342">
        <v>16</v>
      </c>
      <c r="M55" s="346">
        <f>G55+H55+I55+J55+K55+L55</f>
        <v>113</v>
      </c>
      <c r="N55" s="347">
        <f>F55+M55</f>
        <v>195</v>
      </c>
    </row>
    <row r="56" spans="1:14" ht="12" thickBot="1" x14ac:dyDescent="0.25">
      <c r="A56" s="318">
        <v>2104</v>
      </c>
      <c r="B56" s="350" t="s">
        <v>74</v>
      </c>
      <c r="C56" s="391">
        <v>42</v>
      </c>
      <c r="D56" s="392">
        <v>31</v>
      </c>
      <c r="E56" s="393">
        <v>44</v>
      </c>
      <c r="F56" s="366">
        <f>C56+D56+E56</f>
        <v>117</v>
      </c>
      <c r="G56" s="353">
        <v>38</v>
      </c>
      <c r="H56" s="351">
        <v>34</v>
      </c>
      <c r="I56" s="351">
        <v>28</v>
      </c>
      <c r="J56" s="351">
        <v>38</v>
      </c>
      <c r="K56" s="351">
        <v>34</v>
      </c>
      <c r="L56" s="352">
        <v>41</v>
      </c>
      <c r="M56" s="366">
        <f>G56+H56+I56+J56+K56+L56</f>
        <v>213</v>
      </c>
      <c r="N56" s="368">
        <f>F56+M56</f>
        <v>330</v>
      </c>
    </row>
    <row r="57" spans="1:14" ht="12" thickBot="1" x14ac:dyDescent="0.25">
      <c r="B57" s="357" t="s">
        <v>76</v>
      </c>
      <c r="C57" s="358">
        <f>SUM(C53:C56)</f>
        <v>128</v>
      </c>
      <c r="D57" s="358">
        <f t="shared" ref="D57:N57" si="15">SUM(D53:D56)</f>
        <v>115</v>
      </c>
      <c r="E57" s="359">
        <f t="shared" si="15"/>
        <v>140</v>
      </c>
      <c r="F57" s="360">
        <f t="shared" si="15"/>
        <v>383</v>
      </c>
      <c r="G57" s="361">
        <f t="shared" si="15"/>
        <v>108</v>
      </c>
      <c r="H57" s="358">
        <f t="shared" si="15"/>
        <v>123</v>
      </c>
      <c r="I57" s="358">
        <f t="shared" si="15"/>
        <v>111</v>
      </c>
      <c r="J57" s="358">
        <f t="shared" si="15"/>
        <v>117</v>
      </c>
      <c r="K57" s="358">
        <f t="shared" si="15"/>
        <v>109</v>
      </c>
      <c r="L57" s="359">
        <f t="shared" si="15"/>
        <v>117</v>
      </c>
      <c r="M57" s="360">
        <f t="shared" si="15"/>
        <v>685</v>
      </c>
      <c r="N57" s="362">
        <f t="shared" si="15"/>
        <v>1068</v>
      </c>
    </row>
    <row r="58" spans="1:14" ht="12" thickBot="1" x14ac:dyDescent="0.25">
      <c r="B58" s="369"/>
      <c r="C58" s="369"/>
      <c r="D58" s="369"/>
      <c r="E58" s="369"/>
      <c r="F58" s="369"/>
      <c r="G58" s="369"/>
      <c r="H58" s="369"/>
      <c r="I58" s="369"/>
      <c r="J58" s="369"/>
      <c r="K58" s="369"/>
      <c r="L58" s="369"/>
      <c r="M58" s="369"/>
      <c r="N58" s="369"/>
    </row>
    <row r="59" spans="1:14" x14ac:dyDescent="0.2">
      <c r="A59" s="318" t="s">
        <v>444</v>
      </c>
      <c r="B59" s="340" t="s">
        <v>77</v>
      </c>
      <c r="C59" s="341">
        <v>25</v>
      </c>
      <c r="D59" s="341">
        <v>32</v>
      </c>
      <c r="E59" s="342">
        <v>25</v>
      </c>
      <c r="F59" s="343">
        <f>C59+D59+E59</f>
        <v>82</v>
      </c>
      <c r="G59" s="344">
        <v>26</v>
      </c>
      <c r="H59" s="341">
        <v>33</v>
      </c>
      <c r="I59" s="341">
        <v>32</v>
      </c>
      <c r="J59" s="341">
        <v>28</v>
      </c>
      <c r="K59" s="341">
        <v>26</v>
      </c>
      <c r="L59" s="342">
        <v>21</v>
      </c>
      <c r="M59" s="343">
        <f>SUM(G59:L59)</f>
        <v>166</v>
      </c>
      <c r="N59" s="345">
        <f>M59+F59</f>
        <v>248</v>
      </c>
    </row>
    <row r="60" spans="1:14" x14ac:dyDescent="0.2">
      <c r="A60" s="318" t="s">
        <v>445</v>
      </c>
      <c r="B60" s="340" t="s">
        <v>78</v>
      </c>
      <c r="C60" s="341">
        <v>23</v>
      </c>
      <c r="D60" s="341">
        <v>17</v>
      </c>
      <c r="E60" s="342">
        <v>21</v>
      </c>
      <c r="F60" s="346">
        <f>C60+D60+E60</f>
        <v>61</v>
      </c>
      <c r="G60" s="344">
        <v>32</v>
      </c>
      <c r="H60" s="341">
        <v>22</v>
      </c>
      <c r="I60" s="341">
        <v>20</v>
      </c>
      <c r="J60" s="341">
        <v>28</v>
      </c>
      <c r="K60" s="341">
        <v>28</v>
      </c>
      <c r="L60" s="342">
        <v>16</v>
      </c>
      <c r="M60" s="346">
        <f>SUM(G60:L60)</f>
        <v>146</v>
      </c>
      <c r="N60" s="347">
        <f>M60+F60</f>
        <v>207</v>
      </c>
    </row>
    <row r="61" spans="1:14" ht="12" thickBot="1" x14ac:dyDescent="0.25">
      <c r="A61" s="318">
        <v>2122</v>
      </c>
      <c r="B61" s="350" t="s">
        <v>79</v>
      </c>
      <c r="C61" s="351">
        <v>28</v>
      </c>
      <c r="D61" s="351">
        <v>30</v>
      </c>
      <c r="E61" s="352">
        <v>28</v>
      </c>
      <c r="F61" s="366">
        <f>C61+D61+E61</f>
        <v>86</v>
      </c>
      <c r="G61" s="394">
        <v>18</v>
      </c>
      <c r="H61" s="350">
        <v>24</v>
      </c>
      <c r="I61" s="350">
        <v>24</v>
      </c>
      <c r="J61" s="350">
        <v>29</v>
      </c>
      <c r="K61" s="350">
        <v>12</v>
      </c>
      <c r="L61" s="354">
        <v>17</v>
      </c>
      <c r="M61" s="366">
        <f>SUM(G61:L61)</f>
        <v>124</v>
      </c>
      <c r="N61" s="356">
        <f>M61+F61</f>
        <v>210</v>
      </c>
    </row>
    <row r="62" spans="1:14" ht="12" thickBot="1" x14ac:dyDescent="0.25">
      <c r="B62" s="357" t="s">
        <v>80</v>
      </c>
      <c r="C62" s="358">
        <f t="shared" ref="C62:N62" si="16">C59+C60+C61</f>
        <v>76</v>
      </c>
      <c r="D62" s="358">
        <f t="shared" si="16"/>
        <v>79</v>
      </c>
      <c r="E62" s="359">
        <f t="shared" si="16"/>
        <v>74</v>
      </c>
      <c r="F62" s="360">
        <f t="shared" si="16"/>
        <v>229</v>
      </c>
      <c r="G62" s="361">
        <f t="shared" si="16"/>
        <v>76</v>
      </c>
      <c r="H62" s="358">
        <f t="shared" si="16"/>
        <v>79</v>
      </c>
      <c r="I62" s="358">
        <f t="shared" si="16"/>
        <v>76</v>
      </c>
      <c r="J62" s="358">
        <f t="shared" si="16"/>
        <v>85</v>
      </c>
      <c r="K62" s="358">
        <f t="shared" si="16"/>
        <v>66</v>
      </c>
      <c r="L62" s="359">
        <f t="shared" si="16"/>
        <v>54</v>
      </c>
      <c r="M62" s="360">
        <f t="shared" si="16"/>
        <v>436</v>
      </c>
      <c r="N62" s="362">
        <f t="shared" si="16"/>
        <v>665</v>
      </c>
    </row>
    <row r="63" spans="1:14" ht="12" thickBot="1" x14ac:dyDescent="0.25">
      <c r="B63" s="369"/>
      <c r="C63" s="369"/>
      <c r="D63" s="369"/>
      <c r="E63" s="369"/>
      <c r="F63" s="369"/>
      <c r="G63" s="369"/>
      <c r="H63" s="369"/>
      <c r="I63" s="369"/>
      <c r="J63" s="369"/>
      <c r="K63" s="369"/>
      <c r="L63" s="369"/>
      <c r="M63" s="369"/>
      <c r="N63" s="369"/>
    </row>
    <row r="64" spans="1:14" x14ac:dyDescent="0.2">
      <c r="A64" s="318" t="s">
        <v>446</v>
      </c>
      <c r="B64" s="340" t="s">
        <v>81</v>
      </c>
      <c r="C64" s="341">
        <v>15</v>
      </c>
      <c r="D64" s="341">
        <v>25</v>
      </c>
      <c r="E64" s="342">
        <v>15</v>
      </c>
      <c r="F64" s="395">
        <f>C64+D64+E64</f>
        <v>55</v>
      </c>
      <c r="G64" s="344">
        <v>19</v>
      </c>
      <c r="H64" s="341">
        <v>14</v>
      </c>
      <c r="I64" s="341">
        <v>16</v>
      </c>
      <c r="J64" s="341">
        <v>10</v>
      </c>
      <c r="K64" s="341">
        <v>13</v>
      </c>
      <c r="L64" s="342">
        <v>11</v>
      </c>
      <c r="M64" s="395">
        <f>SUM(G64:L64)</f>
        <v>83</v>
      </c>
      <c r="N64" s="396">
        <f>M64+F64</f>
        <v>138</v>
      </c>
    </row>
    <row r="65" spans="1:14" x14ac:dyDescent="0.2">
      <c r="A65" s="318" t="s">
        <v>447</v>
      </c>
      <c r="B65" s="340" t="s">
        <v>343</v>
      </c>
      <c r="C65" s="341">
        <v>13</v>
      </c>
      <c r="D65" s="341">
        <v>4</v>
      </c>
      <c r="E65" s="342">
        <v>26</v>
      </c>
      <c r="F65" s="366">
        <f>C65+D65+E65</f>
        <v>43</v>
      </c>
      <c r="G65" s="344">
        <v>20</v>
      </c>
      <c r="H65" s="341">
        <v>12</v>
      </c>
      <c r="I65" s="341">
        <v>19</v>
      </c>
      <c r="J65" s="341">
        <v>18</v>
      </c>
      <c r="K65" s="341">
        <v>18</v>
      </c>
      <c r="L65" s="342">
        <v>15</v>
      </c>
      <c r="M65" s="366">
        <f>SUM(G65:L65)</f>
        <v>102</v>
      </c>
      <c r="N65" s="368">
        <f>M65+F65</f>
        <v>145</v>
      </c>
    </row>
    <row r="66" spans="1:14" x14ac:dyDescent="0.2">
      <c r="A66" s="318" t="s">
        <v>449</v>
      </c>
      <c r="B66" s="340" t="s">
        <v>82</v>
      </c>
      <c r="C66" s="341">
        <v>8</v>
      </c>
      <c r="D66" s="341">
        <v>13</v>
      </c>
      <c r="E66" s="342">
        <v>14</v>
      </c>
      <c r="F66" s="366">
        <f>C66+D66+E66</f>
        <v>35</v>
      </c>
      <c r="G66" s="344">
        <v>9</v>
      </c>
      <c r="H66" s="341">
        <v>12</v>
      </c>
      <c r="I66" s="341">
        <v>12</v>
      </c>
      <c r="J66" s="341">
        <v>10</v>
      </c>
      <c r="K66" s="341">
        <v>10</v>
      </c>
      <c r="L66" s="342">
        <v>9</v>
      </c>
      <c r="M66" s="366">
        <f>SUM(G66:L66)</f>
        <v>62</v>
      </c>
      <c r="N66" s="368">
        <f>M66+F66</f>
        <v>97</v>
      </c>
    </row>
    <row r="67" spans="1:14" ht="12" thickBot="1" x14ac:dyDescent="0.25">
      <c r="A67" s="318" t="s">
        <v>450</v>
      </c>
      <c r="B67" s="350" t="s">
        <v>448</v>
      </c>
      <c r="C67" s="351">
        <v>11</v>
      </c>
      <c r="D67" s="351">
        <v>9</v>
      </c>
      <c r="E67" s="352">
        <v>18</v>
      </c>
      <c r="F67" s="366">
        <f>C67+D67+E67</f>
        <v>38</v>
      </c>
      <c r="G67" s="353">
        <v>13</v>
      </c>
      <c r="H67" s="351">
        <v>14</v>
      </c>
      <c r="I67" s="351">
        <v>13</v>
      </c>
      <c r="J67" s="351">
        <v>11</v>
      </c>
      <c r="K67" s="351">
        <v>13</v>
      </c>
      <c r="L67" s="352">
        <v>7</v>
      </c>
      <c r="M67" s="366">
        <f>SUM(G67:L67)</f>
        <v>71</v>
      </c>
      <c r="N67" s="368">
        <f>M67+F67</f>
        <v>109</v>
      </c>
    </row>
    <row r="68" spans="1:14" ht="12" thickBot="1" x14ac:dyDescent="0.25">
      <c r="B68" s="397" t="s">
        <v>83</v>
      </c>
      <c r="C68" s="398">
        <f>SUM(C64:C67)</f>
        <v>47</v>
      </c>
      <c r="D68" s="398">
        <f t="shared" ref="D68:N68" si="17">SUM(D64:D67)</f>
        <v>51</v>
      </c>
      <c r="E68" s="399">
        <f t="shared" si="17"/>
        <v>73</v>
      </c>
      <c r="F68" s="400">
        <f t="shared" si="17"/>
        <v>171</v>
      </c>
      <c r="G68" s="401">
        <f t="shared" si="17"/>
        <v>61</v>
      </c>
      <c r="H68" s="398">
        <f t="shared" si="17"/>
        <v>52</v>
      </c>
      <c r="I68" s="398">
        <f t="shared" si="17"/>
        <v>60</v>
      </c>
      <c r="J68" s="398">
        <f t="shared" si="17"/>
        <v>49</v>
      </c>
      <c r="K68" s="398">
        <f t="shared" si="17"/>
        <v>54</v>
      </c>
      <c r="L68" s="398">
        <f t="shared" si="17"/>
        <v>42</v>
      </c>
      <c r="M68" s="402">
        <f t="shared" si="17"/>
        <v>318</v>
      </c>
      <c r="N68" s="403">
        <f t="shared" si="17"/>
        <v>489</v>
      </c>
    </row>
    <row r="69" spans="1:14" ht="12" thickBot="1" x14ac:dyDescent="0.25">
      <c r="B69" s="404"/>
      <c r="C69" s="404"/>
      <c r="D69" s="404"/>
      <c r="E69" s="404"/>
      <c r="F69" s="404"/>
      <c r="G69" s="404"/>
      <c r="H69" s="404"/>
      <c r="I69" s="404"/>
      <c r="J69" s="404"/>
      <c r="K69" s="404"/>
      <c r="L69" s="404"/>
      <c r="M69" s="404"/>
      <c r="N69" s="404"/>
    </row>
    <row r="70" spans="1:14" x14ac:dyDescent="0.2">
      <c r="A70" s="318">
        <v>2131</v>
      </c>
      <c r="B70" s="328" t="s">
        <v>86</v>
      </c>
      <c r="C70" s="405">
        <v>19</v>
      </c>
      <c r="D70" s="405">
        <v>25</v>
      </c>
      <c r="E70" s="406">
        <v>24</v>
      </c>
      <c r="F70" s="324">
        <f>E70+D70+C70</f>
        <v>68</v>
      </c>
      <c r="G70" s="407">
        <v>16</v>
      </c>
      <c r="H70" s="405">
        <v>17</v>
      </c>
      <c r="I70" s="405">
        <v>19</v>
      </c>
      <c r="J70" s="405">
        <v>27</v>
      </c>
      <c r="K70" s="405">
        <v>12</v>
      </c>
      <c r="L70" s="406">
        <v>11</v>
      </c>
      <c r="M70" s="324">
        <f>SUM(G70:L70)</f>
        <v>102</v>
      </c>
      <c r="N70" s="408">
        <f>M70+F70</f>
        <v>170</v>
      </c>
    </row>
    <row r="71" spans="1:14" x14ac:dyDescent="0.2">
      <c r="A71" s="318" t="s">
        <v>451</v>
      </c>
      <c r="B71" s="340" t="s">
        <v>85</v>
      </c>
      <c r="C71" s="341">
        <v>22</v>
      </c>
      <c r="D71" s="341">
        <v>17</v>
      </c>
      <c r="E71" s="342">
        <v>25</v>
      </c>
      <c r="F71" s="326">
        <f>E71+D71+C71</f>
        <v>64</v>
      </c>
      <c r="G71" s="344">
        <v>18</v>
      </c>
      <c r="H71" s="341">
        <v>22</v>
      </c>
      <c r="I71" s="341">
        <v>18</v>
      </c>
      <c r="J71" s="341">
        <v>22</v>
      </c>
      <c r="K71" s="341">
        <v>15</v>
      </c>
      <c r="L71" s="342">
        <v>17</v>
      </c>
      <c r="M71" s="326">
        <f>SUM(G71:L71)</f>
        <v>112</v>
      </c>
      <c r="N71" s="409">
        <f>M71+F71</f>
        <v>176</v>
      </c>
    </row>
    <row r="72" spans="1:14" x14ac:dyDescent="0.2">
      <c r="A72" s="318" t="s">
        <v>452</v>
      </c>
      <c r="B72" s="340" t="s">
        <v>315</v>
      </c>
      <c r="C72" s="341">
        <v>19</v>
      </c>
      <c r="D72" s="341">
        <v>16</v>
      </c>
      <c r="E72" s="342">
        <v>26</v>
      </c>
      <c r="F72" s="326">
        <f>E72+D72+C72</f>
        <v>61</v>
      </c>
      <c r="G72" s="344">
        <v>22</v>
      </c>
      <c r="H72" s="341">
        <v>13</v>
      </c>
      <c r="I72" s="341">
        <v>17</v>
      </c>
      <c r="J72" s="341">
        <v>12</v>
      </c>
      <c r="K72" s="341">
        <v>9</v>
      </c>
      <c r="L72" s="342">
        <v>9</v>
      </c>
      <c r="M72" s="326">
        <f>SUM(G72:L72)</f>
        <v>82</v>
      </c>
      <c r="N72" s="409">
        <f>M72+F72</f>
        <v>143</v>
      </c>
    </row>
    <row r="73" spans="1:14" ht="12" thickBot="1" x14ac:dyDescent="0.25">
      <c r="A73" s="318">
        <v>2133</v>
      </c>
      <c r="B73" s="350" t="s">
        <v>84</v>
      </c>
      <c r="C73" s="351">
        <v>43</v>
      </c>
      <c r="D73" s="351">
        <v>51</v>
      </c>
      <c r="E73" s="352">
        <v>45</v>
      </c>
      <c r="F73" s="410">
        <f>E73+D73+C73</f>
        <v>139</v>
      </c>
      <c r="G73" s="353">
        <v>48</v>
      </c>
      <c r="H73" s="351">
        <v>50</v>
      </c>
      <c r="I73" s="351">
        <v>42</v>
      </c>
      <c r="J73" s="351">
        <v>49</v>
      </c>
      <c r="K73" s="351">
        <v>48</v>
      </c>
      <c r="L73" s="352">
        <v>53</v>
      </c>
      <c r="M73" s="410">
        <f>SUM(G73:L73)</f>
        <v>290</v>
      </c>
      <c r="N73" s="411">
        <f>M73+F73</f>
        <v>429</v>
      </c>
    </row>
    <row r="74" spans="1:14" ht="12" thickBot="1" x14ac:dyDescent="0.25">
      <c r="B74" s="397" t="s">
        <v>87</v>
      </c>
      <c r="C74" s="398">
        <f>SUM(C70:C73)</f>
        <v>103</v>
      </c>
      <c r="D74" s="398">
        <f t="shared" ref="D74:N74" si="18">SUM(D70:D73)</f>
        <v>109</v>
      </c>
      <c r="E74" s="399">
        <f t="shared" si="18"/>
        <v>120</v>
      </c>
      <c r="F74" s="400">
        <f t="shared" si="18"/>
        <v>332</v>
      </c>
      <c r="G74" s="401">
        <f t="shared" si="18"/>
        <v>104</v>
      </c>
      <c r="H74" s="398">
        <f t="shared" si="18"/>
        <v>102</v>
      </c>
      <c r="I74" s="398">
        <f t="shared" si="18"/>
        <v>96</v>
      </c>
      <c r="J74" s="398">
        <f t="shared" si="18"/>
        <v>110</v>
      </c>
      <c r="K74" s="398">
        <f t="shared" si="18"/>
        <v>84</v>
      </c>
      <c r="L74" s="399">
        <f t="shared" si="18"/>
        <v>90</v>
      </c>
      <c r="M74" s="400">
        <f t="shared" si="18"/>
        <v>586</v>
      </c>
      <c r="N74" s="412">
        <f t="shared" si="18"/>
        <v>918</v>
      </c>
    </row>
    <row r="75" spans="1:14" ht="12" thickBot="1" x14ac:dyDescent="0.25">
      <c r="B75" s="363"/>
      <c r="C75" s="363"/>
      <c r="D75" s="363"/>
      <c r="E75" s="363"/>
      <c r="F75" s="363"/>
      <c r="G75" s="363"/>
      <c r="H75" s="363"/>
      <c r="I75" s="363"/>
      <c r="J75" s="363"/>
      <c r="K75" s="363"/>
      <c r="L75" s="363"/>
      <c r="M75" s="363"/>
      <c r="N75" s="363"/>
    </row>
    <row r="76" spans="1:14" x14ac:dyDescent="0.2">
      <c r="A76" s="318" t="s">
        <v>453</v>
      </c>
      <c r="B76" s="340" t="s">
        <v>90</v>
      </c>
      <c r="C76" s="341">
        <v>10</v>
      </c>
      <c r="D76" s="341">
        <v>12</v>
      </c>
      <c r="E76" s="349">
        <v>5</v>
      </c>
      <c r="F76" s="343">
        <f>C76+D76+E76</f>
        <v>27</v>
      </c>
      <c r="G76" s="380">
        <v>12</v>
      </c>
      <c r="H76" s="340">
        <v>10</v>
      </c>
      <c r="I76" s="340">
        <v>9</v>
      </c>
      <c r="J76" s="340">
        <v>6</v>
      </c>
      <c r="K76" s="340">
        <v>11</v>
      </c>
      <c r="L76" s="349">
        <v>8</v>
      </c>
      <c r="M76" s="343">
        <f>SUM(G76:L76)</f>
        <v>56</v>
      </c>
      <c r="N76" s="345">
        <f>M76+F76</f>
        <v>83</v>
      </c>
    </row>
    <row r="77" spans="1:14" x14ac:dyDescent="0.2">
      <c r="A77" s="318" t="s">
        <v>454</v>
      </c>
      <c r="B77" s="340" t="s">
        <v>91</v>
      </c>
      <c r="C77" s="341">
        <v>4</v>
      </c>
      <c r="D77" s="341">
        <v>4</v>
      </c>
      <c r="E77" s="349">
        <v>5</v>
      </c>
      <c r="F77" s="346">
        <f>C77+D77+E77</f>
        <v>13</v>
      </c>
      <c r="G77" s="380">
        <v>4</v>
      </c>
      <c r="H77" s="340">
        <v>5</v>
      </c>
      <c r="I77" s="340">
        <v>4</v>
      </c>
      <c r="J77" s="340">
        <v>2</v>
      </c>
      <c r="K77" s="340">
        <v>4</v>
      </c>
      <c r="L77" s="349">
        <v>1</v>
      </c>
      <c r="M77" s="346">
        <f t="shared" ref="M77:M85" si="19">SUM(G77:L77)</f>
        <v>20</v>
      </c>
      <c r="N77" s="347">
        <f t="shared" ref="N77:N85" si="20">M77+F77</f>
        <v>33</v>
      </c>
    </row>
    <row r="78" spans="1:14" x14ac:dyDescent="0.2">
      <c r="A78" s="318" t="s">
        <v>455</v>
      </c>
      <c r="B78" s="340" t="s">
        <v>95</v>
      </c>
      <c r="C78" s="341">
        <v>3</v>
      </c>
      <c r="D78" s="341">
        <v>3</v>
      </c>
      <c r="E78" s="349">
        <v>2</v>
      </c>
      <c r="F78" s="346">
        <f>C78+D78+E78</f>
        <v>8</v>
      </c>
      <c r="G78" s="380">
        <v>3</v>
      </c>
      <c r="H78" s="340">
        <v>2</v>
      </c>
      <c r="I78" s="340">
        <v>7</v>
      </c>
      <c r="J78" s="340">
        <v>2</v>
      </c>
      <c r="K78" s="340">
        <v>3</v>
      </c>
      <c r="L78" s="349">
        <v>0</v>
      </c>
      <c r="M78" s="346">
        <f t="shared" si="19"/>
        <v>17</v>
      </c>
      <c r="N78" s="347">
        <f t="shared" si="20"/>
        <v>25</v>
      </c>
    </row>
    <row r="79" spans="1:14" x14ac:dyDescent="0.2">
      <c r="A79" s="318" t="s">
        <v>456</v>
      </c>
      <c r="B79" s="340" t="s">
        <v>96</v>
      </c>
      <c r="C79" s="341">
        <v>2</v>
      </c>
      <c r="D79" s="341">
        <v>7</v>
      </c>
      <c r="E79" s="349">
        <v>4</v>
      </c>
      <c r="F79" s="346">
        <f t="shared" ref="F79:F85" si="21">C79+D79+E79</f>
        <v>13</v>
      </c>
      <c r="G79" s="380">
        <v>4</v>
      </c>
      <c r="H79" s="340">
        <v>6</v>
      </c>
      <c r="I79" s="340">
        <v>8</v>
      </c>
      <c r="J79" s="340">
        <v>5</v>
      </c>
      <c r="K79" s="340">
        <v>3</v>
      </c>
      <c r="L79" s="349">
        <v>3</v>
      </c>
      <c r="M79" s="346">
        <f t="shared" si="19"/>
        <v>29</v>
      </c>
      <c r="N79" s="347">
        <f t="shared" si="20"/>
        <v>42</v>
      </c>
    </row>
    <row r="80" spans="1:14" x14ac:dyDescent="0.2">
      <c r="A80" s="318" t="s">
        <v>512</v>
      </c>
      <c r="B80" s="340" t="s">
        <v>513</v>
      </c>
      <c r="C80" s="341">
        <v>6</v>
      </c>
      <c r="D80" s="341">
        <v>5</v>
      </c>
      <c r="E80" s="349">
        <v>8</v>
      </c>
      <c r="F80" s="346">
        <f t="shared" si="21"/>
        <v>19</v>
      </c>
      <c r="G80" s="380">
        <v>11</v>
      </c>
      <c r="H80" s="340">
        <v>10</v>
      </c>
      <c r="I80" s="340">
        <v>14</v>
      </c>
      <c r="J80" s="340">
        <v>7</v>
      </c>
      <c r="K80" s="340">
        <v>13</v>
      </c>
      <c r="L80" s="349">
        <v>10</v>
      </c>
      <c r="M80" s="346">
        <f t="shared" si="19"/>
        <v>65</v>
      </c>
      <c r="N80" s="347">
        <f t="shared" si="20"/>
        <v>84</v>
      </c>
    </row>
    <row r="81" spans="1:14" x14ac:dyDescent="0.2">
      <c r="A81" s="318" t="s">
        <v>457</v>
      </c>
      <c r="B81" s="340" t="s">
        <v>89</v>
      </c>
      <c r="C81" s="341">
        <v>11</v>
      </c>
      <c r="D81" s="341">
        <v>9</v>
      </c>
      <c r="E81" s="349">
        <v>19</v>
      </c>
      <c r="F81" s="346">
        <f t="shared" si="21"/>
        <v>39</v>
      </c>
      <c r="G81" s="380">
        <v>8</v>
      </c>
      <c r="H81" s="340">
        <v>20</v>
      </c>
      <c r="I81" s="340">
        <v>20</v>
      </c>
      <c r="J81" s="340">
        <v>17</v>
      </c>
      <c r="K81" s="340">
        <v>15</v>
      </c>
      <c r="L81" s="349">
        <v>15</v>
      </c>
      <c r="M81" s="346">
        <f t="shared" si="19"/>
        <v>95</v>
      </c>
      <c r="N81" s="347">
        <f t="shared" si="20"/>
        <v>134</v>
      </c>
    </row>
    <row r="82" spans="1:14" x14ac:dyDescent="0.2">
      <c r="A82" s="318" t="s">
        <v>458</v>
      </c>
      <c r="B82" s="340" t="s">
        <v>92</v>
      </c>
      <c r="C82" s="341">
        <v>6</v>
      </c>
      <c r="D82" s="341">
        <v>9</v>
      </c>
      <c r="E82" s="349">
        <v>7</v>
      </c>
      <c r="F82" s="346">
        <f t="shared" si="21"/>
        <v>22</v>
      </c>
      <c r="G82" s="380">
        <v>10</v>
      </c>
      <c r="H82" s="340">
        <v>9</v>
      </c>
      <c r="I82" s="340">
        <v>9</v>
      </c>
      <c r="J82" s="340">
        <v>9</v>
      </c>
      <c r="K82" s="340">
        <v>13</v>
      </c>
      <c r="L82" s="349">
        <v>8</v>
      </c>
      <c r="M82" s="346">
        <f t="shared" si="19"/>
        <v>58</v>
      </c>
      <c r="N82" s="347">
        <f t="shared" si="20"/>
        <v>80</v>
      </c>
    </row>
    <row r="83" spans="1:14" x14ac:dyDescent="0.2">
      <c r="A83" s="318" t="s">
        <v>459</v>
      </c>
      <c r="B83" s="340" t="s">
        <v>94</v>
      </c>
      <c r="C83" s="341">
        <v>7</v>
      </c>
      <c r="D83" s="341">
        <v>6</v>
      </c>
      <c r="E83" s="342">
        <v>8</v>
      </c>
      <c r="F83" s="346">
        <f t="shared" si="21"/>
        <v>21</v>
      </c>
      <c r="G83" s="344">
        <v>4</v>
      </c>
      <c r="H83" s="341">
        <v>7</v>
      </c>
      <c r="I83" s="341">
        <v>4</v>
      </c>
      <c r="J83" s="341">
        <v>7</v>
      </c>
      <c r="K83" s="341">
        <v>3</v>
      </c>
      <c r="L83" s="342">
        <v>8</v>
      </c>
      <c r="M83" s="346">
        <f t="shared" si="19"/>
        <v>33</v>
      </c>
      <c r="N83" s="347">
        <f t="shared" si="20"/>
        <v>54</v>
      </c>
    </row>
    <row r="84" spans="1:14" x14ac:dyDescent="0.2">
      <c r="A84" s="318" t="s">
        <v>514</v>
      </c>
      <c r="B84" s="340" t="s">
        <v>93</v>
      </c>
      <c r="C84" s="341">
        <v>14</v>
      </c>
      <c r="D84" s="341">
        <v>5</v>
      </c>
      <c r="E84" s="342">
        <v>3</v>
      </c>
      <c r="F84" s="346">
        <f t="shared" si="21"/>
        <v>22</v>
      </c>
      <c r="G84" s="344">
        <v>5</v>
      </c>
      <c r="H84" s="341">
        <v>3</v>
      </c>
      <c r="I84" s="341">
        <v>7</v>
      </c>
      <c r="J84" s="341">
        <v>5</v>
      </c>
      <c r="K84" s="341">
        <v>6</v>
      </c>
      <c r="L84" s="342">
        <v>3</v>
      </c>
      <c r="M84" s="346">
        <f t="shared" si="19"/>
        <v>29</v>
      </c>
      <c r="N84" s="347">
        <f t="shared" si="20"/>
        <v>51</v>
      </c>
    </row>
    <row r="85" spans="1:14" ht="12" thickBot="1" x14ac:dyDescent="0.25">
      <c r="A85" s="318" t="s">
        <v>515</v>
      </c>
      <c r="B85" s="350" t="s">
        <v>97</v>
      </c>
      <c r="C85" s="351">
        <v>7</v>
      </c>
      <c r="D85" s="351">
        <v>3</v>
      </c>
      <c r="E85" s="352">
        <v>4</v>
      </c>
      <c r="F85" s="366">
        <f t="shared" si="21"/>
        <v>14</v>
      </c>
      <c r="G85" s="353">
        <v>6</v>
      </c>
      <c r="H85" s="351">
        <v>7</v>
      </c>
      <c r="I85" s="351">
        <v>5</v>
      </c>
      <c r="J85" s="351">
        <v>5</v>
      </c>
      <c r="K85" s="351">
        <v>8</v>
      </c>
      <c r="L85" s="352">
        <v>4</v>
      </c>
      <c r="M85" s="355">
        <f t="shared" si="19"/>
        <v>35</v>
      </c>
      <c r="N85" s="368">
        <f t="shared" si="20"/>
        <v>49</v>
      </c>
    </row>
    <row r="86" spans="1:14" ht="12" thickBot="1" x14ac:dyDescent="0.25">
      <c r="B86" s="397" t="s">
        <v>98</v>
      </c>
      <c r="C86" s="398">
        <f t="shared" ref="C86:N86" si="22">SUM(C76:C85)</f>
        <v>70</v>
      </c>
      <c r="D86" s="398">
        <f t="shared" si="22"/>
        <v>63</v>
      </c>
      <c r="E86" s="399">
        <f t="shared" si="22"/>
        <v>65</v>
      </c>
      <c r="F86" s="400">
        <f t="shared" si="22"/>
        <v>198</v>
      </c>
      <c r="G86" s="401">
        <f t="shared" si="22"/>
        <v>67</v>
      </c>
      <c r="H86" s="398">
        <f t="shared" si="22"/>
        <v>79</v>
      </c>
      <c r="I86" s="398">
        <f t="shared" si="22"/>
        <v>87</v>
      </c>
      <c r="J86" s="398">
        <f t="shared" si="22"/>
        <v>65</v>
      </c>
      <c r="K86" s="398">
        <f t="shared" si="22"/>
        <v>79</v>
      </c>
      <c r="L86" s="399">
        <f t="shared" si="22"/>
        <v>60</v>
      </c>
      <c r="M86" s="400">
        <f t="shared" si="22"/>
        <v>437</v>
      </c>
      <c r="N86" s="403">
        <f t="shared" si="22"/>
        <v>635</v>
      </c>
    </row>
    <row r="87" spans="1:14" ht="12" thickBot="1" x14ac:dyDescent="0.25">
      <c r="B87" s="363"/>
      <c r="C87" s="363"/>
      <c r="D87" s="363"/>
      <c r="E87" s="363"/>
      <c r="F87" s="363"/>
      <c r="G87" s="363"/>
      <c r="H87" s="363"/>
      <c r="I87" s="363"/>
      <c r="J87" s="363"/>
      <c r="K87" s="363"/>
      <c r="L87" s="363"/>
      <c r="N87" s="363"/>
    </row>
    <row r="88" spans="1:14" ht="12" thickBot="1" x14ac:dyDescent="0.25">
      <c r="B88" s="413" t="s">
        <v>99</v>
      </c>
      <c r="C88" s="414">
        <f t="shared" ref="C88:N88" si="23">C26+C35+C45+C51+C57+C62+C68+C74+C86</f>
        <v>602</v>
      </c>
      <c r="D88" s="414">
        <f t="shared" si="23"/>
        <v>596</v>
      </c>
      <c r="E88" s="414">
        <f t="shared" si="23"/>
        <v>665</v>
      </c>
      <c r="F88" s="415">
        <f t="shared" si="23"/>
        <v>1863</v>
      </c>
      <c r="G88" s="414">
        <f t="shared" si="23"/>
        <v>626</v>
      </c>
      <c r="H88" s="414">
        <f t="shared" si="23"/>
        <v>634</v>
      </c>
      <c r="I88" s="414">
        <f t="shared" si="23"/>
        <v>620</v>
      </c>
      <c r="J88" s="414">
        <f t="shared" si="23"/>
        <v>621</v>
      </c>
      <c r="K88" s="414">
        <f t="shared" si="23"/>
        <v>576</v>
      </c>
      <c r="L88" s="414">
        <f t="shared" si="23"/>
        <v>522</v>
      </c>
      <c r="M88" s="415">
        <f t="shared" si="23"/>
        <v>3599</v>
      </c>
      <c r="N88" s="416">
        <f t="shared" si="23"/>
        <v>5462</v>
      </c>
    </row>
    <row r="89" spans="1:14" x14ac:dyDescent="0.2">
      <c r="B89" s="388"/>
      <c r="C89" s="417"/>
      <c r="D89" s="417"/>
      <c r="E89" s="417"/>
      <c r="F89" s="369"/>
      <c r="G89" s="417"/>
      <c r="H89" s="417"/>
      <c r="I89" s="417"/>
      <c r="J89" s="417"/>
      <c r="K89" s="417"/>
      <c r="L89" s="417"/>
      <c r="M89" s="369"/>
      <c r="N89" s="369"/>
    </row>
    <row r="90" spans="1:14" ht="12" thickBot="1" x14ac:dyDescent="0.25">
      <c r="B90" s="388"/>
      <c r="C90" s="417"/>
      <c r="D90" s="417"/>
      <c r="E90" s="417"/>
      <c r="F90" s="369"/>
      <c r="G90" s="417"/>
      <c r="H90" s="417"/>
      <c r="I90" s="417"/>
      <c r="J90" s="417"/>
      <c r="K90" s="417"/>
      <c r="L90" s="417"/>
      <c r="M90" s="369"/>
      <c r="N90" s="369"/>
    </row>
    <row r="91" spans="1:14" ht="12" thickBot="1" x14ac:dyDescent="0.25">
      <c r="A91" s="318">
        <v>3103</v>
      </c>
      <c r="B91" s="418" t="s">
        <v>100</v>
      </c>
      <c r="C91" s="419">
        <v>36</v>
      </c>
      <c r="D91" s="419">
        <v>43</v>
      </c>
      <c r="E91" s="419">
        <v>46</v>
      </c>
      <c r="F91" s="420">
        <f>E91+D91+C91</f>
        <v>125</v>
      </c>
      <c r="G91" s="419">
        <v>42</v>
      </c>
      <c r="H91" s="419">
        <v>46</v>
      </c>
      <c r="I91" s="419">
        <v>57</v>
      </c>
      <c r="J91" s="419">
        <v>34</v>
      </c>
      <c r="K91" s="419">
        <v>49</v>
      </c>
      <c r="L91" s="421">
        <v>58</v>
      </c>
      <c r="M91" s="420">
        <f>SUM(G91:L91)</f>
        <v>286</v>
      </c>
      <c r="N91" s="422">
        <f>M91+F91</f>
        <v>411</v>
      </c>
    </row>
    <row r="92" spans="1:14" ht="12" thickBot="1" x14ac:dyDescent="0.25">
      <c r="A92" s="318">
        <v>3181</v>
      </c>
      <c r="B92" s="418" t="s">
        <v>460</v>
      </c>
      <c r="C92" s="423">
        <v>8</v>
      </c>
      <c r="D92" s="424">
        <v>13</v>
      </c>
      <c r="E92" s="424">
        <v>9</v>
      </c>
      <c r="F92" s="425">
        <f>E92+D92+C92</f>
        <v>30</v>
      </c>
      <c r="G92" s="423">
        <v>10</v>
      </c>
      <c r="H92" s="424">
        <v>11</v>
      </c>
      <c r="I92" s="424">
        <v>17</v>
      </c>
      <c r="J92" s="423">
        <v>10</v>
      </c>
      <c r="K92" s="424">
        <v>15</v>
      </c>
      <c r="L92" s="426">
        <v>18</v>
      </c>
      <c r="M92" s="425">
        <f>SUM(G92:L92)</f>
        <v>81</v>
      </c>
      <c r="N92" s="427">
        <f>M92+F92</f>
        <v>111</v>
      </c>
    </row>
    <row r="93" spans="1:14" ht="12" thickBot="1" x14ac:dyDescent="0.25">
      <c r="B93" s="428"/>
      <c r="C93" s="429"/>
      <c r="D93" s="430"/>
      <c r="E93" s="431"/>
      <c r="F93" s="432"/>
      <c r="G93" s="430"/>
      <c r="H93" s="430"/>
      <c r="I93" s="430"/>
      <c r="J93" s="429"/>
      <c r="K93" s="430"/>
      <c r="L93" s="431"/>
      <c r="M93" s="432"/>
      <c r="N93" s="433"/>
    </row>
    <row r="94" spans="1:14" ht="12" thickBot="1" x14ac:dyDescent="0.25">
      <c r="B94" s="434" t="s">
        <v>101</v>
      </c>
      <c r="C94" s="435">
        <f>C91+C92</f>
        <v>44</v>
      </c>
      <c r="D94" s="435">
        <f t="shared" ref="D94:N94" si="24">D91+D92</f>
        <v>56</v>
      </c>
      <c r="E94" s="435">
        <f t="shared" si="24"/>
        <v>55</v>
      </c>
      <c r="F94" s="436">
        <f t="shared" si="24"/>
        <v>155</v>
      </c>
      <c r="G94" s="435">
        <f t="shared" si="24"/>
        <v>52</v>
      </c>
      <c r="H94" s="435">
        <f t="shared" si="24"/>
        <v>57</v>
      </c>
      <c r="I94" s="435">
        <f t="shared" si="24"/>
        <v>74</v>
      </c>
      <c r="J94" s="435">
        <f t="shared" si="24"/>
        <v>44</v>
      </c>
      <c r="K94" s="435">
        <f t="shared" si="24"/>
        <v>64</v>
      </c>
      <c r="L94" s="435">
        <f t="shared" si="24"/>
        <v>76</v>
      </c>
      <c r="M94" s="436">
        <f t="shared" si="24"/>
        <v>367</v>
      </c>
      <c r="N94" s="437">
        <f t="shared" si="24"/>
        <v>522</v>
      </c>
    </row>
    <row r="95" spans="1:14" x14ac:dyDescent="0.2">
      <c r="B95" s="438"/>
      <c r="C95" s="438"/>
      <c r="D95" s="438"/>
      <c r="E95" s="438"/>
      <c r="F95" s="438"/>
      <c r="G95" s="438"/>
      <c r="H95" s="438"/>
      <c r="I95" s="438"/>
      <c r="J95" s="438"/>
      <c r="K95" s="438"/>
      <c r="L95" s="438"/>
      <c r="M95" s="438"/>
      <c r="N95" s="438"/>
    </row>
    <row r="96" spans="1:14" x14ac:dyDescent="0.2">
      <c r="B96" s="438"/>
      <c r="C96" s="438"/>
      <c r="D96" s="438"/>
      <c r="E96" s="438"/>
      <c r="F96" s="438"/>
      <c r="G96" s="438"/>
      <c r="H96" s="438"/>
      <c r="I96" s="438"/>
      <c r="J96" s="438"/>
      <c r="K96" s="438"/>
      <c r="L96" s="438"/>
      <c r="M96" s="438"/>
      <c r="N96" s="432"/>
    </row>
    <row r="97" spans="1:14" s="78" customFormat="1" ht="12.75" x14ac:dyDescent="0.25">
      <c r="A97" s="439"/>
      <c r="B97" s="440" t="s">
        <v>564</v>
      </c>
      <c r="C97" s="440">
        <f>C94+C88+C15</f>
        <v>751</v>
      </c>
      <c r="D97" s="440">
        <f>D94+D88+D15</f>
        <v>787</v>
      </c>
      <c r="E97" s="440">
        <f>E94+E88+E15</f>
        <v>863</v>
      </c>
      <c r="F97" s="441">
        <f>C97+D97+E97</f>
        <v>2401</v>
      </c>
      <c r="G97" s="440">
        <f t="shared" ref="G97:L97" si="25">G94+G88+G15</f>
        <v>795</v>
      </c>
      <c r="H97" s="440">
        <f t="shared" si="25"/>
        <v>855</v>
      </c>
      <c r="I97" s="440">
        <f t="shared" si="25"/>
        <v>839</v>
      </c>
      <c r="J97" s="440">
        <f t="shared" si="25"/>
        <v>824</v>
      </c>
      <c r="K97" s="440">
        <f t="shared" si="25"/>
        <v>759</v>
      </c>
      <c r="L97" s="440">
        <f t="shared" si="25"/>
        <v>732</v>
      </c>
      <c r="M97" s="441">
        <f>SUM(G97:L97)</f>
        <v>4804</v>
      </c>
      <c r="N97" s="442">
        <f>M97+F97</f>
        <v>7205</v>
      </c>
    </row>
    <row r="98" spans="1:14" x14ac:dyDescent="0.2">
      <c r="B98" s="443" t="s">
        <v>563</v>
      </c>
      <c r="C98" s="443">
        <v>757</v>
      </c>
      <c r="D98" s="443">
        <v>813</v>
      </c>
      <c r="E98" s="443">
        <v>798</v>
      </c>
      <c r="F98" s="443">
        <v>2368</v>
      </c>
      <c r="G98" s="443">
        <v>839</v>
      </c>
      <c r="H98" s="443">
        <v>849</v>
      </c>
      <c r="I98" s="443">
        <v>818</v>
      </c>
      <c r="J98" s="443">
        <v>777</v>
      </c>
      <c r="K98" s="443">
        <v>740</v>
      </c>
      <c r="L98" s="443">
        <v>753</v>
      </c>
      <c r="M98" s="443">
        <v>4776</v>
      </c>
      <c r="N98" s="443">
        <v>7144</v>
      </c>
    </row>
    <row r="99" spans="1:14" s="105" customFormat="1" x14ac:dyDescent="0.2">
      <c r="A99" s="444"/>
      <c r="B99" s="445" t="s">
        <v>509</v>
      </c>
      <c r="C99" s="445">
        <v>764</v>
      </c>
      <c r="D99" s="445">
        <v>750</v>
      </c>
      <c r="E99" s="445">
        <v>853</v>
      </c>
      <c r="F99" s="445">
        <v>2367</v>
      </c>
      <c r="G99" s="445">
        <v>870</v>
      </c>
      <c r="H99" s="445">
        <v>834</v>
      </c>
      <c r="I99" s="445">
        <v>788</v>
      </c>
      <c r="J99" s="445">
        <v>775</v>
      </c>
      <c r="K99" s="445">
        <v>759</v>
      </c>
      <c r="L99" s="445">
        <v>786</v>
      </c>
      <c r="M99" s="445">
        <v>4812</v>
      </c>
      <c r="N99" s="445">
        <v>7179</v>
      </c>
    </row>
    <row r="100" spans="1:14" s="104" customFormat="1" ht="12.75" x14ac:dyDescent="0.25">
      <c r="A100" s="446"/>
      <c r="B100" s="445" t="s">
        <v>510</v>
      </c>
      <c r="C100" s="445">
        <v>729</v>
      </c>
      <c r="D100" s="445">
        <v>808</v>
      </c>
      <c r="E100" s="445">
        <v>877</v>
      </c>
      <c r="F100" s="445">
        <v>2414</v>
      </c>
      <c r="G100" s="445">
        <v>827</v>
      </c>
      <c r="H100" s="445">
        <v>796</v>
      </c>
      <c r="I100" s="445">
        <v>773</v>
      </c>
      <c r="J100" s="445">
        <v>800</v>
      </c>
      <c r="K100" s="445">
        <v>809</v>
      </c>
      <c r="L100" s="445">
        <v>730</v>
      </c>
      <c r="M100" s="445">
        <v>4735</v>
      </c>
      <c r="N100" s="445">
        <v>7149</v>
      </c>
    </row>
    <row r="101" spans="1:14" s="76" customFormat="1" x14ac:dyDescent="0.2">
      <c r="A101" s="320"/>
      <c r="B101" s="445" t="s">
        <v>406</v>
      </c>
      <c r="C101" s="445">
        <v>780</v>
      </c>
      <c r="D101" s="445">
        <v>828</v>
      </c>
      <c r="E101" s="445">
        <v>845</v>
      </c>
      <c r="F101" s="445">
        <v>2453</v>
      </c>
      <c r="G101" s="445">
        <v>797</v>
      </c>
      <c r="H101" s="445">
        <v>766</v>
      </c>
      <c r="I101" s="445">
        <v>808</v>
      </c>
      <c r="J101" s="445">
        <v>838</v>
      </c>
      <c r="K101" s="445">
        <v>749</v>
      </c>
      <c r="L101" s="445">
        <v>779</v>
      </c>
      <c r="M101" s="445">
        <v>4737</v>
      </c>
      <c r="N101" s="445">
        <v>7190</v>
      </c>
    </row>
    <row r="102" spans="1:14" s="103" customFormat="1" ht="12.75" x14ac:dyDescent="0.25">
      <c r="A102" s="447"/>
      <c r="B102" s="445" t="s">
        <v>385</v>
      </c>
      <c r="C102" s="445">
        <v>803</v>
      </c>
      <c r="D102" s="445">
        <v>800</v>
      </c>
      <c r="E102" s="445">
        <v>802</v>
      </c>
      <c r="F102" s="445">
        <v>2405</v>
      </c>
      <c r="G102" s="445">
        <v>787</v>
      </c>
      <c r="H102" s="445">
        <v>809</v>
      </c>
      <c r="I102" s="445">
        <v>855</v>
      </c>
      <c r="J102" s="445">
        <v>787</v>
      </c>
      <c r="K102" s="445">
        <v>805</v>
      </c>
      <c r="L102" s="445">
        <v>756</v>
      </c>
      <c r="M102" s="445">
        <v>4799</v>
      </c>
      <c r="N102" s="445">
        <v>7204</v>
      </c>
    </row>
    <row r="103" spans="1:14" s="104" customFormat="1" ht="12.75" x14ac:dyDescent="0.25">
      <c r="A103" s="446"/>
      <c r="B103" s="419" t="s">
        <v>358</v>
      </c>
      <c r="C103" s="419">
        <v>760</v>
      </c>
      <c r="D103" s="419">
        <v>778</v>
      </c>
      <c r="E103" s="419">
        <v>802</v>
      </c>
      <c r="F103" s="419">
        <v>2340</v>
      </c>
      <c r="G103" s="419">
        <v>807</v>
      </c>
      <c r="H103" s="419">
        <v>861</v>
      </c>
      <c r="I103" s="419">
        <v>782</v>
      </c>
      <c r="J103" s="419">
        <v>846</v>
      </c>
      <c r="K103" s="419">
        <v>790</v>
      </c>
      <c r="L103" s="419">
        <v>807</v>
      </c>
      <c r="M103" s="419">
        <v>4893</v>
      </c>
      <c r="N103" s="419">
        <v>7233</v>
      </c>
    </row>
    <row r="104" spans="1:14" s="76" customFormat="1" x14ac:dyDescent="0.2">
      <c r="A104" s="320"/>
      <c r="B104" s="419" t="s">
        <v>341</v>
      </c>
      <c r="C104" s="419">
        <v>753</v>
      </c>
      <c r="D104" s="419">
        <v>736</v>
      </c>
      <c r="E104" s="419">
        <v>822</v>
      </c>
      <c r="F104" s="419">
        <v>2311</v>
      </c>
      <c r="G104" s="419">
        <v>863</v>
      </c>
      <c r="H104" s="419">
        <v>791</v>
      </c>
      <c r="I104" s="419">
        <v>859</v>
      </c>
      <c r="J104" s="419">
        <v>814</v>
      </c>
      <c r="K104" s="419">
        <v>833</v>
      </c>
      <c r="L104" s="419">
        <v>868</v>
      </c>
      <c r="M104" s="419">
        <v>5028</v>
      </c>
      <c r="N104" s="419">
        <v>7339</v>
      </c>
    </row>
    <row r="105" spans="1:14" s="76" customFormat="1" x14ac:dyDescent="0.2">
      <c r="A105" s="320"/>
      <c r="B105" s="419" t="s">
        <v>332</v>
      </c>
      <c r="C105" s="419">
        <v>703</v>
      </c>
      <c r="D105" s="419">
        <v>773</v>
      </c>
      <c r="E105" s="419">
        <v>846</v>
      </c>
      <c r="F105" s="419">
        <v>2322</v>
      </c>
      <c r="G105" s="419">
        <v>797</v>
      </c>
      <c r="H105" s="419">
        <v>864</v>
      </c>
      <c r="I105" s="419">
        <v>823</v>
      </c>
      <c r="J105" s="419">
        <v>846</v>
      </c>
      <c r="K105" s="419">
        <v>896</v>
      </c>
      <c r="L105" s="419">
        <v>897</v>
      </c>
      <c r="M105" s="419">
        <v>5123</v>
      </c>
      <c r="N105" s="419">
        <v>7445</v>
      </c>
    </row>
    <row r="106" spans="1:14" s="76" customFormat="1" x14ac:dyDescent="0.2">
      <c r="A106" s="320"/>
      <c r="B106" s="419" t="s">
        <v>324</v>
      </c>
      <c r="C106" s="419">
        <v>732</v>
      </c>
      <c r="D106" s="419">
        <v>826</v>
      </c>
      <c r="E106" s="419">
        <v>811</v>
      </c>
      <c r="F106" s="419">
        <f>C106+D106+E106</f>
        <v>2369</v>
      </c>
      <c r="G106" s="419">
        <v>850</v>
      </c>
      <c r="H106" s="419">
        <v>849</v>
      </c>
      <c r="I106" s="419">
        <v>829</v>
      </c>
      <c r="J106" s="419">
        <v>930</v>
      </c>
      <c r="K106" s="419">
        <v>923</v>
      </c>
      <c r="L106" s="419">
        <v>931</v>
      </c>
      <c r="M106" s="419">
        <f>SUM(G106:L106)</f>
        <v>5312</v>
      </c>
      <c r="N106" s="419">
        <f>M106+F106</f>
        <v>7681</v>
      </c>
    </row>
    <row r="107" spans="1:14" s="76" customFormat="1" x14ac:dyDescent="0.2">
      <c r="A107" s="320"/>
      <c r="B107" s="419" t="s">
        <v>313</v>
      </c>
      <c r="C107" s="419">
        <v>781</v>
      </c>
      <c r="D107" s="419">
        <v>766</v>
      </c>
      <c r="E107" s="419">
        <v>839</v>
      </c>
      <c r="F107" s="419">
        <f>C107+D107+E107</f>
        <v>2386</v>
      </c>
      <c r="G107" s="419">
        <v>845</v>
      </c>
      <c r="H107" s="419">
        <v>847</v>
      </c>
      <c r="I107" s="419">
        <v>940</v>
      </c>
      <c r="J107" s="419">
        <v>952</v>
      </c>
      <c r="K107" s="419">
        <v>945</v>
      </c>
      <c r="L107" s="419">
        <v>958</v>
      </c>
      <c r="M107" s="419">
        <f>SUM(G107:L107)</f>
        <v>5487</v>
      </c>
      <c r="N107" s="419">
        <f>M107+F107</f>
        <v>7873</v>
      </c>
    </row>
    <row r="108" spans="1:14" s="76" customFormat="1" x14ac:dyDescent="0.2">
      <c r="A108" s="320"/>
      <c r="B108" s="419" t="s">
        <v>310</v>
      </c>
      <c r="C108" s="419">
        <v>737</v>
      </c>
      <c r="D108" s="419">
        <v>799</v>
      </c>
      <c r="E108" s="419">
        <v>855</v>
      </c>
      <c r="F108" s="419">
        <v>2391</v>
      </c>
      <c r="G108" s="419">
        <v>846</v>
      </c>
      <c r="H108" s="419">
        <v>944</v>
      </c>
      <c r="I108" s="419">
        <v>958</v>
      </c>
      <c r="J108" s="419">
        <v>978</v>
      </c>
      <c r="K108" s="419">
        <v>982</v>
      </c>
      <c r="L108" s="419">
        <v>960</v>
      </c>
      <c r="M108" s="419">
        <v>5668</v>
      </c>
      <c r="N108" s="419">
        <v>8059</v>
      </c>
    </row>
    <row r="109" spans="1:14" s="76" customFormat="1" x14ac:dyDescent="0.2">
      <c r="A109" s="320"/>
      <c r="B109" s="419" t="s">
        <v>306</v>
      </c>
      <c r="C109" s="419">
        <v>761</v>
      </c>
      <c r="D109" s="419">
        <v>842</v>
      </c>
      <c r="E109" s="419">
        <v>852</v>
      </c>
      <c r="F109" s="419">
        <f>C109+D109+E109</f>
        <v>2455</v>
      </c>
      <c r="G109" s="419">
        <v>941</v>
      </c>
      <c r="H109" s="419">
        <v>953</v>
      </c>
      <c r="I109" s="419">
        <v>988</v>
      </c>
      <c r="J109" s="419">
        <v>1000</v>
      </c>
      <c r="K109" s="419">
        <v>950</v>
      </c>
      <c r="L109" s="419">
        <v>983</v>
      </c>
      <c r="M109" s="419">
        <f>G109+H109+I109+J109+K109+L109</f>
        <v>5815</v>
      </c>
      <c r="N109" s="419">
        <f>M109+F109</f>
        <v>8270</v>
      </c>
    </row>
    <row r="110" spans="1:14" s="76" customFormat="1" x14ac:dyDescent="0.2">
      <c r="A110" s="320"/>
      <c r="B110" s="419" t="s">
        <v>290</v>
      </c>
      <c r="C110" s="419">
        <v>786</v>
      </c>
      <c r="D110" s="419">
        <v>799</v>
      </c>
      <c r="E110" s="419">
        <v>926</v>
      </c>
      <c r="F110" s="419">
        <v>2514</v>
      </c>
      <c r="G110" s="419">
        <v>940</v>
      </c>
      <c r="H110" s="419">
        <v>984</v>
      </c>
      <c r="I110" s="419">
        <v>1004</v>
      </c>
      <c r="J110" s="419">
        <v>976</v>
      </c>
      <c r="K110" s="419">
        <v>996</v>
      </c>
      <c r="L110" s="419">
        <v>992</v>
      </c>
      <c r="M110" s="419">
        <v>5892</v>
      </c>
      <c r="N110" s="419">
        <v>8406</v>
      </c>
    </row>
    <row r="111" spans="1:14" s="76" customFormat="1" x14ac:dyDescent="0.2">
      <c r="A111" s="320"/>
      <c r="B111" s="419" t="s">
        <v>287</v>
      </c>
      <c r="C111" s="419">
        <v>766</v>
      </c>
      <c r="D111" s="419">
        <v>865</v>
      </c>
      <c r="E111" s="419">
        <v>970</v>
      </c>
      <c r="F111" s="419">
        <v>2601</v>
      </c>
      <c r="G111" s="419">
        <v>979</v>
      </c>
      <c r="H111" s="419">
        <v>1021</v>
      </c>
      <c r="I111" s="419">
        <v>977</v>
      </c>
      <c r="J111" s="419">
        <v>1038</v>
      </c>
      <c r="K111" s="419">
        <v>1009</v>
      </c>
      <c r="L111" s="419">
        <v>959</v>
      </c>
      <c r="M111" s="419">
        <v>5983</v>
      </c>
      <c r="N111" s="419">
        <v>8584</v>
      </c>
    </row>
    <row r="112" spans="1:14" s="76" customFormat="1" x14ac:dyDescent="0.2">
      <c r="A112" s="320"/>
      <c r="B112" s="419" t="s">
        <v>274</v>
      </c>
      <c r="C112" s="419">
        <v>872</v>
      </c>
      <c r="D112" s="419">
        <v>895</v>
      </c>
      <c r="E112" s="419">
        <v>936</v>
      </c>
      <c r="F112" s="419">
        <v>2703</v>
      </c>
      <c r="G112" s="419">
        <v>1026</v>
      </c>
      <c r="H112" s="419">
        <v>976</v>
      </c>
      <c r="I112" s="419">
        <v>1029</v>
      </c>
      <c r="J112" s="419">
        <v>1041</v>
      </c>
      <c r="K112" s="419">
        <v>987</v>
      </c>
      <c r="L112" s="419">
        <v>960</v>
      </c>
      <c r="M112" s="419">
        <v>6019</v>
      </c>
      <c r="N112" s="419">
        <v>8722</v>
      </c>
    </row>
    <row r="113" spans="1:14" s="76" customFormat="1" x14ac:dyDescent="0.2">
      <c r="A113" s="320"/>
      <c r="B113" s="419" t="s">
        <v>266</v>
      </c>
      <c r="C113" s="419">
        <v>850</v>
      </c>
      <c r="D113" s="419">
        <v>920</v>
      </c>
      <c r="E113" s="419">
        <v>1032</v>
      </c>
      <c r="F113" s="419">
        <v>2802</v>
      </c>
      <c r="G113" s="419">
        <v>988</v>
      </c>
      <c r="H113" s="419">
        <v>1025</v>
      </c>
      <c r="I113" s="419">
        <v>1039</v>
      </c>
      <c r="J113" s="419">
        <v>1015</v>
      </c>
      <c r="K113" s="419">
        <v>981</v>
      </c>
      <c r="L113" s="419">
        <v>989</v>
      </c>
      <c r="M113" s="419">
        <v>6037</v>
      </c>
      <c r="N113" s="448">
        <v>8839</v>
      </c>
    </row>
    <row r="114" spans="1:14" s="76" customFormat="1" x14ac:dyDescent="0.2">
      <c r="A114" s="320"/>
      <c r="B114" s="419" t="s">
        <v>102</v>
      </c>
      <c r="C114" s="419">
        <v>870</v>
      </c>
      <c r="D114" s="419">
        <v>963</v>
      </c>
      <c r="E114" s="419">
        <v>995</v>
      </c>
      <c r="F114" s="419">
        <v>2828</v>
      </c>
      <c r="G114" s="419">
        <v>1036</v>
      </c>
      <c r="H114" s="419">
        <v>1046</v>
      </c>
      <c r="I114" s="419">
        <v>1002</v>
      </c>
      <c r="J114" s="419">
        <v>1045</v>
      </c>
      <c r="K114" s="419">
        <v>1012</v>
      </c>
      <c r="L114" s="419">
        <v>942</v>
      </c>
      <c r="M114" s="419">
        <v>6083</v>
      </c>
      <c r="N114" s="448">
        <f>F114+M114</f>
        <v>8911</v>
      </c>
    </row>
    <row r="115" spans="1:14" x14ac:dyDescent="0.2">
      <c r="B115" s="449"/>
    </row>
  </sheetData>
  <mergeCells count="3">
    <mergeCell ref="B3:N3"/>
    <mergeCell ref="B5:N5"/>
    <mergeCell ref="B4:N4"/>
  </mergeCells>
  <phoneticPr fontId="0" type="noConversion"/>
  <pageMargins left="0.78740157480314965" right="0.78740157480314965" top="0.98425196850393704" bottom="0.98425196850393704" header="0.51181102362204722" footer="0.51181102362204722"/>
  <pageSetup paperSize="9" scale="80" orientation="portrait" r:id="rId1"/>
  <headerFooter alignWithMargins="0">
    <oddHeader>&amp;R&amp;8FbAUO.CHG/31.02-00.00-02/18.3051</oddHeader>
    <oddFooter>&amp;L&amp;D&amp;CAllgemeine Übersicht</oddFooter>
  </headerFooter>
  <rowBreaks count="1" manualBreakCount="1">
    <brk id="68" max="16383" man="1"/>
  </rowBreaks>
  <colBreaks count="1" manualBreakCount="1">
    <brk id="14" max="1048575" man="1"/>
  </col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116"/>
  <sheetViews>
    <sheetView topLeftCell="B52" zoomScaleNormal="100" workbookViewId="0">
      <selection activeCell="K38" activeCellId="1" sqref="K25 K38"/>
    </sheetView>
  </sheetViews>
  <sheetFormatPr baseColWidth="10" defaultColWidth="11.28515625" defaultRowHeight="12.75" x14ac:dyDescent="0.2"/>
  <cols>
    <col min="1" max="1" width="6.42578125" bestFit="1" customWidth="1"/>
    <col min="2" max="2" width="22.42578125" bestFit="1" customWidth="1"/>
    <col min="3" max="3" width="4.140625" bestFit="1" customWidth="1"/>
    <col min="4" max="4" width="3.85546875" bestFit="1" customWidth="1"/>
    <col min="5" max="5" width="4.140625" bestFit="1" customWidth="1"/>
    <col min="6" max="6" width="3.85546875" bestFit="1" customWidth="1"/>
    <col min="7" max="7" width="4.42578125" bestFit="1" customWidth="1"/>
    <col min="8" max="8" width="3.85546875" bestFit="1" customWidth="1"/>
    <col min="9" max="9" width="4.28515625" bestFit="1" customWidth="1"/>
    <col min="10" max="10" width="5" bestFit="1" customWidth="1"/>
    <col min="11" max="11" width="7.28515625" customWidth="1"/>
    <col min="12" max="12" width="4.42578125" bestFit="1" customWidth="1"/>
    <col min="13" max="13" width="3.85546875" bestFit="1" customWidth="1"/>
    <col min="14" max="14" width="4.42578125" bestFit="1" customWidth="1"/>
    <col min="15" max="15" width="3.85546875" bestFit="1" customWidth="1"/>
    <col min="16" max="16" width="4.42578125" bestFit="1" customWidth="1"/>
    <col min="17" max="17" width="3.85546875" bestFit="1" customWidth="1"/>
    <col min="18" max="18" width="4.42578125" bestFit="1" customWidth="1"/>
    <col min="19" max="19" width="3.85546875" bestFit="1" customWidth="1"/>
    <col min="20" max="20" width="4.42578125" bestFit="1" customWidth="1"/>
    <col min="21" max="21" width="3.85546875" bestFit="1" customWidth="1"/>
    <col min="22" max="22" width="4.140625" bestFit="1" customWidth="1"/>
    <col min="23" max="23" width="3.85546875" bestFit="1" customWidth="1"/>
    <col min="24" max="24" width="4.28515625" bestFit="1" customWidth="1"/>
    <col min="25" max="25" width="5" bestFit="1" customWidth="1"/>
    <col min="26" max="26" width="6.7109375" customWidth="1"/>
    <col min="27" max="27" width="8" customWidth="1"/>
  </cols>
  <sheetData>
    <row r="1" spans="1:27" x14ac:dyDescent="0.2">
      <c r="A1" s="318"/>
      <c r="B1" s="319"/>
      <c r="C1" s="319"/>
      <c r="D1" s="319"/>
      <c r="E1" s="319"/>
      <c r="F1" s="319"/>
      <c r="G1" s="319"/>
      <c r="H1" s="319"/>
      <c r="I1" s="319"/>
      <c r="J1" s="319"/>
      <c r="K1" s="319"/>
      <c r="L1" s="319"/>
      <c r="M1" s="319"/>
      <c r="N1" s="319"/>
      <c r="O1" s="319"/>
      <c r="P1" s="319"/>
      <c r="Q1" s="319"/>
      <c r="R1" s="319"/>
      <c r="S1" s="319"/>
      <c r="T1" s="319"/>
      <c r="U1" s="319"/>
      <c r="V1" s="319"/>
      <c r="W1" s="319"/>
      <c r="X1" s="319"/>
      <c r="Y1" s="319"/>
      <c r="Z1" s="319"/>
      <c r="AA1" s="319"/>
    </row>
    <row r="2" spans="1:27" ht="13.5" thickBot="1" x14ac:dyDescent="0.25">
      <c r="A2" s="318"/>
      <c r="B2" s="319"/>
      <c r="C2" s="319"/>
      <c r="D2" s="319"/>
      <c r="E2" s="319"/>
      <c r="F2" s="319"/>
      <c r="G2" s="319"/>
      <c r="H2" s="319"/>
      <c r="I2" s="319"/>
      <c r="J2" s="319"/>
      <c r="K2" s="319"/>
      <c r="L2" s="319"/>
      <c r="M2" s="319"/>
      <c r="N2" s="319"/>
      <c r="O2" s="319"/>
      <c r="P2" s="319"/>
      <c r="Q2" s="319"/>
      <c r="R2" s="319"/>
      <c r="S2" s="319"/>
      <c r="T2" s="319"/>
      <c r="U2" s="319"/>
      <c r="V2" s="319"/>
      <c r="W2" s="319"/>
      <c r="X2" s="319"/>
      <c r="Y2" s="319"/>
      <c r="Z2" s="319"/>
      <c r="AA2" s="319"/>
    </row>
    <row r="3" spans="1:27" ht="16.5" x14ac:dyDescent="0.3">
      <c r="A3" s="318"/>
      <c r="B3" s="1182" t="s">
        <v>26</v>
      </c>
      <c r="C3" s="1183"/>
      <c r="D3" s="1183"/>
      <c r="E3" s="1183"/>
      <c r="F3" s="1183"/>
      <c r="G3" s="1183"/>
      <c r="H3" s="1183"/>
      <c r="I3" s="1183"/>
      <c r="J3" s="1183"/>
      <c r="K3" s="1183"/>
      <c r="L3" s="1183"/>
      <c r="M3" s="1183"/>
      <c r="N3" s="1183"/>
      <c r="O3" s="1183"/>
      <c r="P3" s="1183"/>
      <c r="Q3" s="1183"/>
      <c r="R3" s="1183"/>
      <c r="S3" s="1183"/>
      <c r="T3" s="1183"/>
      <c r="U3" s="1183"/>
      <c r="V3" s="1183"/>
      <c r="W3" s="1183"/>
      <c r="X3" s="1183"/>
      <c r="Y3" s="1183"/>
      <c r="Z3" s="1183"/>
      <c r="AA3" s="1184"/>
    </row>
    <row r="4" spans="1:27" ht="16.5" x14ac:dyDescent="0.3">
      <c r="A4" s="318"/>
      <c r="B4" s="1176" t="s">
        <v>560</v>
      </c>
      <c r="C4" s="1177"/>
      <c r="D4" s="1177"/>
      <c r="E4" s="1177"/>
      <c r="F4" s="1177"/>
      <c r="G4" s="1177"/>
      <c r="H4" s="1177"/>
      <c r="I4" s="1177"/>
      <c r="J4" s="1177"/>
      <c r="K4" s="1177"/>
      <c r="L4" s="1177"/>
      <c r="M4" s="1177"/>
      <c r="N4" s="1177"/>
      <c r="O4" s="1177"/>
      <c r="P4" s="1177"/>
      <c r="Q4" s="1177"/>
      <c r="R4" s="1177"/>
      <c r="S4" s="1177"/>
      <c r="T4" s="1177"/>
      <c r="U4" s="1177"/>
      <c r="V4" s="1177"/>
      <c r="W4" s="1177"/>
      <c r="X4" s="1177"/>
      <c r="Y4" s="1177"/>
      <c r="Z4" s="1177"/>
      <c r="AA4" s="1178"/>
    </row>
    <row r="5" spans="1:27" ht="17.25" thickBot="1" x14ac:dyDescent="0.35">
      <c r="A5" s="318"/>
      <c r="B5" s="1185" t="s">
        <v>561</v>
      </c>
      <c r="C5" s="1186"/>
      <c r="D5" s="1186"/>
      <c r="E5" s="1186"/>
      <c r="F5" s="1186"/>
      <c r="G5" s="1186"/>
      <c r="H5" s="1186"/>
      <c r="I5" s="1186"/>
      <c r="J5" s="1186"/>
      <c r="K5" s="1186"/>
      <c r="L5" s="1186"/>
      <c r="M5" s="1186"/>
      <c r="N5" s="1186"/>
      <c r="O5" s="1186"/>
      <c r="P5" s="1186"/>
      <c r="Q5" s="1186"/>
      <c r="R5" s="1186"/>
      <c r="S5" s="1186"/>
      <c r="T5" s="1186"/>
      <c r="U5" s="1186"/>
      <c r="V5" s="1186"/>
      <c r="W5" s="1186"/>
      <c r="X5" s="1186"/>
      <c r="Y5" s="1186"/>
      <c r="Z5" s="1186"/>
      <c r="AA5" s="1187"/>
    </row>
    <row r="6" spans="1:27" x14ac:dyDescent="0.2">
      <c r="A6" s="320"/>
      <c r="B6" s="321"/>
      <c r="C6" s="321"/>
      <c r="D6" s="321"/>
      <c r="E6" s="321"/>
      <c r="F6" s="321"/>
      <c r="G6" s="321"/>
      <c r="H6" s="321"/>
      <c r="I6" s="321"/>
      <c r="J6" s="321"/>
      <c r="K6" s="321"/>
      <c r="L6" s="321"/>
      <c r="M6" s="321"/>
      <c r="N6" s="321"/>
      <c r="O6" s="321"/>
      <c r="P6" s="321"/>
      <c r="Q6" s="321"/>
      <c r="R6" s="321"/>
      <c r="S6" s="321"/>
      <c r="T6" s="321"/>
      <c r="U6" s="321"/>
      <c r="V6" s="321"/>
      <c r="W6" s="321"/>
      <c r="X6" s="321"/>
      <c r="Y6" s="321"/>
      <c r="Z6" s="321"/>
      <c r="AA6" s="321"/>
    </row>
    <row r="7" spans="1:27" x14ac:dyDescent="0.2">
      <c r="A7" s="318"/>
      <c r="B7" s="322"/>
      <c r="C7" s="322"/>
      <c r="D7" s="322"/>
      <c r="E7" s="322"/>
      <c r="F7" s="322"/>
      <c r="G7" s="322"/>
      <c r="H7" s="322"/>
      <c r="I7" s="322"/>
      <c r="J7" s="322"/>
      <c r="K7" s="322"/>
      <c r="L7" s="322"/>
      <c r="M7" s="322"/>
      <c r="N7" s="322"/>
      <c r="O7" s="322"/>
      <c r="P7" s="322"/>
      <c r="Q7" s="322"/>
      <c r="R7" s="322"/>
      <c r="S7" s="322"/>
      <c r="T7" s="322"/>
      <c r="U7" s="322"/>
      <c r="V7" s="322"/>
      <c r="W7" s="322"/>
      <c r="X7" s="322"/>
      <c r="Y7" s="322"/>
      <c r="Z7" s="322"/>
      <c r="AA7" s="322"/>
    </row>
    <row r="8" spans="1:27" ht="33.75" x14ac:dyDescent="0.2">
      <c r="A8" s="318" t="s">
        <v>407</v>
      </c>
      <c r="B8" s="323"/>
      <c r="C8" s="323" t="s">
        <v>27</v>
      </c>
      <c r="D8" s="323" t="s">
        <v>292</v>
      </c>
      <c r="E8" s="323" t="s">
        <v>28</v>
      </c>
      <c r="F8" s="323" t="s">
        <v>292</v>
      </c>
      <c r="G8" s="323" t="s">
        <v>29</v>
      </c>
      <c r="H8" s="323" t="s">
        <v>292</v>
      </c>
      <c r="I8" s="979" t="s">
        <v>676</v>
      </c>
      <c r="J8" s="1000" t="s">
        <v>678</v>
      </c>
      <c r="K8" s="982" t="s">
        <v>679</v>
      </c>
      <c r="L8" s="323" t="s">
        <v>31</v>
      </c>
      <c r="M8" s="323" t="s">
        <v>292</v>
      </c>
      <c r="N8" s="323" t="s">
        <v>32</v>
      </c>
      <c r="O8" s="323" t="s">
        <v>292</v>
      </c>
      <c r="P8" s="323" t="s">
        <v>33</v>
      </c>
      <c r="Q8" s="323" t="s">
        <v>292</v>
      </c>
      <c r="R8" s="323" t="s">
        <v>34</v>
      </c>
      <c r="S8" s="323" t="s">
        <v>292</v>
      </c>
      <c r="T8" s="323" t="s">
        <v>35</v>
      </c>
      <c r="U8" s="323" t="s">
        <v>292</v>
      </c>
      <c r="V8" s="323" t="s">
        <v>36</v>
      </c>
      <c r="W8" s="323" t="s">
        <v>292</v>
      </c>
      <c r="X8" s="1000" t="s">
        <v>676</v>
      </c>
      <c r="Y8" s="1000" t="s">
        <v>677</v>
      </c>
      <c r="Z8" s="982" t="s">
        <v>680</v>
      </c>
      <c r="AA8" s="979" t="s">
        <v>681</v>
      </c>
    </row>
    <row r="9" spans="1:27" x14ac:dyDescent="0.2">
      <c r="A9" s="318"/>
      <c r="B9" s="323"/>
      <c r="C9" s="323"/>
      <c r="D9" s="323"/>
      <c r="E9" s="323"/>
      <c r="F9" s="323"/>
      <c r="G9" s="323"/>
      <c r="H9" s="323"/>
      <c r="I9" s="323"/>
      <c r="J9" s="1001"/>
      <c r="K9" s="983"/>
      <c r="L9" s="323"/>
      <c r="M9" s="323"/>
      <c r="N9" s="323"/>
      <c r="O9" s="323"/>
      <c r="P9" s="323"/>
      <c r="Q9" s="323"/>
      <c r="R9" s="323"/>
      <c r="S9" s="323"/>
      <c r="T9" s="323"/>
      <c r="U9" s="323"/>
      <c r="V9" s="323"/>
      <c r="W9" s="323"/>
      <c r="X9" s="1001"/>
      <c r="Y9" s="1001"/>
      <c r="Z9" s="983"/>
      <c r="AA9" s="323"/>
    </row>
    <row r="10" spans="1:27" x14ac:dyDescent="0.2">
      <c r="A10" s="318" t="s">
        <v>408</v>
      </c>
      <c r="B10" s="328" t="s">
        <v>39</v>
      </c>
      <c r="C10" s="329">
        <v>4</v>
      </c>
      <c r="D10" s="329">
        <v>20</v>
      </c>
      <c r="E10" s="329">
        <v>9</v>
      </c>
      <c r="F10" s="329">
        <v>18</v>
      </c>
      <c r="G10" s="329">
        <v>34</v>
      </c>
      <c r="H10" s="329">
        <v>1</v>
      </c>
      <c r="I10" s="329">
        <f>D10+F10+H10</f>
        <v>39</v>
      </c>
      <c r="J10" s="1002">
        <f>C10+E10+G10</f>
        <v>47</v>
      </c>
      <c r="K10" s="984">
        <f>J10+I10</f>
        <v>86</v>
      </c>
      <c r="L10" s="329">
        <v>25</v>
      </c>
      <c r="M10" s="329"/>
      <c r="N10" s="329">
        <v>47</v>
      </c>
      <c r="O10" s="329"/>
      <c r="P10" s="329">
        <v>32</v>
      </c>
      <c r="Q10" s="329"/>
      <c r="R10" s="329">
        <v>32</v>
      </c>
      <c r="S10" s="329">
        <v>1</v>
      </c>
      <c r="T10" s="329">
        <v>28</v>
      </c>
      <c r="U10" s="329">
        <v>1</v>
      </c>
      <c r="V10" s="329">
        <v>37</v>
      </c>
      <c r="W10" s="329"/>
      <c r="X10" s="1002">
        <f t="shared" ref="X10" si="0">M10+O10+Q10+S10+U10+W10</f>
        <v>2</v>
      </c>
      <c r="Y10" s="1002">
        <f>L10+N10+P10+R10+T10+V10</f>
        <v>201</v>
      </c>
      <c r="Z10" s="984">
        <f>Y10+X10</f>
        <v>203</v>
      </c>
      <c r="AA10" s="985">
        <f>Z10+K10</f>
        <v>289</v>
      </c>
    </row>
    <row r="11" spans="1:27" x14ac:dyDescent="0.2">
      <c r="A11" s="318" t="s">
        <v>409</v>
      </c>
      <c r="B11" s="328" t="s">
        <v>40</v>
      </c>
      <c r="C11" s="329">
        <v>9</v>
      </c>
      <c r="D11" s="329">
        <v>19</v>
      </c>
      <c r="E11" s="329">
        <v>4</v>
      </c>
      <c r="F11" s="329">
        <v>17</v>
      </c>
      <c r="G11" s="329">
        <v>28</v>
      </c>
      <c r="H11" s="329"/>
      <c r="I11" s="329">
        <f t="shared" ref="I11:I73" si="1">D11+F11+H11</f>
        <v>36</v>
      </c>
      <c r="J11" s="1002">
        <f>C11+E11+G11</f>
        <v>41</v>
      </c>
      <c r="K11" s="984">
        <f t="shared" ref="K11:K74" si="2">J11+I11</f>
        <v>77</v>
      </c>
      <c r="L11" s="329">
        <v>22</v>
      </c>
      <c r="M11" s="329">
        <v>1</v>
      </c>
      <c r="N11" s="329">
        <v>25</v>
      </c>
      <c r="O11" s="329">
        <v>1</v>
      </c>
      <c r="P11" s="329">
        <v>36</v>
      </c>
      <c r="Q11" s="329"/>
      <c r="R11" s="329">
        <v>26</v>
      </c>
      <c r="S11" s="329">
        <v>1</v>
      </c>
      <c r="T11" s="329">
        <v>26</v>
      </c>
      <c r="U11" s="329"/>
      <c r="V11" s="329">
        <v>30</v>
      </c>
      <c r="W11" s="329"/>
      <c r="X11" s="1002">
        <f t="shared" ref="X11:X13" si="3">M11+O11+Q11+S11+U11+W11</f>
        <v>3</v>
      </c>
      <c r="Y11" s="1002">
        <f>L11+N11+P11+R11+T11+V11</f>
        <v>165</v>
      </c>
      <c r="Z11" s="984">
        <f t="shared" ref="Z11:Z74" si="4">Y11+X11</f>
        <v>168</v>
      </c>
      <c r="AA11" s="985">
        <f t="shared" ref="AA11:AA14" si="5">Z11+K11</f>
        <v>245</v>
      </c>
    </row>
    <row r="12" spans="1:27" x14ac:dyDescent="0.2">
      <c r="A12" s="318" t="s">
        <v>410</v>
      </c>
      <c r="B12" s="333" t="s">
        <v>41</v>
      </c>
      <c r="C12" s="329">
        <v>23</v>
      </c>
      <c r="D12" s="329"/>
      <c r="E12" s="329">
        <v>25</v>
      </c>
      <c r="F12" s="329"/>
      <c r="G12" s="329">
        <v>33</v>
      </c>
      <c r="H12" s="329"/>
      <c r="I12" s="329">
        <f t="shared" si="1"/>
        <v>0</v>
      </c>
      <c r="J12" s="1002">
        <f>C12+E12+G12</f>
        <v>81</v>
      </c>
      <c r="K12" s="984">
        <f t="shared" si="2"/>
        <v>81</v>
      </c>
      <c r="L12" s="329">
        <v>28</v>
      </c>
      <c r="M12" s="329"/>
      <c r="N12" s="329">
        <v>32</v>
      </c>
      <c r="O12" s="329">
        <v>3</v>
      </c>
      <c r="P12" s="329">
        <v>23</v>
      </c>
      <c r="Q12" s="329"/>
      <c r="R12" s="329">
        <v>28</v>
      </c>
      <c r="S12" s="329">
        <v>2</v>
      </c>
      <c r="T12" s="329">
        <v>19</v>
      </c>
      <c r="U12" s="329">
        <v>4</v>
      </c>
      <c r="V12" s="329">
        <v>18</v>
      </c>
      <c r="W12" s="329">
        <v>2</v>
      </c>
      <c r="X12" s="1002">
        <f t="shared" si="3"/>
        <v>11</v>
      </c>
      <c r="Y12" s="1002">
        <f>L12+N12+P12+R12+T12+V12</f>
        <v>148</v>
      </c>
      <c r="Z12" s="984">
        <f t="shared" si="4"/>
        <v>159</v>
      </c>
      <c r="AA12" s="985">
        <f t="shared" si="5"/>
        <v>240</v>
      </c>
    </row>
    <row r="13" spans="1:27" x14ac:dyDescent="0.2">
      <c r="A13" s="318" t="s">
        <v>411</v>
      </c>
      <c r="B13" s="333" t="s">
        <v>42</v>
      </c>
      <c r="C13" s="329">
        <v>14</v>
      </c>
      <c r="D13" s="329"/>
      <c r="E13" s="329">
        <v>28</v>
      </c>
      <c r="F13" s="329"/>
      <c r="G13" s="329">
        <v>22</v>
      </c>
      <c r="H13" s="329"/>
      <c r="I13" s="329">
        <f t="shared" si="1"/>
        <v>0</v>
      </c>
      <c r="J13" s="1002">
        <f>C13+E13+G13</f>
        <v>64</v>
      </c>
      <c r="K13" s="984">
        <f t="shared" si="2"/>
        <v>64</v>
      </c>
      <c r="L13" s="329">
        <v>20</v>
      </c>
      <c r="M13" s="329"/>
      <c r="N13" s="329">
        <v>26</v>
      </c>
      <c r="O13" s="329"/>
      <c r="P13" s="329">
        <v>25</v>
      </c>
      <c r="Q13" s="329"/>
      <c r="R13" s="329">
        <v>27</v>
      </c>
      <c r="S13" s="329"/>
      <c r="T13" s="329">
        <v>14</v>
      </c>
      <c r="U13" s="329"/>
      <c r="V13" s="329">
        <v>21</v>
      </c>
      <c r="W13" s="329"/>
      <c r="X13" s="1002">
        <f t="shared" si="3"/>
        <v>0</v>
      </c>
      <c r="Y13" s="1002">
        <f t="shared" ref="Y13:Y76" si="6">L13+N13+P13+R13+T13+V13</f>
        <v>133</v>
      </c>
      <c r="Z13" s="984">
        <f t="shared" si="4"/>
        <v>133</v>
      </c>
      <c r="AA13" s="985">
        <f t="shared" si="5"/>
        <v>197</v>
      </c>
    </row>
    <row r="14" spans="1:27" x14ac:dyDescent="0.2">
      <c r="A14" s="318">
        <v>1181</v>
      </c>
      <c r="B14" s="333" t="s">
        <v>124</v>
      </c>
      <c r="C14" s="329">
        <v>16</v>
      </c>
      <c r="D14" s="329"/>
      <c r="E14" s="329">
        <v>34</v>
      </c>
      <c r="F14" s="329"/>
      <c r="G14" s="329">
        <v>25</v>
      </c>
      <c r="H14" s="329"/>
      <c r="I14" s="329">
        <f t="shared" si="1"/>
        <v>0</v>
      </c>
      <c r="J14" s="1002">
        <f>C14+E14+G14</f>
        <v>75</v>
      </c>
      <c r="K14" s="984">
        <f t="shared" si="2"/>
        <v>75</v>
      </c>
      <c r="L14" s="329">
        <v>21</v>
      </c>
      <c r="M14" s="329"/>
      <c r="N14" s="329">
        <v>30</v>
      </c>
      <c r="O14" s="329"/>
      <c r="P14" s="329">
        <v>29</v>
      </c>
      <c r="Q14" s="329"/>
      <c r="R14" s="329">
        <v>42</v>
      </c>
      <c r="S14" s="329"/>
      <c r="T14" s="329">
        <v>27</v>
      </c>
      <c r="U14" s="329"/>
      <c r="V14" s="329">
        <v>26</v>
      </c>
      <c r="W14" s="329"/>
      <c r="X14" s="1002">
        <f t="shared" ref="X14:X77" si="7">M14+O14+Q14+S14+U14+W14</f>
        <v>0</v>
      </c>
      <c r="Y14" s="1002">
        <f t="shared" si="6"/>
        <v>175</v>
      </c>
      <c r="Z14" s="984">
        <f t="shared" si="4"/>
        <v>175</v>
      </c>
      <c r="AA14" s="985">
        <f t="shared" si="5"/>
        <v>250</v>
      </c>
    </row>
    <row r="15" spans="1:27" x14ac:dyDescent="0.2">
      <c r="A15" s="318"/>
      <c r="B15" s="980" t="s">
        <v>43</v>
      </c>
      <c r="C15" s="980">
        <f t="shared" ref="C15:AA15" si="8">SUM(C10:C14)</f>
        <v>66</v>
      </c>
      <c r="D15" s="980">
        <f t="shared" si="8"/>
        <v>39</v>
      </c>
      <c r="E15" s="980">
        <f t="shared" si="8"/>
        <v>100</v>
      </c>
      <c r="F15" s="980">
        <f t="shared" si="8"/>
        <v>35</v>
      </c>
      <c r="G15" s="980">
        <f t="shared" si="8"/>
        <v>142</v>
      </c>
      <c r="H15" s="980">
        <f t="shared" si="8"/>
        <v>1</v>
      </c>
      <c r="I15" s="980">
        <f t="shared" si="8"/>
        <v>75</v>
      </c>
      <c r="J15" s="980">
        <f t="shared" si="8"/>
        <v>308</v>
      </c>
      <c r="K15" s="984">
        <f t="shared" si="2"/>
        <v>383</v>
      </c>
      <c r="L15" s="980">
        <f t="shared" si="8"/>
        <v>116</v>
      </c>
      <c r="M15" s="980">
        <f t="shared" si="8"/>
        <v>1</v>
      </c>
      <c r="N15" s="980">
        <f t="shared" si="8"/>
        <v>160</v>
      </c>
      <c r="O15" s="980">
        <f t="shared" si="8"/>
        <v>4</v>
      </c>
      <c r="P15" s="980">
        <f t="shared" si="8"/>
        <v>145</v>
      </c>
      <c r="Q15" s="980">
        <f t="shared" si="8"/>
        <v>0</v>
      </c>
      <c r="R15" s="980">
        <f t="shared" si="8"/>
        <v>155</v>
      </c>
      <c r="S15" s="980">
        <f t="shared" si="8"/>
        <v>4</v>
      </c>
      <c r="T15" s="980">
        <f t="shared" si="8"/>
        <v>114</v>
      </c>
      <c r="U15" s="980">
        <f t="shared" si="8"/>
        <v>5</v>
      </c>
      <c r="V15" s="980">
        <f t="shared" si="8"/>
        <v>132</v>
      </c>
      <c r="W15" s="980">
        <f t="shared" si="8"/>
        <v>2</v>
      </c>
      <c r="X15" s="980">
        <f t="shared" si="8"/>
        <v>16</v>
      </c>
      <c r="Y15" s="980">
        <f t="shared" si="8"/>
        <v>822</v>
      </c>
      <c r="Z15" s="984">
        <f t="shared" si="4"/>
        <v>838</v>
      </c>
      <c r="AA15" s="986">
        <f t="shared" si="8"/>
        <v>1221</v>
      </c>
    </row>
    <row r="16" spans="1:27" x14ac:dyDescent="0.2">
      <c r="A16" s="318"/>
      <c r="B16" s="157"/>
      <c r="C16" s="157"/>
      <c r="D16" s="157"/>
      <c r="E16" s="157"/>
      <c r="F16" s="157"/>
      <c r="G16" s="157"/>
      <c r="H16" s="157"/>
      <c r="I16" s="329"/>
      <c r="J16" s="381"/>
      <c r="K16" s="984">
        <f t="shared" si="2"/>
        <v>0</v>
      </c>
      <c r="L16" s="157"/>
      <c r="M16" s="157"/>
      <c r="N16" s="157"/>
      <c r="O16" s="157"/>
      <c r="P16" s="157"/>
      <c r="Q16" s="157"/>
      <c r="R16" s="157"/>
      <c r="S16" s="157"/>
      <c r="T16" s="157"/>
      <c r="U16" s="157"/>
      <c r="V16" s="157"/>
      <c r="W16" s="157"/>
      <c r="X16" s="1002"/>
      <c r="Y16" s="1002"/>
      <c r="Z16" s="984"/>
      <c r="AA16" s="157"/>
    </row>
    <row r="17" spans="1:27" x14ac:dyDescent="0.2">
      <c r="A17" s="318" t="s">
        <v>416</v>
      </c>
      <c r="B17" s="340" t="s">
        <v>44</v>
      </c>
      <c r="C17" s="341">
        <v>3</v>
      </c>
      <c r="D17" s="341"/>
      <c r="E17" s="341">
        <v>4</v>
      </c>
      <c r="F17" s="341"/>
      <c r="G17" s="341">
        <v>9</v>
      </c>
      <c r="H17" s="341"/>
      <c r="I17" s="329">
        <f t="shared" si="1"/>
        <v>0</v>
      </c>
      <c r="J17" s="987">
        <f>C17+E17+G17</f>
        <v>16</v>
      </c>
      <c r="K17" s="984">
        <f t="shared" si="2"/>
        <v>16</v>
      </c>
      <c r="L17" s="341">
        <v>7</v>
      </c>
      <c r="M17" s="341"/>
      <c r="N17" s="341">
        <v>3</v>
      </c>
      <c r="O17" s="341"/>
      <c r="P17" s="341">
        <v>5</v>
      </c>
      <c r="Q17" s="341"/>
      <c r="R17" s="341">
        <v>7</v>
      </c>
      <c r="S17" s="341"/>
      <c r="T17" s="341">
        <v>5</v>
      </c>
      <c r="U17" s="341"/>
      <c r="V17" s="341">
        <v>1</v>
      </c>
      <c r="W17" s="341"/>
      <c r="X17" s="1002">
        <f t="shared" si="7"/>
        <v>0</v>
      </c>
      <c r="Y17" s="1002">
        <f t="shared" si="6"/>
        <v>28</v>
      </c>
      <c r="Z17" s="984">
        <f t="shared" si="4"/>
        <v>28</v>
      </c>
      <c r="AA17" s="981">
        <f>Z17+K17</f>
        <v>44</v>
      </c>
    </row>
    <row r="18" spans="1:27" x14ac:dyDescent="0.2">
      <c r="A18" s="318" t="s">
        <v>417</v>
      </c>
      <c r="B18" s="340" t="s">
        <v>45</v>
      </c>
      <c r="C18" s="341">
        <v>6</v>
      </c>
      <c r="D18" s="341"/>
      <c r="E18" s="341">
        <v>4</v>
      </c>
      <c r="F18" s="341"/>
      <c r="G18" s="341">
        <v>2</v>
      </c>
      <c r="H18" s="341"/>
      <c r="I18" s="329">
        <f t="shared" si="1"/>
        <v>0</v>
      </c>
      <c r="J18" s="987">
        <f t="shared" ref="J18:J25" si="9">C18+E18+G18</f>
        <v>12</v>
      </c>
      <c r="K18" s="984">
        <f t="shared" si="2"/>
        <v>12</v>
      </c>
      <c r="L18" s="341">
        <v>4</v>
      </c>
      <c r="M18" s="341"/>
      <c r="N18" s="341">
        <v>5</v>
      </c>
      <c r="O18" s="341"/>
      <c r="P18" s="341">
        <v>0</v>
      </c>
      <c r="Q18" s="341"/>
      <c r="R18" s="341">
        <v>6</v>
      </c>
      <c r="S18" s="341"/>
      <c r="T18" s="341">
        <v>5</v>
      </c>
      <c r="U18" s="341"/>
      <c r="V18" s="341">
        <v>5</v>
      </c>
      <c r="W18" s="341"/>
      <c r="X18" s="1002">
        <f t="shared" si="7"/>
        <v>0</v>
      </c>
      <c r="Y18" s="1002">
        <f t="shared" si="6"/>
        <v>25</v>
      </c>
      <c r="Z18" s="984">
        <f t="shared" si="4"/>
        <v>25</v>
      </c>
      <c r="AA18" s="981">
        <f>Z18+K18</f>
        <v>37</v>
      </c>
    </row>
    <row r="19" spans="1:27" x14ac:dyDescent="0.2">
      <c r="A19" s="318" t="s">
        <v>418</v>
      </c>
      <c r="B19" s="340" t="s">
        <v>46</v>
      </c>
      <c r="C19" s="341">
        <v>5</v>
      </c>
      <c r="D19" s="341"/>
      <c r="E19" s="341">
        <v>6</v>
      </c>
      <c r="F19" s="341"/>
      <c r="G19" s="341">
        <v>7</v>
      </c>
      <c r="H19" s="341"/>
      <c r="I19" s="329">
        <f t="shared" si="1"/>
        <v>0</v>
      </c>
      <c r="J19" s="987">
        <f t="shared" si="9"/>
        <v>18</v>
      </c>
      <c r="K19" s="984">
        <f t="shared" si="2"/>
        <v>18</v>
      </c>
      <c r="L19" s="341">
        <v>10</v>
      </c>
      <c r="M19" s="341"/>
      <c r="N19" s="341">
        <v>8</v>
      </c>
      <c r="O19" s="341"/>
      <c r="P19" s="341">
        <v>7</v>
      </c>
      <c r="Q19" s="341"/>
      <c r="R19" s="341">
        <v>4</v>
      </c>
      <c r="S19" s="341"/>
      <c r="T19" s="341">
        <v>10</v>
      </c>
      <c r="U19" s="341"/>
      <c r="V19" s="341">
        <v>8</v>
      </c>
      <c r="W19" s="341"/>
      <c r="X19" s="1002">
        <f t="shared" si="7"/>
        <v>0</v>
      </c>
      <c r="Y19" s="1002">
        <f t="shared" si="6"/>
        <v>47</v>
      </c>
      <c r="Z19" s="984">
        <f t="shared" si="4"/>
        <v>47</v>
      </c>
      <c r="AA19" s="981">
        <f t="shared" ref="AA19:AA25" si="10">Z19+K19</f>
        <v>65</v>
      </c>
    </row>
    <row r="20" spans="1:27" x14ac:dyDescent="0.2">
      <c r="A20" s="318" t="s">
        <v>412</v>
      </c>
      <c r="B20" s="340" t="s">
        <v>415</v>
      </c>
      <c r="C20" s="341">
        <v>8</v>
      </c>
      <c r="D20" s="341"/>
      <c r="E20" s="341">
        <v>14</v>
      </c>
      <c r="F20" s="341"/>
      <c r="G20" s="341">
        <v>14</v>
      </c>
      <c r="H20" s="341"/>
      <c r="I20" s="329">
        <f t="shared" si="1"/>
        <v>0</v>
      </c>
      <c r="J20" s="987">
        <f t="shared" si="9"/>
        <v>36</v>
      </c>
      <c r="K20" s="984">
        <f t="shared" si="2"/>
        <v>36</v>
      </c>
      <c r="L20" s="341">
        <v>13</v>
      </c>
      <c r="M20" s="341"/>
      <c r="N20" s="341">
        <v>19</v>
      </c>
      <c r="O20" s="341"/>
      <c r="P20" s="341">
        <v>11</v>
      </c>
      <c r="Q20" s="341"/>
      <c r="R20" s="341">
        <v>19</v>
      </c>
      <c r="S20" s="341"/>
      <c r="T20" s="341">
        <v>12</v>
      </c>
      <c r="U20" s="341"/>
      <c r="V20" s="341">
        <v>16</v>
      </c>
      <c r="W20" s="341"/>
      <c r="X20" s="1002">
        <f t="shared" si="7"/>
        <v>0</v>
      </c>
      <c r="Y20" s="1002">
        <f t="shared" si="6"/>
        <v>90</v>
      </c>
      <c r="Z20" s="984">
        <f t="shared" si="4"/>
        <v>90</v>
      </c>
      <c r="AA20" s="981">
        <f t="shared" si="10"/>
        <v>126</v>
      </c>
    </row>
    <row r="21" spans="1:27" x14ac:dyDescent="0.2">
      <c r="A21" s="318" t="s">
        <v>413</v>
      </c>
      <c r="B21" s="340" t="s">
        <v>49</v>
      </c>
      <c r="C21" s="341">
        <v>1</v>
      </c>
      <c r="D21" s="341"/>
      <c r="E21" s="341">
        <v>1</v>
      </c>
      <c r="F21" s="341"/>
      <c r="G21" s="341">
        <v>6</v>
      </c>
      <c r="H21" s="341"/>
      <c r="I21" s="329">
        <f t="shared" si="1"/>
        <v>0</v>
      </c>
      <c r="J21" s="987">
        <f t="shared" si="9"/>
        <v>8</v>
      </c>
      <c r="K21" s="984">
        <f t="shared" si="2"/>
        <v>8</v>
      </c>
      <c r="L21" s="341">
        <v>4</v>
      </c>
      <c r="M21" s="341"/>
      <c r="N21" s="340">
        <v>2</v>
      </c>
      <c r="O21" s="340"/>
      <c r="P21" s="340">
        <v>2</v>
      </c>
      <c r="Q21" s="340"/>
      <c r="R21" s="340">
        <v>3</v>
      </c>
      <c r="S21" s="340"/>
      <c r="T21" s="340">
        <v>1</v>
      </c>
      <c r="U21" s="340"/>
      <c r="V21" s="340">
        <v>2</v>
      </c>
      <c r="W21" s="340"/>
      <c r="X21" s="1002">
        <f t="shared" si="7"/>
        <v>0</v>
      </c>
      <c r="Y21" s="1002">
        <f t="shared" si="6"/>
        <v>14</v>
      </c>
      <c r="Z21" s="984">
        <f t="shared" si="4"/>
        <v>14</v>
      </c>
      <c r="AA21" s="981">
        <f t="shared" si="10"/>
        <v>22</v>
      </c>
    </row>
    <row r="22" spans="1:27" x14ac:dyDescent="0.2">
      <c r="A22" s="318" t="s">
        <v>414</v>
      </c>
      <c r="B22" s="340" t="s">
        <v>47</v>
      </c>
      <c r="C22" s="341">
        <v>8</v>
      </c>
      <c r="D22" s="341"/>
      <c r="E22" s="341">
        <v>3</v>
      </c>
      <c r="F22" s="341"/>
      <c r="G22" s="341">
        <v>8</v>
      </c>
      <c r="H22" s="341"/>
      <c r="I22" s="329">
        <f t="shared" si="1"/>
        <v>0</v>
      </c>
      <c r="J22" s="987">
        <f>G22+E22+C22</f>
        <v>19</v>
      </c>
      <c r="K22" s="984">
        <f t="shared" si="2"/>
        <v>19</v>
      </c>
      <c r="L22" s="341">
        <v>3</v>
      </c>
      <c r="M22" s="341"/>
      <c r="N22" s="340">
        <v>10</v>
      </c>
      <c r="O22" s="340"/>
      <c r="P22" s="340">
        <v>4</v>
      </c>
      <c r="Q22" s="340"/>
      <c r="R22" s="340">
        <v>6</v>
      </c>
      <c r="S22" s="340"/>
      <c r="T22" s="340">
        <v>8</v>
      </c>
      <c r="U22" s="340"/>
      <c r="V22" s="340">
        <v>7</v>
      </c>
      <c r="W22" s="340"/>
      <c r="X22" s="1002">
        <f t="shared" si="7"/>
        <v>0</v>
      </c>
      <c r="Y22" s="1002">
        <f t="shared" si="6"/>
        <v>38</v>
      </c>
      <c r="Z22" s="984">
        <f t="shared" si="4"/>
        <v>38</v>
      </c>
      <c r="AA22" s="981">
        <f t="shared" si="10"/>
        <v>57</v>
      </c>
    </row>
    <row r="23" spans="1:27" x14ac:dyDescent="0.2">
      <c r="A23" s="318" t="s">
        <v>419</v>
      </c>
      <c r="B23" s="340" t="s">
        <v>51</v>
      </c>
      <c r="C23" s="341">
        <v>5</v>
      </c>
      <c r="D23" s="341"/>
      <c r="E23" s="341">
        <v>7</v>
      </c>
      <c r="F23" s="341"/>
      <c r="G23" s="341">
        <v>7</v>
      </c>
      <c r="H23" s="341"/>
      <c r="I23" s="329">
        <f t="shared" si="1"/>
        <v>0</v>
      </c>
      <c r="J23" s="987">
        <f t="shared" si="9"/>
        <v>19</v>
      </c>
      <c r="K23" s="984">
        <f t="shared" si="2"/>
        <v>19</v>
      </c>
      <c r="L23" s="341">
        <v>6</v>
      </c>
      <c r="M23" s="341"/>
      <c r="N23" s="340">
        <v>6</v>
      </c>
      <c r="O23" s="340"/>
      <c r="P23" s="340">
        <v>2</v>
      </c>
      <c r="Q23" s="340"/>
      <c r="R23" s="340">
        <v>8</v>
      </c>
      <c r="S23" s="340"/>
      <c r="T23" s="340">
        <v>3</v>
      </c>
      <c r="U23" s="340"/>
      <c r="V23" s="340">
        <v>2</v>
      </c>
      <c r="W23" s="340"/>
      <c r="X23" s="1002">
        <f t="shared" si="7"/>
        <v>0</v>
      </c>
      <c r="Y23" s="1002">
        <f t="shared" si="6"/>
        <v>27</v>
      </c>
      <c r="Z23" s="984">
        <f t="shared" si="4"/>
        <v>27</v>
      </c>
      <c r="AA23" s="981">
        <f t="shared" si="10"/>
        <v>46</v>
      </c>
    </row>
    <row r="24" spans="1:27" x14ac:dyDescent="0.2">
      <c r="A24" s="318" t="s">
        <v>420</v>
      </c>
      <c r="B24" s="340" t="s">
        <v>48</v>
      </c>
      <c r="C24" s="341">
        <v>6</v>
      </c>
      <c r="D24" s="341"/>
      <c r="E24" s="341">
        <v>8</v>
      </c>
      <c r="F24" s="341"/>
      <c r="G24" s="341">
        <v>13</v>
      </c>
      <c r="H24" s="341"/>
      <c r="I24" s="329">
        <f t="shared" si="1"/>
        <v>0</v>
      </c>
      <c r="J24" s="987">
        <f t="shared" si="9"/>
        <v>27</v>
      </c>
      <c r="K24" s="984">
        <f t="shared" si="2"/>
        <v>27</v>
      </c>
      <c r="L24" s="341">
        <v>9</v>
      </c>
      <c r="M24" s="341"/>
      <c r="N24" s="340">
        <v>11</v>
      </c>
      <c r="O24" s="340"/>
      <c r="P24" s="340">
        <v>8</v>
      </c>
      <c r="Q24" s="340"/>
      <c r="R24" s="340">
        <v>5</v>
      </c>
      <c r="S24" s="340"/>
      <c r="T24" s="340">
        <v>5</v>
      </c>
      <c r="U24" s="340"/>
      <c r="V24" s="340">
        <v>3</v>
      </c>
      <c r="W24" s="340"/>
      <c r="X24" s="1002">
        <f t="shared" si="7"/>
        <v>0</v>
      </c>
      <c r="Y24" s="1002">
        <f t="shared" si="6"/>
        <v>41</v>
      </c>
      <c r="Z24" s="984">
        <f t="shared" si="4"/>
        <v>41</v>
      </c>
      <c r="AA24" s="981">
        <f t="shared" si="10"/>
        <v>68</v>
      </c>
    </row>
    <row r="25" spans="1:27" x14ac:dyDescent="0.2">
      <c r="A25" s="318" t="s">
        <v>421</v>
      </c>
      <c r="B25" s="340" t="s">
        <v>50</v>
      </c>
      <c r="C25" s="341">
        <v>1</v>
      </c>
      <c r="D25" s="341"/>
      <c r="E25" s="341">
        <v>2</v>
      </c>
      <c r="F25" s="341"/>
      <c r="G25" s="341">
        <v>2</v>
      </c>
      <c r="H25" s="341"/>
      <c r="I25" s="329">
        <f t="shared" si="1"/>
        <v>0</v>
      </c>
      <c r="J25" s="987">
        <f t="shared" si="9"/>
        <v>5</v>
      </c>
      <c r="K25" s="1112">
        <f t="shared" si="2"/>
        <v>5</v>
      </c>
      <c r="L25" s="341">
        <v>4</v>
      </c>
      <c r="M25" s="341"/>
      <c r="N25" s="340">
        <v>5</v>
      </c>
      <c r="O25" s="340"/>
      <c r="P25" s="340">
        <v>5</v>
      </c>
      <c r="Q25" s="340"/>
      <c r="R25" s="340">
        <v>6</v>
      </c>
      <c r="S25" s="340"/>
      <c r="T25" s="340">
        <v>3</v>
      </c>
      <c r="U25" s="340"/>
      <c r="V25" s="340">
        <v>2</v>
      </c>
      <c r="W25" s="340"/>
      <c r="X25" s="1002">
        <f t="shared" si="7"/>
        <v>0</v>
      </c>
      <c r="Y25" s="1002">
        <f t="shared" si="6"/>
        <v>25</v>
      </c>
      <c r="Z25" s="984">
        <f t="shared" si="4"/>
        <v>25</v>
      </c>
      <c r="AA25" s="981">
        <f t="shared" si="10"/>
        <v>30</v>
      </c>
    </row>
    <row r="26" spans="1:27" x14ac:dyDescent="0.2">
      <c r="A26" s="318"/>
      <c r="B26" s="981" t="s">
        <v>52</v>
      </c>
      <c r="C26" s="981">
        <f>SUM(C17:C25)</f>
        <v>43</v>
      </c>
      <c r="D26" s="981">
        <f t="shared" ref="D26:J26" si="11">SUM(D17:D25)</f>
        <v>0</v>
      </c>
      <c r="E26" s="981">
        <f t="shared" si="11"/>
        <v>49</v>
      </c>
      <c r="F26" s="981">
        <f t="shared" si="11"/>
        <v>0</v>
      </c>
      <c r="G26" s="981">
        <f t="shared" si="11"/>
        <v>68</v>
      </c>
      <c r="H26" s="981">
        <f t="shared" si="11"/>
        <v>0</v>
      </c>
      <c r="I26" s="981">
        <f t="shared" si="11"/>
        <v>0</v>
      </c>
      <c r="J26" s="981">
        <f t="shared" si="11"/>
        <v>160</v>
      </c>
      <c r="K26" s="984">
        <f t="shared" si="2"/>
        <v>160</v>
      </c>
      <c r="L26" s="981">
        <f t="shared" ref="L26:Y26" si="12">SUM(L17:L25)</f>
        <v>60</v>
      </c>
      <c r="M26" s="981">
        <f t="shared" si="12"/>
        <v>0</v>
      </c>
      <c r="N26" s="981">
        <f t="shared" si="12"/>
        <v>69</v>
      </c>
      <c r="O26" s="981">
        <f t="shared" si="12"/>
        <v>0</v>
      </c>
      <c r="P26" s="981">
        <f t="shared" si="12"/>
        <v>44</v>
      </c>
      <c r="Q26" s="981">
        <f t="shared" si="12"/>
        <v>0</v>
      </c>
      <c r="R26" s="981">
        <f t="shared" si="12"/>
        <v>64</v>
      </c>
      <c r="S26" s="981">
        <f t="shared" si="12"/>
        <v>0</v>
      </c>
      <c r="T26" s="981">
        <f t="shared" si="12"/>
        <v>52</v>
      </c>
      <c r="U26" s="981">
        <f t="shared" si="12"/>
        <v>0</v>
      </c>
      <c r="V26" s="981">
        <f t="shared" si="12"/>
        <v>46</v>
      </c>
      <c r="W26" s="981">
        <f t="shared" si="12"/>
        <v>0</v>
      </c>
      <c r="X26" s="981">
        <f t="shared" si="12"/>
        <v>0</v>
      </c>
      <c r="Y26" s="981">
        <f t="shared" si="12"/>
        <v>335</v>
      </c>
      <c r="Z26" s="984">
        <f t="shared" si="4"/>
        <v>335</v>
      </c>
      <c r="AA26" s="988">
        <f t="shared" ref="AA26" si="13">Y26+J26</f>
        <v>495</v>
      </c>
    </row>
    <row r="27" spans="1:27" x14ac:dyDescent="0.2">
      <c r="A27" s="318"/>
      <c r="B27" s="989"/>
      <c r="C27" s="989"/>
      <c r="D27" s="989"/>
      <c r="E27" s="989"/>
      <c r="F27" s="989"/>
      <c r="G27" s="989"/>
      <c r="H27" s="989"/>
      <c r="I27" s="329"/>
      <c r="J27" s="1003"/>
      <c r="K27" s="984">
        <f t="shared" si="2"/>
        <v>0</v>
      </c>
      <c r="L27" s="989"/>
      <c r="M27" s="989"/>
      <c r="N27" s="989"/>
      <c r="O27" s="989"/>
      <c r="P27" s="989"/>
      <c r="Q27" s="989"/>
      <c r="R27" s="989"/>
      <c r="S27" s="989"/>
      <c r="T27" s="989"/>
      <c r="U27" s="989"/>
      <c r="V27" s="989"/>
      <c r="W27" s="989"/>
      <c r="X27" s="1002"/>
      <c r="Y27" s="1002"/>
      <c r="Z27" s="984"/>
      <c r="AA27" s="989"/>
    </row>
    <row r="28" spans="1:27" x14ac:dyDescent="0.2">
      <c r="A28" s="318" t="s">
        <v>422</v>
      </c>
      <c r="B28" s="340" t="s">
        <v>53</v>
      </c>
      <c r="C28" s="341">
        <v>11</v>
      </c>
      <c r="D28" s="341"/>
      <c r="E28" s="341">
        <v>16</v>
      </c>
      <c r="F28" s="341"/>
      <c r="G28" s="341">
        <v>14</v>
      </c>
      <c r="H28" s="341"/>
      <c r="I28" s="329">
        <f t="shared" si="1"/>
        <v>0</v>
      </c>
      <c r="J28" s="987">
        <f>C28+E28+G28</f>
        <v>41</v>
      </c>
      <c r="K28" s="984">
        <f t="shared" si="2"/>
        <v>41</v>
      </c>
      <c r="L28" s="341">
        <v>14</v>
      </c>
      <c r="M28" s="341"/>
      <c r="N28" s="341">
        <v>8</v>
      </c>
      <c r="O28" s="341"/>
      <c r="P28" s="341">
        <v>16</v>
      </c>
      <c r="Q28" s="341"/>
      <c r="R28" s="341">
        <v>13</v>
      </c>
      <c r="S28" s="341"/>
      <c r="T28" s="341">
        <v>10</v>
      </c>
      <c r="U28" s="341"/>
      <c r="V28" s="341">
        <v>15</v>
      </c>
      <c r="W28" s="341"/>
      <c r="X28" s="1002">
        <f t="shared" si="7"/>
        <v>0</v>
      </c>
      <c r="Y28" s="1002">
        <f t="shared" si="6"/>
        <v>76</v>
      </c>
      <c r="Z28" s="984">
        <f t="shared" si="4"/>
        <v>76</v>
      </c>
      <c r="AA28" s="981">
        <f>Z28+K28</f>
        <v>117</v>
      </c>
    </row>
    <row r="29" spans="1:27" x14ac:dyDescent="0.2">
      <c r="A29" s="318" t="s">
        <v>423</v>
      </c>
      <c r="B29" s="340" t="s">
        <v>54</v>
      </c>
      <c r="C29" s="341">
        <v>8</v>
      </c>
      <c r="D29" s="341"/>
      <c r="E29" s="341">
        <v>7</v>
      </c>
      <c r="F29" s="341"/>
      <c r="G29" s="341">
        <v>5</v>
      </c>
      <c r="H29" s="341"/>
      <c r="I29" s="329">
        <f t="shared" si="1"/>
        <v>0</v>
      </c>
      <c r="J29" s="987">
        <f t="shared" ref="J29:J34" si="14">C29+E29+G29</f>
        <v>20</v>
      </c>
      <c r="K29" s="984">
        <f t="shared" si="2"/>
        <v>20</v>
      </c>
      <c r="L29" s="341">
        <v>9</v>
      </c>
      <c r="M29" s="341"/>
      <c r="N29" s="341">
        <v>4</v>
      </c>
      <c r="O29" s="341"/>
      <c r="P29" s="341">
        <v>7</v>
      </c>
      <c r="Q29" s="341"/>
      <c r="R29" s="341">
        <v>9</v>
      </c>
      <c r="S29" s="341"/>
      <c r="T29" s="341">
        <v>6</v>
      </c>
      <c r="U29" s="341"/>
      <c r="V29" s="341">
        <v>1</v>
      </c>
      <c r="W29" s="341"/>
      <c r="X29" s="1002">
        <f t="shared" si="7"/>
        <v>0</v>
      </c>
      <c r="Y29" s="1002">
        <f t="shared" si="6"/>
        <v>36</v>
      </c>
      <c r="Z29" s="984">
        <f t="shared" si="4"/>
        <v>36</v>
      </c>
      <c r="AA29" s="981">
        <f t="shared" ref="AA29:AA34" si="15">Z29+K29</f>
        <v>56</v>
      </c>
    </row>
    <row r="30" spans="1:27" x14ac:dyDescent="0.2">
      <c r="A30" s="318" t="s">
        <v>424</v>
      </c>
      <c r="B30" s="340" t="s">
        <v>55</v>
      </c>
      <c r="C30" s="341">
        <v>5</v>
      </c>
      <c r="D30" s="341"/>
      <c r="E30" s="341">
        <v>3</v>
      </c>
      <c r="F30" s="341"/>
      <c r="G30" s="341">
        <v>2</v>
      </c>
      <c r="H30" s="341"/>
      <c r="I30" s="329">
        <f t="shared" si="1"/>
        <v>0</v>
      </c>
      <c r="J30" s="987">
        <f t="shared" si="14"/>
        <v>10</v>
      </c>
      <c r="K30" s="984">
        <f t="shared" si="2"/>
        <v>10</v>
      </c>
      <c r="L30" s="341">
        <v>1</v>
      </c>
      <c r="M30" s="341"/>
      <c r="N30" s="341">
        <v>0</v>
      </c>
      <c r="O30" s="341"/>
      <c r="P30" s="341">
        <v>2</v>
      </c>
      <c r="Q30" s="341"/>
      <c r="R30" s="341">
        <v>4</v>
      </c>
      <c r="S30" s="341"/>
      <c r="T30" s="341">
        <v>0</v>
      </c>
      <c r="U30" s="341"/>
      <c r="V30" s="341">
        <v>6</v>
      </c>
      <c r="W30" s="341"/>
      <c r="X30" s="1002">
        <f t="shared" si="7"/>
        <v>0</v>
      </c>
      <c r="Y30" s="1002">
        <f t="shared" si="6"/>
        <v>13</v>
      </c>
      <c r="Z30" s="984">
        <f t="shared" si="4"/>
        <v>13</v>
      </c>
      <c r="AA30" s="981">
        <f t="shared" si="15"/>
        <v>23</v>
      </c>
    </row>
    <row r="31" spans="1:27" x14ac:dyDescent="0.2">
      <c r="A31" s="318" t="s">
        <v>425</v>
      </c>
      <c r="B31" s="340" t="s">
        <v>56</v>
      </c>
      <c r="C31" s="341">
        <v>7</v>
      </c>
      <c r="D31" s="341"/>
      <c r="E31" s="341">
        <v>2</v>
      </c>
      <c r="F31" s="341"/>
      <c r="G31" s="341">
        <v>8</v>
      </c>
      <c r="H31" s="341"/>
      <c r="I31" s="329">
        <f t="shared" si="1"/>
        <v>0</v>
      </c>
      <c r="J31" s="987">
        <f t="shared" si="14"/>
        <v>17</v>
      </c>
      <c r="K31" s="984">
        <f t="shared" si="2"/>
        <v>17</v>
      </c>
      <c r="L31" s="341">
        <v>13</v>
      </c>
      <c r="M31" s="341"/>
      <c r="N31" s="341">
        <v>3</v>
      </c>
      <c r="O31" s="341"/>
      <c r="P31" s="341">
        <v>7</v>
      </c>
      <c r="Q31" s="341"/>
      <c r="R31" s="341">
        <v>6</v>
      </c>
      <c r="S31" s="341"/>
      <c r="T31" s="341">
        <v>8</v>
      </c>
      <c r="U31" s="341"/>
      <c r="V31" s="341">
        <v>7</v>
      </c>
      <c r="W31" s="341"/>
      <c r="X31" s="1002">
        <f t="shared" si="7"/>
        <v>0</v>
      </c>
      <c r="Y31" s="1002">
        <f t="shared" si="6"/>
        <v>44</v>
      </c>
      <c r="Z31" s="984">
        <f t="shared" si="4"/>
        <v>44</v>
      </c>
      <c r="AA31" s="981">
        <f t="shared" si="15"/>
        <v>61</v>
      </c>
    </row>
    <row r="32" spans="1:27" x14ac:dyDescent="0.2">
      <c r="A32" s="318" t="s">
        <v>426</v>
      </c>
      <c r="B32" s="340" t="s">
        <v>57</v>
      </c>
      <c r="C32" s="341">
        <v>7</v>
      </c>
      <c r="D32" s="341">
        <v>2</v>
      </c>
      <c r="E32" s="341">
        <v>8</v>
      </c>
      <c r="F32" s="341">
        <v>3</v>
      </c>
      <c r="G32" s="341">
        <v>7</v>
      </c>
      <c r="H32" s="341">
        <v>5</v>
      </c>
      <c r="I32" s="329">
        <f t="shared" si="1"/>
        <v>10</v>
      </c>
      <c r="J32" s="987">
        <f t="shared" si="14"/>
        <v>22</v>
      </c>
      <c r="K32" s="984">
        <f t="shared" si="2"/>
        <v>32</v>
      </c>
      <c r="L32" s="341">
        <v>5</v>
      </c>
      <c r="M32" s="341">
        <v>2</v>
      </c>
      <c r="N32" s="341">
        <v>11</v>
      </c>
      <c r="O32" s="341">
        <v>4</v>
      </c>
      <c r="P32" s="341">
        <v>5</v>
      </c>
      <c r="Q32" s="341">
        <v>3</v>
      </c>
      <c r="R32" s="341">
        <v>10</v>
      </c>
      <c r="S32" s="341">
        <v>2</v>
      </c>
      <c r="T32" s="341">
        <v>5</v>
      </c>
      <c r="U32" s="341">
        <v>6</v>
      </c>
      <c r="V32" s="341">
        <v>7</v>
      </c>
      <c r="W32" s="341">
        <v>2</v>
      </c>
      <c r="X32" s="1002">
        <f t="shared" si="7"/>
        <v>19</v>
      </c>
      <c r="Y32" s="1002">
        <f t="shared" si="6"/>
        <v>43</v>
      </c>
      <c r="Z32" s="984">
        <f t="shared" si="4"/>
        <v>62</v>
      </c>
      <c r="AA32" s="981">
        <f t="shared" si="15"/>
        <v>94</v>
      </c>
    </row>
    <row r="33" spans="1:27" x14ac:dyDescent="0.2">
      <c r="A33" s="318" t="s">
        <v>427</v>
      </c>
      <c r="B33" s="340" t="s">
        <v>58</v>
      </c>
      <c r="C33" s="341">
        <v>12</v>
      </c>
      <c r="D33" s="341"/>
      <c r="E33" s="341">
        <v>7</v>
      </c>
      <c r="F33" s="341"/>
      <c r="G33" s="341">
        <v>5</v>
      </c>
      <c r="H33" s="341"/>
      <c r="I33" s="329">
        <f t="shared" si="1"/>
        <v>0</v>
      </c>
      <c r="J33" s="987">
        <f t="shared" si="14"/>
        <v>24</v>
      </c>
      <c r="K33" s="984">
        <f t="shared" si="2"/>
        <v>24</v>
      </c>
      <c r="L33" s="341">
        <v>16</v>
      </c>
      <c r="M33" s="341"/>
      <c r="N33" s="341">
        <v>6</v>
      </c>
      <c r="O33" s="341"/>
      <c r="P33" s="341">
        <v>8</v>
      </c>
      <c r="Q33" s="341"/>
      <c r="R33" s="341">
        <v>5</v>
      </c>
      <c r="S33" s="341"/>
      <c r="T33" s="341">
        <v>10</v>
      </c>
      <c r="U33" s="341"/>
      <c r="V33" s="341">
        <v>4</v>
      </c>
      <c r="W33" s="341"/>
      <c r="X33" s="1002">
        <f t="shared" si="7"/>
        <v>0</v>
      </c>
      <c r="Y33" s="1002">
        <f t="shared" si="6"/>
        <v>49</v>
      </c>
      <c r="Z33" s="984">
        <f t="shared" si="4"/>
        <v>49</v>
      </c>
      <c r="AA33" s="981">
        <f t="shared" si="15"/>
        <v>73</v>
      </c>
    </row>
    <row r="34" spans="1:27" x14ac:dyDescent="0.2">
      <c r="A34" s="318" t="s">
        <v>428</v>
      </c>
      <c r="B34" s="340" t="s">
        <v>59</v>
      </c>
      <c r="C34" s="341">
        <v>2</v>
      </c>
      <c r="D34" s="341"/>
      <c r="E34" s="341">
        <v>2</v>
      </c>
      <c r="F34" s="341"/>
      <c r="G34" s="341">
        <v>3</v>
      </c>
      <c r="H34" s="341"/>
      <c r="I34" s="329">
        <f t="shared" si="1"/>
        <v>0</v>
      </c>
      <c r="J34" s="987">
        <f t="shared" si="14"/>
        <v>7</v>
      </c>
      <c r="K34" s="984">
        <f t="shared" si="2"/>
        <v>7</v>
      </c>
      <c r="L34" s="341">
        <v>2</v>
      </c>
      <c r="M34" s="341"/>
      <c r="N34" s="341">
        <v>2</v>
      </c>
      <c r="O34" s="341"/>
      <c r="P34" s="341">
        <v>5</v>
      </c>
      <c r="Q34" s="341"/>
      <c r="R34" s="341">
        <v>2</v>
      </c>
      <c r="S34" s="341"/>
      <c r="T34" s="341">
        <v>0</v>
      </c>
      <c r="U34" s="341"/>
      <c r="V34" s="341">
        <v>2</v>
      </c>
      <c r="W34" s="341"/>
      <c r="X34" s="1002">
        <f t="shared" si="7"/>
        <v>0</v>
      </c>
      <c r="Y34" s="1002">
        <f t="shared" si="6"/>
        <v>13</v>
      </c>
      <c r="Z34" s="984">
        <f t="shared" si="4"/>
        <v>13</v>
      </c>
      <c r="AA34" s="981">
        <f t="shared" si="15"/>
        <v>20</v>
      </c>
    </row>
    <row r="35" spans="1:27" x14ac:dyDescent="0.2">
      <c r="A35" s="318"/>
      <c r="B35" s="981" t="s">
        <v>60</v>
      </c>
      <c r="C35" s="981">
        <f t="shared" ref="C35" si="16">SUM(C28:C34)</f>
        <v>52</v>
      </c>
      <c r="D35" s="981">
        <f t="shared" ref="D35" si="17">SUM(D28:D34)</f>
        <v>2</v>
      </c>
      <c r="E35" s="981">
        <f t="shared" ref="E35" si="18">SUM(E28:E34)</f>
        <v>45</v>
      </c>
      <c r="F35" s="981">
        <f t="shared" ref="F35" si="19">SUM(F28:F34)</f>
        <v>3</v>
      </c>
      <c r="G35" s="981">
        <f t="shared" ref="G35" si="20">SUM(G28:G34)</f>
        <v>44</v>
      </c>
      <c r="H35" s="981">
        <f t="shared" ref="H35" si="21">SUM(H28:H34)</f>
        <v>5</v>
      </c>
      <c r="I35" s="981">
        <f t="shared" ref="I35" si="22">SUM(I28:I34)</f>
        <v>10</v>
      </c>
      <c r="J35" s="981">
        <f t="shared" ref="J35" si="23">SUM(J28:J34)</f>
        <v>141</v>
      </c>
      <c r="K35" s="984">
        <f t="shared" si="2"/>
        <v>151</v>
      </c>
      <c r="L35" s="981">
        <f>SUM(L28:L34)</f>
        <v>60</v>
      </c>
      <c r="M35" s="981">
        <f t="shared" ref="M35:Y35" si="24">SUM(M28:M34)</f>
        <v>2</v>
      </c>
      <c r="N35" s="981">
        <f t="shared" si="24"/>
        <v>34</v>
      </c>
      <c r="O35" s="981">
        <f t="shared" si="24"/>
        <v>4</v>
      </c>
      <c r="P35" s="981">
        <f t="shared" si="24"/>
        <v>50</v>
      </c>
      <c r="Q35" s="981">
        <f t="shared" si="24"/>
        <v>3</v>
      </c>
      <c r="R35" s="981">
        <f t="shared" si="24"/>
        <v>49</v>
      </c>
      <c r="S35" s="981">
        <f t="shared" si="24"/>
        <v>2</v>
      </c>
      <c r="T35" s="981">
        <f t="shared" si="24"/>
        <v>39</v>
      </c>
      <c r="U35" s="981">
        <f t="shared" si="24"/>
        <v>6</v>
      </c>
      <c r="V35" s="981">
        <f t="shared" si="24"/>
        <v>42</v>
      </c>
      <c r="W35" s="981">
        <f t="shared" si="24"/>
        <v>2</v>
      </c>
      <c r="X35" s="981">
        <f t="shared" si="24"/>
        <v>19</v>
      </c>
      <c r="Y35" s="981">
        <f t="shared" si="24"/>
        <v>274</v>
      </c>
      <c r="Z35" s="984">
        <f t="shared" si="4"/>
        <v>293</v>
      </c>
      <c r="AA35" s="988">
        <f t="shared" ref="AA35" si="25">SUM(AA28:AA34)</f>
        <v>444</v>
      </c>
    </row>
    <row r="36" spans="1:27" x14ac:dyDescent="0.2">
      <c r="A36" s="318"/>
      <c r="B36" s="989"/>
      <c r="C36" s="989"/>
      <c r="D36" s="989"/>
      <c r="E36" s="989"/>
      <c r="F36" s="989"/>
      <c r="G36" s="989"/>
      <c r="H36" s="989"/>
      <c r="I36" s="329"/>
      <c r="J36" s="987"/>
      <c r="K36" s="984">
        <f t="shared" si="2"/>
        <v>0</v>
      </c>
      <c r="L36" s="989"/>
      <c r="M36" s="989"/>
      <c r="N36" s="989"/>
      <c r="O36" s="989"/>
      <c r="P36" s="989"/>
      <c r="Q36" s="989"/>
      <c r="R36" s="989"/>
      <c r="S36" s="989"/>
      <c r="T36" s="989"/>
      <c r="U36" s="989"/>
      <c r="V36" s="989"/>
      <c r="W36" s="989"/>
      <c r="X36" s="1002"/>
      <c r="Y36" s="1002"/>
      <c r="Z36" s="984"/>
      <c r="AA36" s="989"/>
    </row>
    <row r="37" spans="1:27" x14ac:dyDescent="0.2">
      <c r="A37" s="318" t="s">
        <v>432</v>
      </c>
      <c r="B37" s="340" t="s">
        <v>61</v>
      </c>
      <c r="C37" s="370">
        <v>4</v>
      </c>
      <c r="D37" s="370"/>
      <c r="E37" s="370">
        <v>9</v>
      </c>
      <c r="F37" s="370"/>
      <c r="G37" s="370">
        <v>1</v>
      </c>
      <c r="H37" s="370"/>
      <c r="I37" s="329">
        <f t="shared" si="1"/>
        <v>0</v>
      </c>
      <c r="J37" s="987">
        <f>C37+E37+G37</f>
        <v>14</v>
      </c>
      <c r="K37" s="984">
        <f t="shared" si="2"/>
        <v>14</v>
      </c>
      <c r="L37" s="373">
        <v>3</v>
      </c>
      <c r="M37" s="373"/>
      <c r="N37" s="373">
        <v>9</v>
      </c>
      <c r="O37" s="373"/>
      <c r="P37" s="373">
        <v>2</v>
      </c>
      <c r="Q37" s="373"/>
      <c r="R37" s="373">
        <v>0</v>
      </c>
      <c r="S37" s="373"/>
      <c r="T37" s="373">
        <v>3</v>
      </c>
      <c r="U37" s="373"/>
      <c r="V37" s="373">
        <v>3</v>
      </c>
      <c r="W37" s="373"/>
      <c r="X37" s="1002">
        <f t="shared" si="7"/>
        <v>0</v>
      </c>
      <c r="Y37" s="1002">
        <f t="shared" si="6"/>
        <v>20</v>
      </c>
      <c r="Z37" s="984">
        <f t="shared" si="4"/>
        <v>20</v>
      </c>
      <c r="AA37" s="981">
        <f>Z37+K37</f>
        <v>34</v>
      </c>
    </row>
    <row r="38" spans="1:27" x14ac:dyDescent="0.2">
      <c r="A38" s="318" t="s">
        <v>433</v>
      </c>
      <c r="B38" s="340" t="s">
        <v>62</v>
      </c>
      <c r="C38" s="341">
        <v>1</v>
      </c>
      <c r="D38" s="341"/>
      <c r="E38" s="341">
        <v>3</v>
      </c>
      <c r="F38" s="341"/>
      <c r="G38" s="341">
        <v>3</v>
      </c>
      <c r="H38" s="341"/>
      <c r="I38" s="329">
        <f t="shared" si="1"/>
        <v>0</v>
      </c>
      <c r="J38" s="987">
        <f>C38+E38+G38</f>
        <v>7</v>
      </c>
      <c r="K38" s="1112">
        <f t="shared" si="2"/>
        <v>7</v>
      </c>
      <c r="L38" s="340">
        <v>2</v>
      </c>
      <c r="M38" s="340"/>
      <c r="N38" s="340">
        <v>1</v>
      </c>
      <c r="O38" s="340"/>
      <c r="P38" s="340">
        <v>4</v>
      </c>
      <c r="Q38" s="340"/>
      <c r="R38" s="340">
        <v>6</v>
      </c>
      <c r="S38" s="340"/>
      <c r="T38" s="340">
        <v>1</v>
      </c>
      <c r="U38" s="340"/>
      <c r="V38" s="340">
        <v>3</v>
      </c>
      <c r="W38" s="340"/>
      <c r="X38" s="1002">
        <f t="shared" si="7"/>
        <v>0</v>
      </c>
      <c r="Y38" s="1002">
        <f t="shared" si="6"/>
        <v>17</v>
      </c>
      <c r="Z38" s="984">
        <f t="shared" si="4"/>
        <v>17</v>
      </c>
      <c r="AA38" s="981">
        <f t="shared" ref="AA38:AA44" si="26">Z38+K38</f>
        <v>24</v>
      </c>
    </row>
    <row r="39" spans="1:27" x14ac:dyDescent="0.2">
      <c r="A39" s="318" t="s">
        <v>434</v>
      </c>
      <c r="B39" s="340" t="s">
        <v>63</v>
      </c>
      <c r="C39" s="341">
        <v>2</v>
      </c>
      <c r="D39" s="341"/>
      <c r="E39" s="340">
        <v>8</v>
      </c>
      <c r="F39" s="340"/>
      <c r="G39" s="340">
        <v>5</v>
      </c>
      <c r="H39" s="340"/>
      <c r="I39" s="329">
        <f t="shared" si="1"/>
        <v>0</v>
      </c>
      <c r="J39" s="987">
        <f t="shared" ref="J39:J44" si="27">C39+E39+G39</f>
        <v>15</v>
      </c>
      <c r="K39" s="984">
        <f t="shared" si="2"/>
        <v>15</v>
      </c>
      <c r="L39" s="340">
        <v>4</v>
      </c>
      <c r="M39" s="340"/>
      <c r="N39" s="340">
        <v>3</v>
      </c>
      <c r="O39" s="340"/>
      <c r="P39" s="340">
        <v>3</v>
      </c>
      <c r="Q39" s="340">
        <v>1</v>
      </c>
      <c r="R39" s="340">
        <v>0</v>
      </c>
      <c r="S39" s="340">
        <v>1</v>
      </c>
      <c r="T39" s="340">
        <v>2</v>
      </c>
      <c r="U39" s="340"/>
      <c r="V39" s="340">
        <v>1</v>
      </c>
      <c r="W39" s="340"/>
      <c r="X39" s="1002">
        <f t="shared" si="7"/>
        <v>2</v>
      </c>
      <c r="Y39" s="1002">
        <f t="shared" si="6"/>
        <v>13</v>
      </c>
      <c r="Z39" s="984">
        <f t="shared" si="4"/>
        <v>15</v>
      </c>
      <c r="AA39" s="981">
        <f t="shared" si="26"/>
        <v>30</v>
      </c>
    </row>
    <row r="40" spans="1:27" x14ac:dyDescent="0.2">
      <c r="A40" s="318" t="s">
        <v>435</v>
      </c>
      <c r="B40" s="340" t="s">
        <v>64</v>
      </c>
      <c r="C40" s="341">
        <v>2</v>
      </c>
      <c r="D40" s="341"/>
      <c r="E40" s="340">
        <v>5</v>
      </c>
      <c r="F40" s="340"/>
      <c r="G40" s="340">
        <v>4</v>
      </c>
      <c r="H40" s="340"/>
      <c r="I40" s="329">
        <f t="shared" si="1"/>
        <v>0</v>
      </c>
      <c r="J40" s="987">
        <f t="shared" si="27"/>
        <v>11</v>
      </c>
      <c r="K40" s="984">
        <f t="shared" si="2"/>
        <v>11</v>
      </c>
      <c r="L40" s="340">
        <v>2</v>
      </c>
      <c r="M40" s="340"/>
      <c r="N40" s="340">
        <v>2</v>
      </c>
      <c r="O40" s="340"/>
      <c r="P40" s="340">
        <v>3</v>
      </c>
      <c r="Q40" s="340"/>
      <c r="R40" s="340">
        <v>5</v>
      </c>
      <c r="S40" s="340"/>
      <c r="T40" s="340">
        <v>2</v>
      </c>
      <c r="U40" s="340"/>
      <c r="V40" s="340">
        <v>6</v>
      </c>
      <c r="W40" s="340"/>
      <c r="X40" s="1002">
        <f t="shared" si="7"/>
        <v>0</v>
      </c>
      <c r="Y40" s="1002">
        <f t="shared" si="6"/>
        <v>20</v>
      </c>
      <c r="Z40" s="984">
        <f t="shared" si="4"/>
        <v>20</v>
      </c>
      <c r="AA40" s="981">
        <f t="shared" si="26"/>
        <v>31</v>
      </c>
    </row>
    <row r="41" spans="1:27" x14ac:dyDescent="0.2">
      <c r="A41" s="318" t="s">
        <v>436</v>
      </c>
      <c r="B41" s="340" t="s">
        <v>65</v>
      </c>
      <c r="C41" s="341">
        <v>6</v>
      </c>
      <c r="D41" s="341"/>
      <c r="E41" s="340">
        <v>0</v>
      </c>
      <c r="F41" s="340"/>
      <c r="G41" s="340">
        <v>3</v>
      </c>
      <c r="H41" s="340"/>
      <c r="I41" s="329">
        <f t="shared" si="1"/>
        <v>0</v>
      </c>
      <c r="J41" s="987">
        <f t="shared" si="27"/>
        <v>9</v>
      </c>
      <c r="K41" s="984">
        <f t="shared" si="2"/>
        <v>9</v>
      </c>
      <c r="L41" s="340">
        <v>1</v>
      </c>
      <c r="M41" s="340"/>
      <c r="N41" s="340">
        <v>3</v>
      </c>
      <c r="O41" s="340"/>
      <c r="P41" s="340">
        <v>3</v>
      </c>
      <c r="Q41" s="340"/>
      <c r="R41" s="340">
        <v>1</v>
      </c>
      <c r="S41" s="340"/>
      <c r="T41" s="340">
        <v>3</v>
      </c>
      <c r="U41" s="340"/>
      <c r="V41" s="340">
        <v>2</v>
      </c>
      <c r="W41" s="340"/>
      <c r="X41" s="1002">
        <f t="shared" si="7"/>
        <v>0</v>
      </c>
      <c r="Y41" s="1002">
        <f t="shared" si="6"/>
        <v>13</v>
      </c>
      <c r="Z41" s="984">
        <f t="shared" si="4"/>
        <v>13</v>
      </c>
      <c r="AA41" s="981">
        <f t="shared" si="26"/>
        <v>22</v>
      </c>
    </row>
    <row r="42" spans="1:27" x14ac:dyDescent="0.2">
      <c r="A42" s="318" t="s">
        <v>429</v>
      </c>
      <c r="B42" s="381" t="s">
        <v>437</v>
      </c>
      <c r="C42" s="341">
        <v>9</v>
      </c>
      <c r="D42" s="341"/>
      <c r="E42" s="340">
        <v>12</v>
      </c>
      <c r="F42" s="340"/>
      <c r="G42" s="340">
        <v>10</v>
      </c>
      <c r="H42" s="340"/>
      <c r="I42" s="329">
        <f t="shared" si="1"/>
        <v>0</v>
      </c>
      <c r="J42" s="987">
        <f t="shared" si="27"/>
        <v>31</v>
      </c>
      <c r="K42" s="984">
        <f t="shared" si="2"/>
        <v>31</v>
      </c>
      <c r="L42" s="340">
        <v>14</v>
      </c>
      <c r="M42" s="340"/>
      <c r="N42" s="340">
        <v>19</v>
      </c>
      <c r="O42" s="340"/>
      <c r="P42" s="340">
        <v>17</v>
      </c>
      <c r="Q42" s="340"/>
      <c r="R42" s="340">
        <v>11</v>
      </c>
      <c r="S42" s="340"/>
      <c r="T42" s="340">
        <v>15</v>
      </c>
      <c r="U42" s="340"/>
      <c r="V42" s="340">
        <v>6</v>
      </c>
      <c r="W42" s="340"/>
      <c r="X42" s="1002">
        <f t="shared" si="7"/>
        <v>0</v>
      </c>
      <c r="Y42" s="1002">
        <f t="shared" si="6"/>
        <v>82</v>
      </c>
      <c r="Z42" s="984">
        <f t="shared" si="4"/>
        <v>82</v>
      </c>
      <c r="AA42" s="981">
        <f t="shared" si="26"/>
        <v>113</v>
      </c>
    </row>
    <row r="43" spans="1:27" x14ac:dyDescent="0.2">
      <c r="A43" s="318" t="s">
        <v>430</v>
      </c>
      <c r="B43" s="381" t="s">
        <v>67</v>
      </c>
      <c r="C43" s="341">
        <v>5</v>
      </c>
      <c r="D43" s="341"/>
      <c r="E43" s="341">
        <v>2</v>
      </c>
      <c r="F43" s="341"/>
      <c r="G43" s="341">
        <v>4</v>
      </c>
      <c r="H43" s="341"/>
      <c r="I43" s="329">
        <f t="shared" si="1"/>
        <v>0</v>
      </c>
      <c r="J43" s="987">
        <f t="shared" si="27"/>
        <v>11</v>
      </c>
      <c r="K43" s="984">
        <f t="shared" si="2"/>
        <v>11</v>
      </c>
      <c r="L43" s="341">
        <v>6</v>
      </c>
      <c r="M43" s="341"/>
      <c r="N43" s="341">
        <v>5</v>
      </c>
      <c r="O43" s="341"/>
      <c r="P43" s="341">
        <v>2</v>
      </c>
      <c r="Q43" s="341"/>
      <c r="R43" s="341">
        <v>3</v>
      </c>
      <c r="S43" s="341"/>
      <c r="T43" s="341">
        <v>5</v>
      </c>
      <c r="U43" s="341"/>
      <c r="V43" s="341">
        <v>3</v>
      </c>
      <c r="W43" s="341"/>
      <c r="X43" s="1002">
        <f t="shared" si="7"/>
        <v>0</v>
      </c>
      <c r="Y43" s="1002">
        <f t="shared" si="6"/>
        <v>24</v>
      </c>
      <c r="Z43" s="984">
        <f t="shared" si="4"/>
        <v>24</v>
      </c>
      <c r="AA43" s="981">
        <f t="shared" si="26"/>
        <v>35</v>
      </c>
    </row>
    <row r="44" spans="1:27" x14ac:dyDescent="0.2">
      <c r="A44" s="318" t="s">
        <v>431</v>
      </c>
      <c r="B44" s="381" t="s">
        <v>66</v>
      </c>
      <c r="C44" s="341">
        <v>5</v>
      </c>
      <c r="D44" s="341"/>
      <c r="E44" s="341">
        <v>3</v>
      </c>
      <c r="F44" s="341"/>
      <c r="G44" s="341">
        <v>4</v>
      </c>
      <c r="H44" s="341"/>
      <c r="I44" s="329">
        <f t="shared" si="1"/>
        <v>0</v>
      </c>
      <c r="J44" s="987">
        <f t="shared" si="27"/>
        <v>12</v>
      </c>
      <c r="K44" s="984">
        <f t="shared" si="2"/>
        <v>12</v>
      </c>
      <c r="L44" s="341">
        <v>6</v>
      </c>
      <c r="M44" s="341"/>
      <c r="N44" s="341">
        <v>0</v>
      </c>
      <c r="O44" s="341"/>
      <c r="P44" s="341">
        <v>7</v>
      </c>
      <c r="Q44" s="341"/>
      <c r="R44" s="341">
        <v>2</v>
      </c>
      <c r="S44" s="341"/>
      <c r="T44" s="341">
        <v>2</v>
      </c>
      <c r="U44" s="341"/>
      <c r="V44" s="341">
        <v>2</v>
      </c>
      <c r="W44" s="341"/>
      <c r="X44" s="1002">
        <f t="shared" si="7"/>
        <v>0</v>
      </c>
      <c r="Y44" s="1002">
        <f t="shared" si="6"/>
        <v>19</v>
      </c>
      <c r="Z44" s="984">
        <f t="shared" si="4"/>
        <v>19</v>
      </c>
      <c r="AA44" s="981">
        <f t="shared" si="26"/>
        <v>31</v>
      </c>
    </row>
    <row r="45" spans="1:27" x14ac:dyDescent="0.2">
      <c r="A45" s="318"/>
      <c r="B45" s="981" t="s">
        <v>68</v>
      </c>
      <c r="C45" s="981">
        <f>SUM(C37:C44)</f>
        <v>34</v>
      </c>
      <c r="D45" s="981">
        <f t="shared" ref="D45:J45" si="28">SUM(D37:D44)</f>
        <v>0</v>
      </c>
      <c r="E45" s="981">
        <f t="shared" si="28"/>
        <v>42</v>
      </c>
      <c r="F45" s="981">
        <f t="shared" si="28"/>
        <v>0</v>
      </c>
      <c r="G45" s="981">
        <f t="shared" si="28"/>
        <v>34</v>
      </c>
      <c r="H45" s="981">
        <f t="shared" si="28"/>
        <v>0</v>
      </c>
      <c r="I45" s="981">
        <f t="shared" si="28"/>
        <v>0</v>
      </c>
      <c r="J45" s="981">
        <f t="shared" si="28"/>
        <v>110</v>
      </c>
      <c r="K45" s="984">
        <f t="shared" si="2"/>
        <v>110</v>
      </c>
      <c r="L45" s="981">
        <f t="shared" ref="L45:AA45" si="29">SUM(L37:L44)</f>
        <v>38</v>
      </c>
      <c r="M45" s="981">
        <f t="shared" si="29"/>
        <v>0</v>
      </c>
      <c r="N45" s="981">
        <f t="shared" si="29"/>
        <v>42</v>
      </c>
      <c r="O45" s="981">
        <f t="shared" si="29"/>
        <v>0</v>
      </c>
      <c r="P45" s="981">
        <f t="shared" si="29"/>
        <v>41</v>
      </c>
      <c r="Q45" s="981">
        <f t="shared" si="29"/>
        <v>1</v>
      </c>
      <c r="R45" s="981">
        <f t="shared" si="29"/>
        <v>28</v>
      </c>
      <c r="S45" s="981">
        <f t="shared" si="29"/>
        <v>1</v>
      </c>
      <c r="T45" s="981">
        <f t="shared" si="29"/>
        <v>33</v>
      </c>
      <c r="U45" s="981">
        <f t="shared" si="29"/>
        <v>0</v>
      </c>
      <c r="V45" s="981">
        <f t="shared" si="29"/>
        <v>26</v>
      </c>
      <c r="W45" s="981">
        <f t="shared" si="29"/>
        <v>0</v>
      </c>
      <c r="X45" s="981">
        <f t="shared" si="29"/>
        <v>2</v>
      </c>
      <c r="Y45" s="981">
        <f t="shared" si="29"/>
        <v>208</v>
      </c>
      <c r="Z45" s="984">
        <f t="shared" si="4"/>
        <v>210</v>
      </c>
      <c r="AA45" s="988">
        <f t="shared" si="29"/>
        <v>320</v>
      </c>
    </row>
    <row r="46" spans="1:27" x14ac:dyDescent="0.2">
      <c r="A46" s="318"/>
      <c r="B46" s="981"/>
      <c r="C46" s="981"/>
      <c r="D46" s="981"/>
      <c r="E46" s="981"/>
      <c r="F46" s="981"/>
      <c r="G46" s="981"/>
      <c r="H46" s="981"/>
      <c r="I46" s="329"/>
      <c r="J46" s="987"/>
      <c r="K46" s="984">
        <f t="shared" si="2"/>
        <v>0</v>
      </c>
      <c r="L46" s="981"/>
      <c r="M46" s="981"/>
      <c r="N46" s="981"/>
      <c r="O46" s="981"/>
      <c r="P46" s="981"/>
      <c r="Q46" s="981"/>
      <c r="R46" s="981"/>
      <c r="S46" s="981"/>
      <c r="T46" s="981"/>
      <c r="U46" s="981"/>
      <c r="V46" s="981"/>
      <c r="W46" s="981"/>
      <c r="X46" s="1002"/>
      <c r="Y46" s="1002"/>
      <c r="Z46" s="984"/>
      <c r="AA46" s="981"/>
    </row>
    <row r="47" spans="1:27" x14ac:dyDescent="0.2">
      <c r="A47" s="318" t="s">
        <v>439</v>
      </c>
      <c r="B47" s="340" t="s">
        <v>438</v>
      </c>
      <c r="C47" s="341">
        <v>18</v>
      </c>
      <c r="D47" s="341"/>
      <c r="E47" s="341">
        <v>16</v>
      </c>
      <c r="F47" s="341"/>
      <c r="G47" s="341">
        <v>15</v>
      </c>
      <c r="H47" s="341"/>
      <c r="I47" s="329">
        <f t="shared" si="1"/>
        <v>0</v>
      </c>
      <c r="J47" s="987">
        <f>C47+E47+G47</f>
        <v>49</v>
      </c>
      <c r="K47" s="984">
        <f t="shared" si="2"/>
        <v>49</v>
      </c>
      <c r="L47" s="341">
        <v>19</v>
      </c>
      <c r="M47" s="341"/>
      <c r="N47" s="341">
        <v>22</v>
      </c>
      <c r="O47" s="341"/>
      <c r="P47" s="341">
        <v>17</v>
      </c>
      <c r="Q47" s="341"/>
      <c r="R47" s="341">
        <v>15</v>
      </c>
      <c r="S47" s="341"/>
      <c r="T47" s="341">
        <v>23</v>
      </c>
      <c r="U47" s="341"/>
      <c r="V47" s="341">
        <v>14</v>
      </c>
      <c r="W47" s="341"/>
      <c r="X47" s="1002">
        <f t="shared" si="7"/>
        <v>0</v>
      </c>
      <c r="Y47" s="1002">
        <f t="shared" si="6"/>
        <v>110</v>
      </c>
      <c r="Z47" s="984">
        <f t="shared" si="4"/>
        <v>110</v>
      </c>
      <c r="AA47" s="987">
        <f>Z47+K47</f>
        <v>159</v>
      </c>
    </row>
    <row r="48" spans="1:27" x14ac:dyDescent="0.2">
      <c r="A48" s="318" t="s">
        <v>440</v>
      </c>
      <c r="B48" s="340" t="s">
        <v>71</v>
      </c>
      <c r="C48" s="341">
        <v>5</v>
      </c>
      <c r="D48" s="341"/>
      <c r="E48" s="341">
        <v>8</v>
      </c>
      <c r="F48" s="341"/>
      <c r="G48" s="341">
        <v>8</v>
      </c>
      <c r="H48" s="341"/>
      <c r="I48" s="329">
        <f t="shared" si="1"/>
        <v>0</v>
      </c>
      <c r="J48" s="987">
        <f>C48+E48+G48</f>
        <v>21</v>
      </c>
      <c r="K48" s="984">
        <f t="shared" si="2"/>
        <v>21</v>
      </c>
      <c r="L48" s="341">
        <v>7</v>
      </c>
      <c r="M48" s="341"/>
      <c r="N48" s="341">
        <v>7</v>
      </c>
      <c r="O48" s="341"/>
      <c r="P48" s="341">
        <v>4</v>
      </c>
      <c r="Q48" s="341"/>
      <c r="R48" s="341">
        <v>7</v>
      </c>
      <c r="S48" s="341"/>
      <c r="T48" s="341">
        <v>6</v>
      </c>
      <c r="U48" s="341"/>
      <c r="V48" s="341">
        <v>5</v>
      </c>
      <c r="W48" s="341"/>
      <c r="X48" s="1002">
        <f t="shared" si="7"/>
        <v>0</v>
      </c>
      <c r="Y48" s="1002">
        <f t="shared" si="6"/>
        <v>36</v>
      </c>
      <c r="Z48" s="984">
        <f t="shared" si="4"/>
        <v>36</v>
      </c>
      <c r="AA48" s="987">
        <f t="shared" ref="AA48:AA50" si="30">Z48+K48</f>
        <v>57</v>
      </c>
    </row>
    <row r="49" spans="1:27" x14ac:dyDescent="0.2">
      <c r="A49" s="318" t="s">
        <v>441</v>
      </c>
      <c r="B49" s="340" t="s">
        <v>69</v>
      </c>
      <c r="C49" s="341">
        <v>16</v>
      </c>
      <c r="D49" s="341"/>
      <c r="E49" s="341">
        <v>8</v>
      </c>
      <c r="F49" s="341"/>
      <c r="G49" s="341">
        <v>8</v>
      </c>
      <c r="H49" s="341"/>
      <c r="I49" s="329">
        <f t="shared" si="1"/>
        <v>0</v>
      </c>
      <c r="J49" s="987">
        <f>C49+E49+G49</f>
        <v>32</v>
      </c>
      <c r="K49" s="984">
        <f t="shared" si="2"/>
        <v>32</v>
      </c>
      <c r="L49" s="341">
        <v>15</v>
      </c>
      <c r="M49" s="341"/>
      <c r="N49" s="341">
        <v>14</v>
      </c>
      <c r="O49" s="341"/>
      <c r="P49" s="341">
        <v>17</v>
      </c>
      <c r="Q49" s="341"/>
      <c r="R49" s="341">
        <v>20</v>
      </c>
      <c r="S49" s="341"/>
      <c r="T49" s="341">
        <v>15</v>
      </c>
      <c r="U49" s="341"/>
      <c r="V49" s="341">
        <v>15</v>
      </c>
      <c r="W49" s="341"/>
      <c r="X49" s="1002">
        <f t="shared" si="7"/>
        <v>0</v>
      </c>
      <c r="Y49" s="1002">
        <f t="shared" si="6"/>
        <v>96</v>
      </c>
      <c r="Z49" s="984">
        <f t="shared" si="4"/>
        <v>96</v>
      </c>
      <c r="AA49" s="987">
        <f t="shared" si="30"/>
        <v>128</v>
      </c>
    </row>
    <row r="50" spans="1:27" x14ac:dyDescent="0.2">
      <c r="A50" s="318" t="s">
        <v>442</v>
      </c>
      <c r="B50" s="340" t="s">
        <v>70</v>
      </c>
      <c r="C50" s="341">
        <v>8</v>
      </c>
      <c r="D50" s="341"/>
      <c r="E50" s="341">
        <v>8</v>
      </c>
      <c r="F50" s="341"/>
      <c r="G50" s="341">
        <v>10</v>
      </c>
      <c r="H50" s="341">
        <v>1</v>
      </c>
      <c r="I50" s="329">
        <f t="shared" si="1"/>
        <v>1</v>
      </c>
      <c r="J50" s="987">
        <f>C50+E50+G50</f>
        <v>26</v>
      </c>
      <c r="K50" s="984">
        <f t="shared" si="2"/>
        <v>27</v>
      </c>
      <c r="L50" s="341">
        <v>7</v>
      </c>
      <c r="M50" s="341">
        <v>2</v>
      </c>
      <c r="N50" s="341">
        <v>6</v>
      </c>
      <c r="O50" s="341">
        <v>1</v>
      </c>
      <c r="P50" s="341">
        <v>13</v>
      </c>
      <c r="Q50" s="341"/>
      <c r="R50" s="341">
        <v>9</v>
      </c>
      <c r="S50" s="341"/>
      <c r="T50" s="341">
        <v>10</v>
      </c>
      <c r="U50" s="341"/>
      <c r="V50" s="341">
        <v>9</v>
      </c>
      <c r="W50" s="341"/>
      <c r="X50" s="1002">
        <f t="shared" si="7"/>
        <v>3</v>
      </c>
      <c r="Y50" s="1002">
        <f t="shared" si="6"/>
        <v>54</v>
      </c>
      <c r="Z50" s="984">
        <f t="shared" si="4"/>
        <v>57</v>
      </c>
      <c r="AA50" s="987">
        <f t="shared" si="30"/>
        <v>84</v>
      </c>
    </row>
    <row r="51" spans="1:27" x14ac:dyDescent="0.2">
      <c r="A51" s="318"/>
      <c r="B51" s="981" t="s">
        <v>72</v>
      </c>
      <c r="C51" s="981">
        <f t="shared" ref="C51:AA51" si="31">SUM(C47:C50)</f>
        <v>47</v>
      </c>
      <c r="D51" s="981">
        <f t="shared" si="31"/>
        <v>0</v>
      </c>
      <c r="E51" s="981">
        <f t="shared" si="31"/>
        <v>40</v>
      </c>
      <c r="F51" s="981">
        <f t="shared" si="31"/>
        <v>0</v>
      </c>
      <c r="G51" s="981">
        <f t="shared" si="31"/>
        <v>41</v>
      </c>
      <c r="H51" s="981">
        <f t="shared" si="31"/>
        <v>1</v>
      </c>
      <c r="I51" s="981">
        <f t="shared" si="31"/>
        <v>1</v>
      </c>
      <c r="J51" s="981">
        <f t="shared" si="31"/>
        <v>128</v>
      </c>
      <c r="K51" s="984">
        <f t="shared" si="2"/>
        <v>129</v>
      </c>
      <c r="L51" s="981">
        <f t="shared" si="31"/>
        <v>48</v>
      </c>
      <c r="M51" s="981">
        <f t="shared" si="31"/>
        <v>2</v>
      </c>
      <c r="N51" s="981">
        <f t="shared" si="31"/>
        <v>49</v>
      </c>
      <c r="O51" s="981">
        <f t="shared" si="31"/>
        <v>1</v>
      </c>
      <c r="P51" s="981">
        <f t="shared" si="31"/>
        <v>51</v>
      </c>
      <c r="Q51" s="981">
        <f t="shared" si="31"/>
        <v>0</v>
      </c>
      <c r="R51" s="981">
        <f t="shared" si="31"/>
        <v>51</v>
      </c>
      <c r="S51" s="981">
        <f t="shared" si="31"/>
        <v>0</v>
      </c>
      <c r="T51" s="981">
        <f t="shared" si="31"/>
        <v>54</v>
      </c>
      <c r="U51" s="981">
        <f t="shared" si="31"/>
        <v>0</v>
      </c>
      <c r="V51" s="981">
        <f t="shared" si="31"/>
        <v>43</v>
      </c>
      <c r="W51" s="981">
        <f t="shared" si="31"/>
        <v>0</v>
      </c>
      <c r="X51" s="981">
        <f t="shared" si="31"/>
        <v>3</v>
      </c>
      <c r="Y51" s="981">
        <f t="shared" si="31"/>
        <v>296</v>
      </c>
      <c r="Z51" s="984">
        <f t="shared" si="4"/>
        <v>299</v>
      </c>
      <c r="AA51" s="988">
        <f t="shared" si="31"/>
        <v>428</v>
      </c>
    </row>
    <row r="52" spans="1:27" x14ac:dyDescent="0.2">
      <c r="A52" s="318"/>
      <c r="B52" s="981"/>
      <c r="C52" s="981"/>
      <c r="D52" s="981"/>
      <c r="E52" s="981"/>
      <c r="F52" s="981"/>
      <c r="G52" s="981"/>
      <c r="H52" s="981"/>
      <c r="I52" s="329"/>
      <c r="J52" s="987"/>
      <c r="K52" s="984">
        <f t="shared" si="2"/>
        <v>0</v>
      </c>
      <c r="L52" s="981"/>
      <c r="M52" s="981"/>
      <c r="N52" s="981"/>
      <c r="O52" s="981"/>
      <c r="P52" s="981"/>
      <c r="Q52" s="981"/>
      <c r="R52" s="981"/>
      <c r="S52" s="981"/>
      <c r="T52" s="981"/>
      <c r="U52" s="981"/>
      <c r="V52" s="981"/>
      <c r="W52" s="981"/>
      <c r="X52" s="1002"/>
      <c r="Y52" s="1002"/>
      <c r="Z52" s="984"/>
      <c r="AA52" s="981"/>
    </row>
    <row r="53" spans="1:27" x14ac:dyDescent="0.2">
      <c r="A53" s="318">
        <v>2101</v>
      </c>
      <c r="B53" s="340" t="s">
        <v>73</v>
      </c>
      <c r="C53" s="389">
        <v>26</v>
      </c>
      <c r="D53" s="389">
        <v>17</v>
      </c>
      <c r="E53" s="389">
        <v>28</v>
      </c>
      <c r="F53" s="389">
        <v>15</v>
      </c>
      <c r="G53" s="389">
        <v>23</v>
      </c>
      <c r="H53" s="389">
        <v>21</v>
      </c>
      <c r="I53" s="329">
        <f t="shared" si="1"/>
        <v>53</v>
      </c>
      <c r="J53" s="987">
        <f>C53+E53+G53</f>
        <v>77</v>
      </c>
      <c r="K53" s="984">
        <f t="shared" si="2"/>
        <v>130</v>
      </c>
      <c r="L53" s="341">
        <v>35</v>
      </c>
      <c r="M53" s="341">
        <v>2</v>
      </c>
      <c r="N53" s="341">
        <v>39</v>
      </c>
      <c r="O53" s="341">
        <v>1</v>
      </c>
      <c r="P53" s="341">
        <v>48</v>
      </c>
      <c r="Q53" s="341">
        <v>1</v>
      </c>
      <c r="R53" s="341">
        <v>38</v>
      </c>
      <c r="S53" s="341">
        <v>1</v>
      </c>
      <c r="T53" s="341">
        <v>38</v>
      </c>
      <c r="U53" s="341">
        <v>1</v>
      </c>
      <c r="V53" s="341">
        <v>40</v>
      </c>
      <c r="W53" s="341">
        <v>1</v>
      </c>
      <c r="X53" s="1002">
        <f t="shared" si="7"/>
        <v>7</v>
      </c>
      <c r="Y53" s="1002">
        <f t="shared" si="6"/>
        <v>238</v>
      </c>
      <c r="Z53" s="984">
        <f t="shared" si="4"/>
        <v>245</v>
      </c>
      <c r="AA53" s="981">
        <f>Z53+K53</f>
        <v>375</v>
      </c>
    </row>
    <row r="54" spans="1:27" x14ac:dyDescent="0.2">
      <c r="A54" s="318">
        <v>2102</v>
      </c>
      <c r="B54" s="340" t="s">
        <v>75</v>
      </c>
      <c r="C54" s="341">
        <v>6</v>
      </c>
      <c r="D54" s="341">
        <v>9</v>
      </c>
      <c r="E54" s="341">
        <v>9</v>
      </c>
      <c r="F54" s="341">
        <v>11</v>
      </c>
      <c r="G54" s="341">
        <v>15</v>
      </c>
      <c r="H54" s="341">
        <v>4</v>
      </c>
      <c r="I54" s="329">
        <f t="shared" si="1"/>
        <v>24</v>
      </c>
      <c r="J54" s="987">
        <f>C54+E54+G54</f>
        <v>30</v>
      </c>
      <c r="K54" s="984">
        <f t="shared" si="2"/>
        <v>54</v>
      </c>
      <c r="L54" s="341">
        <v>12</v>
      </c>
      <c r="M54" s="341">
        <v>5</v>
      </c>
      <c r="N54" s="341">
        <v>26</v>
      </c>
      <c r="O54" s="341"/>
      <c r="P54" s="341">
        <v>13</v>
      </c>
      <c r="Q54" s="341"/>
      <c r="R54" s="341">
        <v>23</v>
      </c>
      <c r="S54" s="341"/>
      <c r="T54" s="341">
        <v>16</v>
      </c>
      <c r="U54" s="341"/>
      <c r="V54" s="341">
        <v>19</v>
      </c>
      <c r="W54" s="341"/>
      <c r="X54" s="1002">
        <f t="shared" si="7"/>
        <v>5</v>
      </c>
      <c r="Y54" s="1002">
        <f t="shared" si="6"/>
        <v>109</v>
      </c>
      <c r="Z54" s="984">
        <f t="shared" si="4"/>
        <v>114</v>
      </c>
      <c r="AA54" s="981">
        <f t="shared" ref="AA54:AA56" si="32">Z54+K54</f>
        <v>168</v>
      </c>
    </row>
    <row r="55" spans="1:27" x14ac:dyDescent="0.2">
      <c r="A55" s="318">
        <v>2103</v>
      </c>
      <c r="B55" s="340" t="s">
        <v>443</v>
      </c>
      <c r="C55" s="370">
        <v>8</v>
      </c>
      <c r="D55" s="370">
        <v>20</v>
      </c>
      <c r="E55" s="370">
        <v>11</v>
      </c>
      <c r="F55" s="370">
        <v>10</v>
      </c>
      <c r="G55" s="370">
        <v>23</v>
      </c>
      <c r="H55" s="370">
        <v>10</v>
      </c>
      <c r="I55" s="329">
        <f t="shared" si="1"/>
        <v>40</v>
      </c>
      <c r="J55" s="987">
        <f>C55+E55+G55</f>
        <v>42</v>
      </c>
      <c r="K55" s="984">
        <f t="shared" si="2"/>
        <v>82</v>
      </c>
      <c r="L55" s="341">
        <v>14</v>
      </c>
      <c r="M55" s="341">
        <v>2</v>
      </c>
      <c r="N55" s="341">
        <v>23</v>
      </c>
      <c r="O55" s="341"/>
      <c r="P55" s="341">
        <v>20</v>
      </c>
      <c r="Q55" s="341">
        <v>1</v>
      </c>
      <c r="R55" s="341">
        <v>15</v>
      </c>
      <c r="S55" s="341">
        <v>2</v>
      </c>
      <c r="T55" s="341">
        <v>20</v>
      </c>
      <c r="U55" s="341"/>
      <c r="V55" s="341">
        <v>15</v>
      </c>
      <c r="W55" s="341">
        <v>1</v>
      </c>
      <c r="X55" s="1002">
        <f t="shared" si="7"/>
        <v>6</v>
      </c>
      <c r="Y55" s="1002">
        <f t="shared" si="6"/>
        <v>107</v>
      </c>
      <c r="Z55" s="984">
        <f t="shared" si="4"/>
        <v>113</v>
      </c>
      <c r="AA55" s="981">
        <f t="shared" si="32"/>
        <v>195</v>
      </c>
    </row>
    <row r="56" spans="1:27" x14ac:dyDescent="0.2">
      <c r="A56" s="318">
        <v>2104</v>
      </c>
      <c r="B56" s="340" t="s">
        <v>74</v>
      </c>
      <c r="C56" s="389">
        <v>42</v>
      </c>
      <c r="D56" s="389"/>
      <c r="E56" s="990">
        <v>31</v>
      </c>
      <c r="F56" s="990"/>
      <c r="G56" s="389">
        <v>44</v>
      </c>
      <c r="H56" s="389"/>
      <c r="I56" s="329">
        <f t="shared" si="1"/>
        <v>0</v>
      </c>
      <c r="J56" s="987">
        <f>C56+E56+G56</f>
        <v>117</v>
      </c>
      <c r="K56" s="984">
        <f t="shared" si="2"/>
        <v>117</v>
      </c>
      <c r="L56" s="341">
        <v>38</v>
      </c>
      <c r="M56" s="341"/>
      <c r="N56" s="341">
        <v>34</v>
      </c>
      <c r="O56" s="341"/>
      <c r="P56" s="341">
        <v>28</v>
      </c>
      <c r="Q56" s="341"/>
      <c r="R56" s="341">
        <v>38</v>
      </c>
      <c r="S56" s="341"/>
      <c r="T56" s="341">
        <v>34</v>
      </c>
      <c r="U56" s="341"/>
      <c r="V56" s="341">
        <v>41</v>
      </c>
      <c r="W56" s="341"/>
      <c r="X56" s="1002">
        <f t="shared" si="7"/>
        <v>0</v>
      </c>
      <c r="Y56" s="1002">
        <f t="shared" si="6"/>
        <v>213</v>
      </c>
      <c r="Z56" s="984">
        <f t="shared" si="4"/>
        <v>213</v>
      </c>
      <c r="AA56" s="981">
        <f t="shared" si="32"/>
        <v>330</v>
      </c>
    </row>
    <row r="57" spans="1:27" x14ac:dyDescent="0.2">
      <c r="A57" s="318"/>
      <c r="B57" s="981" t="s">
        <v>76</v>
      </c>
      <c r="C57" s="981">
        <f>SUM(C53:C56)</f>
        <v>82</v>
      </c>
      <c r="D57" s="981">
        <f t="shared" ref="D57:J57" si="33">SUM(D53:D56)</f>
        <v>46</v>
      </c>
      <c r="E57" s="981">
        <f t="shared" si="33"/>
        <v>79</v>
      </c>
      <c r="F57" s="981">
        <f t="shared" si="33"/>
        <v>36</v>
      </c>
      <c r="G57" s="981">
        <f t="shared" si="33"/>
        <v>105</v>
      </c>
      <c r="H57" s="981">
        <f t="shared" si="33"/>
        <v>35</v>
      </c>
      <c r="I57" s="981">
        <f t="shared" si="33"/>
        <v>117</v>
      </c>
      <c r="J57" s="981">
        <f t="shared" si="33"/>
        <v>266</v>
      </c>
      <c r="K57" s="984">
        <f t="shared" si="2"/>
        <v>383</v>
      </c>
      <c r="L57" s="981">
        <f t="shared" ref="L57:AA57" si="34">SUM(L53:L56)</f>
        <v>99</v>
      </c>
      <c r="M57" s="981">
        <f t="shared" si="34"/>
        <v>9</v>
      </c>
      <c r="N57" s="981">
        <f t="shared" si="34"/>
        <v>122</v>
      </c>
      <c r="O57" s="981">
        <f t="shared" si="34"/>
        <v>1</v>
      </c>
      <c r="P57" s="981">
        <f t="shared" si="34"/>
        <v>109</v>
      </c>
      <c r="Q57" s="981">
        <f t="shared" si="34"/>
        <v>2</v>
      </c>
      <c r="R57" s="981">
        <f t="shared" si="34"/>
        <v>114</v>
      </c>
      <c r="S57" s="981">
        <f t="shared" si="34"/>
        <v>3</v>
      </c>
      <c r="T57" s="981">
        <f t="shared" si="34"/>
        <v>108</v>
      </c>
      <c r="U57" s="981">
        <f t="shared" si="34"/>
        <v>1</v>
      </c>
      <c r="V57" s="981">
        <f t="shared" si="34"/>
        <v>115</v>
      </c>
      <c r="W57" s="981">
        <f t="shared" si="34"/>
        <v>2</v>
      </c>
      <c r="X57" s="981">
        <f t="shared" si="34"/>
        <v>18</v>
      </c>
      <c r="Y57" s="981">
        <f t="shared" si="34"/>
        <v>667</v>
      </c>
      <c r="Z57" s="984">
        <f t="shared" si="4"/>
        <v>685</v>
      </c>
      <c r="AA57" s="988">
        <f t="shared" si="34"/>
        <v>1068</v>
      </c>
    </row>
    <row r="58" spans="1:27" x14ac:dyDescent="0.2">
      <c r="A58" s="318"/>
      <c r="B58" s="981"/>
      <c r="C58" s="981"/>
      <c r="D58" s="981"/>
      <c r="E58" s="981"/>
      <c r="F58" s="981"/>
      <c r="G58" s="981"/>
      <c r="H58" s="981"/>
      <c r="I58" s="329"/>
      <c r="J58" s="987"/>
      <c r="K58" s="984">
        <f t="shared" si="2"/>
        <v>0</v>
      </c>
      <c r="L58" s="981"/>
      <c r="M58" s="981"/>
      <c r="N58" s="981"/>
      <c r="O58" s="981"/>
      <c r="P58" s="981"/>
      <c r="Q58" s="981"/>
      <c r="R58" s="981"/>
      <c r="S58" s="981"/>
      <c r="T58" s="981"/>
      <c r="U58" s="981"/>
      <c r="V58" s="981"/>
      <c r="W58" s="981"/>
      <c r="X58" s="1002"/>
      <c r="Y58" s="1002"/>
      <c r="Z58" s="984"/>
      <c r="AA58" s="981"/>
    </row>
    <row r="59" spans="1:27" x14ac:dyDescent="0.2">
      <c r="A59" s="318" t="s">
        <v>444</v>
      </c>
      <c r="B59" s="340" t="s">
        <v>77</v>
      </c>
      <c r="C59" s="341">
        <v>25</v>
      </c>
      <c r="D59" s="341"/>
      <c r="E59" s="341">
        <v>32</v>
      </c>
      <c r="F59" s="341"/>
      <c r="G59" s="341">
        <v>25</v>
      </c>
      <c r="H59" s="341"/>
      <c r="I59" s="329">
        <f t="shared" si="1"/>
        <v>0</v>
      </c>
      <c r="J59" s="987">
        <f>C59+E59+G59</f>
        <v>82</v>
      </c>
      <c r="K59" s="984">
        <f t="shared" si="2"/>
        <v>82</v>
      </c>
      <c r="L59" s="341">
        <v>26</v>
      </c>
      <c r="M59" s="341"/>
      <c r="N59" s="341">
        <v>33</v>
      </c>
      <c r="O59" s="341"/>
      <c r="P59" s="341">
        <v>32</v>
      </c>
      <c r="Q59" s="341"/>
      <c r="R59" s="341">
        <v>28</v>
      </c>
      <c r="S59" s="341"/>
      <c r="T59" s="341">
        <v>26</v>
      </c>
      <c r="U59" s="341"/>
      <c r="V59" s="341">
        <v>21</v>
      </c>
      <c r="W59" s="341"/>
      <c r="X59" s="1002">
        <f t="shared" si="7"/>
        <v>0</v>
      </c>
      <c r="Y59" s="1002">
        <f t="shared" si="6"/>
        <v>166</v>
      </c>
      <c r="Z59" s="984">
        <f t="shared" si="4"/>
        <v>166</v>
      </c>
      <c r="AA59" s="981">
        <f>Z59+K59</f>
        <v>248</v>
      </c>
    </row>
    <row r="60" spans="1:27" x14ac:dyDescent="0.2">
      <c r="A60" s="318" t="s">
        <v>445</v>
      </c>
      <c r="B60" s="340" t="s">
        <v>78</v>
      </c>
      <c r="C60" s="341">
        <v>23</v>
      </c>
      <c r="D60" s="341"/>
      <c r="E60" s="341">
        <v>17</v>
      </c>
      <c r="F60" s="341"/>
      <c r="G60" s="341">
        <v>21</v>
      </c>
      <c r="H60" s="341"/>
      <c r="I60" s="329">
        <f t="shared" si="1"/>
        <v>0</v>
      </c>
      <c r="J60" s="987">
        <f>C60+E60+G60</f>
        <v>61</v>
      </c>
      <c r="K60" s="984">
        <f t="shared" si="2"/>
        <v>61</v>
      </c>
      <c r="L60" s="341">
        <v>32</v>
      </c>
      <c r="M60" s="341"/>
      <c r="N60" s="341">
        <v>22</v>
      </c>
      <c r="O60" s="341"/>
      <c r="P60" s="341">
        <v>20</v>
      </c>
      <c r="Q60" s="341"/>
      <c r="R60" s="341">
        <v>28</v>
      </c>
      <c r="S60" s="341"/>
      <c r="T60" s="341">
        <v>28</v>
      </c>
      <c r="U60" s="341"/>
      <c r="V60" s="341">
        <v>16</v>
      </c>
      <c r="W60" s="341"/>
      <c r="X60" s="1002">
        <f t="shared" si="7"/>
        <v>0</v>
      </c>
      <c r="Y60" s="1002">
        <f t="shared" si="6"/>
        <v>146</v>
      </c>
      <c r="Z60" s="984">
        <f t="shared" si="4"/>
        <v>146</v>
      </c>
      <c r="AA60" s="981">
        <f t="shared" ref="AA60:AA61" si="35">Z60+K60</f>
        <v>207</v>
      </c>
    </row>
    <row r="61" spans="1:27" x14ac:dyDescent="0.2">
      <c r="A61" s="318">
        <v>2122</v>
      </c>
      <c r="B61" s="340" t="s">
        <v>79</v>
      </c>
      <c r="C61" s="341">
        <v>28</v>
      </c>
      <c r="D61" s="341"/>
      <c r="E61" s="341">
        <v>30</v>
      </c>
      <c r="F61" s="341"/>
      <c r="G61" s="341">
        <v>28</v>
      </c>
      <c r="H61" s="341"/>
      <c r="I61" s="329">
        <f t="shared" si="1"/>
        <v>0</v>
      </c>
      <c r="J61" s="987">
        <f>C61+E61+G61</f>
        <v>86</v>
      </c>
      <c r="K61" s="984">
        <f t="shared" si="2"/>
        <v>86</v>
      </c>
      <c r="L61" s="340">
        <v>18</v>
      </c>
      <c r="M61" s="340"/>
      <c r="N61" s="340">
        <v>24</v>
      </c>
      <c r="O61" s="340"/>
      <c r="P61" s="340">
        <v>24</v>
      </c>
      <c r="Q61" s="340"/>
      <c r="R61" s="340">
        <v>29</v>
      </c>
      <c r="S61" s="340"/>
      <c r="T61" s="340">
        <v>12</v>
      </c>
      <c r="U61" s="340"/>
      <c r="V61" s="340">
        <v>17</v>
      </c>
      <c r="W61" s="340"/>
      <c r="X61" s="1002">
        <f t="shared" si="7"/>
        <v>0</v>
      </c>
      <c r="Y61" s="1002">
        <f t="shared" si="6"/>
        <v>124</v>
      </c>
      <c r="Z61" s="984">
        <f t="shared" si="4"/>
        <v>124</v>
      </c>
      <c r="AA61" s="981">
        <f t="shared" si="35"/>
        <v>210</v>
      </c>
    </row>
    <row r="62" spans="1:27" x14ac:dyDescent="0.2">
      <c r="A62" s="318"/>
      <c r="B62" s="981" t="s">
        <v>80</v>
      </c>
      <c r="C62" s="981">
        <f t="shared" ref="C62:AA62" si="36">C59+C60+C61</f>
        <v>76</v>
      </c>
      <c r="D62" s="981">
        <f t="shared" si="36"/>
        <v>0</v>
      </c>
      <c r="E62" s="981">
        <f t="shared" si="36"/>
        <v>79</v>
      </c>
      <c r="F62" s="981">
        <f t="shared" si="36"/>
        <v>0</v>
      </c>
      <c r="G62" s="981">
        <f t="shared" si="36"/>
        <v>74</v>
      </c>
      <c r="H62" s="981">
        <f t="shared" si="36"/>
        <v>0</v>
      </c>
      <c r="I62" s="981">
        <f t="shared" si="36"/>
        <v>0</v>
      </c>
      <c r="J62" s="981">
        <f t="shared" si="36"/>
        <v>229</v>
      </c>
      <c r="K62" s="984">
        <f t="shared" si="2"/>
        <v>229</v>
      </c>
      <c r="L62" s="981">
        <f t="shared" si="36"/>
        <v>76</v>
      </c>
      <c r="M62" s="981">
        <f t="shared" si="36"/>
        <v>0</v>
      </c>
      <c r="N62" s="981">
        <f t="shared" si="36"/>
        <v>79</v>
      </c>
      <c r="O62" s="981">
        <f t="shared" si="36"/>
        <v>0</v>
      </c>
      <c r="P62" s="981">
        <f t="shared" si="36"/>
        <v>76</v>
      </c>
      <c r="Q62" s="981">
        <f t="shared" si="36"/>
        <v>0</v>
      </c>
      <c r="R62" s="981">
        <f t="shared" si="36"/>
        <v>85</v>
      </c>
      <c r="S62" s="981">
        <f t="shared" si="36"/>
        <v>0</v>
      </c>
      <c r="T62" s="981">
        <f t="shared" si="36"/>
        <v>66</v>
      </c>
      <c r="U62" s="981">
        <f t="shared" si="36"/>
        <v>0</v>
      </c>
      <c r="V62" s="981">
        <f t="shared" si="36"/>
        <v>54</v>
      </c>
      <c r="W62" s="981">
        <f t="shared" si="36"/>
        <v>0</v>
      </c>
      <c r="X62" s="981">
        <f t="shared" si="36"/>
        <v>0</v>
      </c>
      <c r="Y62" s="981">
        <f t="shared" si="36"/>
        <v>436</v>
      </c>
      <c r="Z62" s="984">
        <f t="shared" si="4"/>
        <v>436</v>
      </c>
      <c r="AA62" s="988">
        <f t="shared" si="36"/>
        <v>665</v>
      </c>
    </row>
    <row r="63" spans="1:27" x14ac:dyDescent="0.2">
      <c r="A63" s="318"/>
      <c r="B63" s="981"/>
      <c r="C63" s="981"/>
      <c r="D63" s="981"/>
      <c r="E63" s="981"/>
      <c r="F63" s="981"/>
      <c r="G63" s="981"/>
      <c r="H63" s="981"/>
      <c r="I63" s="329"/>
      <c r="J63" s="987"/>
      <c r="K63" s="984">
        <f t="shared" si="2"/>
        <v>0</v>
      </c>
      <c r="L63" s="981"/>
      <c r="M63" s="981"/>
      <c r="N63" s="981"/>
      <c r="O63" s="981"/>
      <c r="P63" s="981"/>
      <c r="Q63" s="981"/>
      <c r="R63" s="981"/>
      <c r="S63" s="981"/>
      <c r="T63" s="981"/>
      <c r="U63" s="981"/>
      <c r="V63" s="981"/>
      <c r="W63" s="981"/>
      <c r="X63" s="1002"/>
      <c r="Y63" s="1002"/>
      <c r="Z63" s="984"/>
      <c r="AA63" s="981"/>
    </row>
    <row r="64" spans="1:27" x14ac:dyDescent="0.2">
      <c r="A64" s="318" t="s">
        <v>446</v>
      </c>
      <c r="B64" s="340" t="s">
        <v>81</v>
      </c>
      <c r="C64" s="341">
        <v>15</v>
      </c>
      <c r="D64" s="341"/>
      <c r="E64" s="341">
        <v>25</v>
      </c>
      <c r="F64" s="341"/>
      <c r="G64" s="341">
        <v>15</v>
      </c>
      <c r="H64" s="341"/>
      <c r="I64" s="329">
        <f t="shared" si="1"/>
        <v>0</v>
      </c>
      <c r="J64" s="987">
        <f>C64+E64+G64</f>
        <v>55</v>
      </c>
      <c r="K64" s="984">
        <f t="shared" si="2"/>
        <v>55</v>
      </c>
      <c r="L64" s="341">
        <v>19</v>
      </c>
      <c r="M64" s="341"/>
      <c r="N64" s="341">
        <v>14</v>
      </c>
      <c r="O64" s="341"/>
      <c r="P64" s="341">
        <v>16</v>
      </c>
      <c r="Q64" s="341"/>
      <c r="R64" s="341">
        <v>10</v>
      </c>
      <c r="S64" s="341"/>
      <c r="T64" s="341">
        <v>13</v>
      </c>
      <c r="U64" s="341"/>
      <c r="V64" s="341">
        <v>11</v>
      </c>
      <c r="W64" s="341"/>
      <c r="X64" s="1002">
        <f t="shared" si="7"/>
        <v>0</v>
      </c>
      <c r="Y64" s="1002">
        <f t="shared" si="6"/>
        <v>83</v>
      </c>
      <c r="Z64" s="984">
        <f t="shared" si="4"/>
        <v>83</v>
      </c>
      <c r="AA64" s="981">
        <f>Z64+K64</f>
        <v>138</v>
      </c>
    </row>
    <row r="65" spans="1:27" x14ac:dyDescent="0.2">
      <c r="A65" s="318" t="s">
        <v>447</v>
      </c>
      <c r="B65" s="340" t="s">
        <v>343</v>
      </c>
      <c r="C65" s="341">
        <v>13</v>
      </c>
      <c r="D65" s="341"/>
      <c r="E65" s="341">
        <v>4</v>
      </c>
      <c r="F65" s="341"/>
      <c r="G65" s="341">
        <v>25</v>
      </c>
      <c r="H65" s="341">
        <v>1</v>
      </c>
      <c r="I65" s="329">
        <f t="shared" si="1"/>
        <v>1</v>
      </c>
      <c r="J65" s="987">
        <f>C65+E65+G65</f>
        <v>42</v>
      </c>
      <c r="K65" s="984">
        <f t="shared" si="2"/>
        <v>43</v>
      </c>
      <c r="L65" s="341">
        <v>19</v>
      </c>
      <c r="M65" s="341">
        <v>1</v>
      </c>
      <c r="N65" s="341">
        <v>12</v>
      </c>
      <c r="O65" s="341"/>
      <c r="P65" s="341">
        <v>19</v>
      </c>
      <c r="Q65" s="341"/>
      <c r="R65" s="341">
        <v>18</v>
      </c>
      <c r="S65" s="341"/>
      <c r="T65" s="341">
        <v>17</v>
      </c>
      <c r="U65" s="341">
        <v>1</v>
      </c>
      <c r="V65" s="341">
        <v>15</v>
      </c>
      <c r="W65" s="341"/>
      <c r="X65" s="1002">
        <f t="shared" si="7"/>
        <v>2</v>
      </c>
      <c r="Y65" s="1002">
        <f t="shared" si="6"/>
        <v>100</v>
      </c>
      <c r="Z65" s="984">
        <f t="shared" si="4"/>
        <v>102</v>
      </c>
      <c r="AA65" s="981">
        <f t="shared" ref="AA65:AA67" si="37">Z65+K65</f>
        <v>145</v>
      </c>
    </row>
    <row r="66" spans="1:27" x14ac:dyDescent="0.2">
      <c r="A66" s="318" t="s">
        <v>449</v>
      </c>
      <c r="B66" s="340" t="s">
        <v>82</v>
      </c>
      <c r="C66" s="341">
        <v>8</v>
      </c>
      <c r="D66" s="341"/>
      <c r="E66" s="341">
        <v>13</v>
      </c>
      <c r="F66" s="341"/>
      <c r="G66" s="341">
        <v>14</v>
      </c>
      <c r="H66" s="341"/>
      <c r="I66" s="329">
        <f t="shared" si="1"/>
        <v>0</v>
      </c>
      <c r="J66" s="987">
        <f>C66+E66+G66</f>
        <v>35</v>
      </c>
      <c r="K66" s="984">
        <f t="shared" si="2"/>
        <v>35</v>
      </c>
      <c r="L66" s="341">
        <v>9</v>
      </c>
      <c r="M66" s="341"/>
      <c r="N66" s="341">
        <v>12</v>
      </c>
      <c r="O66" s="341"/>
      <c r="P66" s="341">
        <v>12</v>
      </c>
      <c r="Q66" s="341"/>
      <c r="R66" s="341">
        <v>10</v>
      </c>
      <c r="S66" s="341"/>
      <c r="T66" s="341">
        <v>10</v>
      </c>
      <c r="U66" s="341"/>
      <c r="V66" s="341">
        <v>9</v>
      </c>
      <c r="W66" s="341"/>
      <c r="X66" s="1002">
        <f t="shared" si="7"/>
        <v>0</v>
      </c>
      <c r="Y66" s="1002">
        <f t="shared" si="6"/>
        <v>62</v>
      </c>
      <c r="Z66" s="984">
        <f t="shared" si="4"/>
        <v>62</v>
      </c>
      <c r="AA66" s="981">
        <f t="shared" si="37"/>
        <v>97</v>
      </c>
    </row>
    <row r="67" spans="1:27" x14ac:dyDescent="0.2">
      <c r="A67" s="318" t="s">
        <v>450</v>
      </c>
      <c r="B67" s="340" t="s">
        <v>448</v>
      </c>
      <c r="C67" s="341">
        <v>11</v>
      </c>
      <c r="D67" s="341"/>
      <c r="E67" s="341">
        <v>9</v>
      </c>
      <c r="F67" s="341"/>
      <c r="G67" s="341">
        <v>18</v>
      </c>
      <c r="H67" s="341"/>
      <c r="I67" s="329">
        <f t="shared" si="1"/>
        <v>0</v>
      </c>
      <c r="J67" s="987">
        <f>C67+E67+G67</f>
        <v>38</v>
      </c>
      <c r="K67" s="984">
        <f t="shared" si="2"/>
        <v>38</v>
      </c>
      <c r="L67" s="341">
        <v>13</v>
      </c>
      <c r="M67" s="341"/>
      <c r="N67" s="341">
        <v>14</v>
      </c>
      <c r="O67" s="341"/>
      <c r="P67" s="341">
        <v>13</v>
      </c>
      <c r="Q67" s="341"/>
      <c r="R67" s="341">
        <v>11</v>
      </c>
      <c r="S67" s="341"/>
      <c r="T67" s="341">
        <v>13</v>
      </c>
      <c r="U67" s="341"/>
      <c r="V67" s="341">
        <v>7</v>
      </c>
      <c r="W67" s="341"/>
      <c r="X67" s="1002">
        <f t="shared" si="7"/>
        <v>0</v>
      </c>
      <c r="Y67" s="1002">
        <f t="shared" si="6"/>
        <v>71</v>
      </c>
      <c r="Z67" s="984">
        <f t="shared" si="4"/>
        <v>71</v>
      </c>
      <c r="AA67" s="981">
        <f t="shared" si="37"/>
        <v>109</v>
      </c>
    </row>
    <row r="68" spans="1:27" x14ac:dyDescent="0.2">
      <c r="A68" s="318"/>
      <c r="B68" s="989" t="s">
        <v>83</v>
      </c>
      <c r="C68" s="989">
        <f>SUM(C64:C67)</f>
        <v>47</v>
      </c>
      <c r="D68" s="989">
        <f t="shared" ref="D68:J68" si="38">SUM(D64:D67)</f>
        <v>0</v>
      </c>
      <c r="E68" s="989">
        <f t="shared" si="38"/>
        <v>51</v>
      </c>
      <c r="F68" s="989">
        <f t="shared" si="38"/>
        <v>0</v>
      </c>
      <c r="G68" s="989">
        <f t="shared" si="38"/>
        <v>72</v>
      </c>
      <c r="H68" s="989">
        <f t="shared" si="38"/>
        <v>1</v>
      </c>
      <c r="I68" s="989">
        <f t="shared" si="38"/>
        <v>1</v>
      </c>
      <c r="J68" s="989">
        <f t="shared" si="38"/>
        <v>170</v>
      </c>
      <c r="K68" s="984">
        <f t="shared" si="2"/>
        <v>171</v>
      </c>
      <c r="L68" s="989">
        <f t="shared" ref="L68:AA68" si="39">SUM(L64:L67)</f>
        <v>60</v>
      </c>
      <c r="M68" s="989">
        <f t="shared" si="39"/>
        <v>1</v>
      </c>
      <c r="N68" s="989">
        <f t="shared" si="39"/>
        <v>52</v>
      </c>
      <c r="O68" s="989">
        <f t="shared" si="39"/>
        <v>0</v>
      </c>
      <c r="P68" s="989">
        <f t="shared" si="39"/>
        <v>60</v>
      </c>
      <c r="Q68" s="989">
        <f t="shared" si="39"/>
        <v>0</v>
      </c>
      <c r="R68" s="989">
        <f t="shared" si="39"/>
        <v>49</v>
      </c>
      <c r="S68" s="989">
        <f t="shared" si="39"/>
        <v>0</v>
      </c>
      <c r="T68" s="989">
        <f t="shared" si="39"/>
        <v>53</v>
      </c>
      <c r="U68" s="989">
        <f t="shared" si="39"/>
        <v>1</v>
      </c>
      <c r="V68" s="989">
        <f t="shared" si="39"/>
        <v>42</v>
      </c>
      <c r="W68" s="989">
        <f t="shared" si="39"/>
        <v>0</v>
      </c>
      <c r="X68" s="989">
        <f t="shared" si="39"/>
        <v>2</v>
      </c>
      <c r="Y68" s="989">
        <f t="shared" si="39"/>
        <v>316</v>
      </c>
      <c r="Z68" s="984">
        <f t="shared" si="4"/>
        <v>318</v>
      </c>
      <c r="AA68" s="991">
        <f t="shared" si="39"/>
        <v>489</v>
      </c>
    </row>
    <row r="69" spans="1:27" x14ac:dyDescent="0.2">
      <c r="A69" s="318"/>
      <c r="B69" s="323"/>
      <c r="C69" s="323"/>
      <c r="D69" s="323"/>
      <c r="E69" s="323"/>
      <c r="F69" s="323"/>
      <c r="G69" s="323"/>
      <c r="H69" s="323"/>
      <c r="I69" s="329"/>
      <c r="J69" s="1001"/>
      <c r="K69" s="984">
        <f t="shared" si="2"/>
        <v>0</v>
      </c>
      <c r="L69" s="323"/>
      <c r="M69" s="323"/>
      <c r="N69" s="323"/>
      <c r="O69" s="323"/>
      <c r="P69" s="323"/>
      <c r="Q69" s="323"/>
      <c r="R69" s="323"/>
      <c r="S69" s="323"/>
      <c r="T69" s="323"/>
      <c r="U69" s="323"/>
      <c r="V69" s="323"/>
      <c r="W69" s="323"/>
      <c r="X69" s="1002"/>
      <c r="Y69" s="1002"/>
      <c r="Z69" s="984"/>
      <c r="AA69" s="323"/>
    </row>
    <row r="70" spans="1:27" x14ac:dyDescent="0.2">
      <c r="A70" s="318">
        <v>2131</v>
      </c>
      <c r="B70" s="328" t="s">
        <v>86</v>
      </c>
      <c r="C70" s="405">
        <v>19</v>
      </c>
      <c r="D70" s="405"/>
      <c r="E70" s="405">
        <v>25</v>
      </c>
      <c r="F70" s="405"/>
      <c r="G70" s="405">
        <v>24</v>
      </c>
      <c r="H70" s="405"/>
      <c r="I70" s="329">
        <f t="shared" si="1"/>
        <v>0</v>
      </c>
      <c r="J70" s="1001">
        <f>G70+E70+C70</f>
        <v>68</v>
      </c>
      <c r="K70" s="984">
        <f t="shared" si="2"/>
        <v>68</v>
      </c>
      <c r="L70" s="405">
        <v>16</v>
      </c>
      <c r="M70" s="405"/>
      <c r="N70" s="405">
        <v>17</v>
      </c>
      <c r="O70" s="405"/>
      <c r="P70" s="405">
        <v>19</v>
      </c>
      <c r="Q70" s="405"/>
      <c r="R70" s="405">
        <v>27</v>
      </c>
      <c r="S70" s="405"/>
      <c r="T70" s="405">
        <v>12</v>
      </c>
      <c r="U70" s="405"/>
      <c r="V70" s="405">
        <v>11</v>
      </c>
      <c r="W70" s="405"/>
      <c r="X70" s="1002">
        <f t="shared" si="7"/>
        <v>0</v>
      </c>
      <c r="Y70" s="1002">
        <f t="shared" si="6"/>
        <v>102</v>
      </c>
      <c r="Z70" s="984">
        <f t="shared" si="4"/>
        <v>102</v>
      </c>
      <c r="AA70" s="323">
        <f>Z70+K70</f>
        <v>170</v>
      </c>
    </row>
    <row r="71" spans="1:27" x14ac:dyDescent="0.2">
      <c r="A71" s="318" t="s">
        <v>451</v>
      </c>
      <c r="B71" s="340" t="s">
        <v>85</v>
      </c>
      <c r="C71" s="341">
        <v>22</v>
      </c>
      <c r="D71" s="341"/>
      <c r="E71" s="341">
        <v>17</v>
      </c>
      <c r="F71" s="341"/>
      <c r="G71" s="341">
        <v>25</v>
      </c>
      <c r="H71" s="341"/>
      <c r="I71" s="329">
        <f t="shared" si="1"/>
        <v>0</v>
      </c>
      <c r="J71" s="1001">
        <f>G71+E71+C71</f>
        <v>64</v>
      </c>
      <c r="K71" s="984">
        <f t="shared" si="2"/>
        <v>64</v>
      </c>
      <c r="L71" s="341">
        <v>18</v>
      </c>
      <c r="M71" s="341"/>
      <c r="N71" s="341">
        <v>22</v>
      </c>
      <c r="O71" s="341"/>
      <c r="P71" s="341">
        <v>18</v>
      </c>
      <c r="Q71" s="341"/>
      <c r="R71" s="341">
        <v>22</v>
      </c>
      <c r="S71" s="341"/>
      <c r="T71" s="341">
        <v>15</v>
      </c>
      <c r="U71" s="341"/>
      <c r="V71" s="341">
        <v>17</v>
      </c>
      <c r="W71" s="341"/>
      <c r="X71" s="1002">
        <f t="shared" si="7"/>
        <v>0</v>
      </c>
      <c r="Y71" s="1002">
        <f t="shared" si="6"/>
        <v>112</v>
      </c>
      <c r="Z71" s="984">
        <f t="shared" si="4"/>
        <v>112</v>
      </c>
      <c r="AA71" s="323">
        <f t="shared" ref="AA71:AA73" si="40">Z71+K71</f>
        <v>176</v>
      </c>
    </row>
    <row r="72" spans="1:27" x14ac:dyDescent="0.2">
      <c r="A72" s="318" t="s">
        <v>452</v>
      </c>
      <c r="B72" s="340" t="s">
        <v>315</v>
      </c>
      <c r="C72" s="341">
        <v>19</v>
      </c>
      <c r="D72" s="341"/>
      <c r="E72" s="341">
        <v>16</v>
      </c>
      <c r="F72" s="341"/>
      <c r="G72" s="341">
        <v>26</v>
      </c>
      <c r="H72" s="341"/>
      <c r="I72" s="329">
        <f t="shared" si="1"/>
        <v>0</v>
      </c>
      <c r="J72" s="1001">
        <f>G72+E72+C72</f>
        <v>61</v>
      </c>
      <c r="K72" s="984">
        <f t="shared" si="2"/>
        <v>61</v>
      </c>
      <c r="L72" s="341">
        <v>22</v>
      </c>
      <c r="M72" s="341"/>
      <c r="N72" s="341">
        <v>13</v>
      </c>
      <c r="O72" s="341"/>
      <c r="P72" s="341">
        <v>17</v>
      </c>
      <c r="Q72" s="341"/>
      <c r="R72" s="341">
        <v>12</v>
      </c>
      <c r="S72" s="341"/>
      <c r="T72" s="341">
        <v>9</v>
      </c>
      <c r="U72" s="341"/>
      <c r="V72" s="341">
        <v>9</v>
      </c>
      <c r="W72" s="341"/>
      <c r="X72" s="1002">
        <f t="shared" si="7"/>
        <v>0</v>
      </c>
      <c r="Y72" s="1002">
        <f t="shared" si="6"/>
        <v>82</v>
      </c>
      <c r="Z72" s="984">
        <f t="shared" si="4"/>
        <v>82</v>
      </c>
      <c r="AA72" s="323">
        <f t="shared" si="40"/>
        <v>143</v>
      </c>
    </row>
    <row r="73" spans="1:27" x14ac:dyDescent="0.2">
      <c r="A73" s="318">
        <v>2133</v>
      </c>
      <c r="B73" s="340" t="s">
        <v>84</v>
      </c>
      <c r="C73" s="341">
        <v>43</v>
      </c>
      <c r="D73" s="341"/>
      <c r="E73" s="341">
        <v>51</v>
      </c>
      <c r="F73" s="341"/>
      <c r="G73" s="341">
        <v>45</v>
      </c>
      <c r="H73" s="341"/>
      <c r="I73" s="329">
        <f t="shared" si="1"/>
        <v>0</v>
      </c>
      <c r="J73" s="1001">
        <f>G73+E73+C73</f>
        <v>139</v>
      </c>
      <c r="K73" s="984">
        <f t="shared" si="2"/>
        <v>139</v>
      </c>
      <c r="L73" s="341">
        <v>48</v>
      </c>
      <c r="M73" s="341"/>
      <c r="N73" s="341">
        <v>50</v>
      </c>
      <c r="O73" s="341"/>
      <c r="P73" s="341">
        <v>42</v>
      </c>
      <c r="Q73" s="341"/>
      <c r="R73" s="341">
        <v>49</v>
      </c>
      <c r="S73" s="341"/>
      <c r="T73" s="341">
        <v>48</v>
      </c>
      <c r="U73" s="341"/>
      <c r="V73" s="341">
        <v>53</v>
      </c>
      <c r="W73" s="341"/>
      <c r="X73" s="1002">
        <f t="shared" si="7"/>
        <v>0</v>
      </c>
      <c r="Y73" s="1002">
        <f t="shared" si="6"/>
        <v>290</v>
      </c>
      <c r="Z73" s="984">
        <f t="shared" si="4"/>
        <v>290</v>
      </c>
      <c r="AA73" s="323">
        <f t="shared" si="40"/>
        <v>429</v>
      </c>
    </row>
    <row r="74" spans="1:27" x14ac:dyDescent="0.2">
      <c r="A74" s="318"/>
      <c r="B74" s="989" t="s">
        <v>87</v>
      </c>
      <c r="C74" s="989">
        <f>SUM(C70:C73)</f>
        <v>103</v>
      </c>
      <c r="D74" s="989">
        <f t="shared" ref="D74:J74" si="41">SUM(D70:D73)</f>
        <v>0</v>
      </c>
      <c r="E74" s="989">
        <f t="shared" si="41"/>
        <v>109</v>
      </c>
      <c r="F74" s="989">
        <f t="shared" si="41"/>
        <v>0</v>
      </c>
      <c r="G74" s="989">
        <f t="shared" si="41"/>
        <v>120</v>
      </c>
      <c r="H74" s="989">
        <f t="shared" si="41"/>
        <v>0</v>
      </c>
      <c r="I74" s="989">
        <f t="shared" si="41"/>
        <v>0</v>
      </c>
      <c r="J74" s="989">
        <f t="shared" si="41"/>
        <v>332</v>
      </c>
      <c r="K74" s="984">
        <f t="shared" si="2"/>
        <v>332</v>
      </c>
      <c r="L74" s="989">
        <f t="shared" ref="L74:AA74" si="42">SUM(L70:L73)</f>
        <v>104</v>
      </c>
      <c r="M74" s="989">
        <f t="shared" si="42"/>
        <v>0</v>
      </c>
      <c r="N74" s="989">
        <f t="shared" si="42"/>
        <v>102</v>
      </c>
      <c r="O74" s="989">
        <f t="shared" si="42"/>
        <v>0</v>
      </c>
      <c r="P74" s="989">
        <f t="shared" si="42"/>
        <v>96</v>
      </c>
      <c r="Q74" s="989">
        <f t="shared" si="42"/>
        <v>0</v>
      </c>
      <c r="R74" s="989">
        <f t="shared" si="42"/>
        <v>110</v>
      </c>
      <c r="S74" s="989">
        <f t="shared" si="42"/>
        <v>0</v>
      </c>
      <c r="T74" s="989">
        <f t="shared" si="42"/>
        <v>84</v>
      </c>
      <c r="U74" s="989">
        <f t="shared" si="42"/>
        <v>0</v>
      </c>
      <c r="V74" s="989">
        <f t="shared" si="42"/>
        <v>90</v>
      </c>
      <c r="W74" s="989">
        <f t="shared" si="42"/>
        <v>0</v>
      </c>
      <c r="X74" s="989">
        <f t="shared" si="42"/>
        <v>0</v>
      </c>
      <c r="Y74" s="989">
        <f t="shared" si="42"/>
        <v>586</v>
      </c>
      <c r="Z74" s="984">
        <f t="shared" si="4"/>
        <v>586</v>
      </c>
      <c r="AA74" s="991">
        <f t="shared" si="42"/>
        <v>918</v>
      </c>
    </row>
    <row r="75" spans="1:27" x14ac:dyDescent="0.2">
      <c r="A75" s="318"/>
      <c r="B75" s="989"/>
      <c r="C75" s="989"/>
      <c r="D75" s="989"/>
      <c r="E75" s="989"/>
      <c r="F75" s="989"/>
      <c r="G75" s="989"/>
      <c r="H75" s="989"/>
      <c r="I75" s="329"/>
      <c r="J75" s="1003"/>
      <c r="K75" s="984">
        <f t="shared" ref="K75:K96" si="43">J75+I75</f>
        <v>0</v>
      </c>
      <c r="L75" s="989"/>
      <c r="M75" s="989"/>
      <c r="N75" s="989"/>
      <c r="O75" s="989"/>
      <c r="P75" s="989"/>
      <c r="Q75" s="989"/>
      <c r="R75" s="989"/>
      <c r="S75" s="989"/>
      <c r="T75" s="989"/>
      <c r="U75" s="989"/>
      <c r="V75" s="989"/>
      <c r="W75" s="989"/>
      <c r="X75" s="1002"/>
      <c r="Y75" s="1002"/>
      <c r="Z75" s="984"/>
      <c r="AA75" s="989"/>
    </row>
    <row r="76" spans="1:27" x14ac:dyDescent="0.2">
      <c r="A76" s="318" t="s">
        <v>453</v>
      </c>
      <c r="B76" s="340" t="s">
        <v>90</v>
      </c>
      <c r="C76" s="341">
        <v>10</v>
      </c>
      <c r="D76" s="341"/>
      <c r="E76" s="341">
        <v>12</v>
      </c>
      <c r="F76" s="341"/>
      <c r="G76" s="340">
        <v>5</v>
      </c>
      <c r="H76" s="340"/>
      <c r="I76" s="329">
        <f t="shared" ref="I76:I92" si="44">D76+F76+H76</f>
        <v>0</v>
      </c>
      <c r="J76" s="987">
        <f>C76+E76+G76</f>
        <v>27</v>
      </c>
      <c r="K76" s="984">
        <f t="shared" si="43"/>
        <v>27</v>
      </c>
      <c r="L76" s="340">
        <v>12</v>
      </c>
      <c r="M76" s="340"/>
      <c r="N76" s="340">
        <v>10</v>
      </c>
      <c r="O76" s="340"/>
      <c r="P76" s="340">
        <v>9</v>
      </c>
      <c r="Q76" s="340"/>
      <c r="R76" s="340">
        <v>6</v>
      </c>
      <c r="S76" s="340"/>
      <c r="T76" s="340">
        <v>11</v>
      </c>
      <c r="U76" s="340"/>
      <c r="V76" s="340">
        <v>8</v>
      </c>
      <c r="W76" s="340"/>
      <c r="X76" s="1002">
        <f t="shared" si="7"/>
        <v>0</v>
      </c>
      <c r="Y76" s="1002">
        <f t="shared" si="6"/>
        <v>56</v>
      </c>
      <c r="Z76" s="984">
        <f t="shared" ref="Z76:Z97" si="45">Y76+X76</f>
        <v>56</v>
      </c>
      <c r="AA76" s="981">
        <f>Z76+K76</f>
        <v>83</v>
      </c>
    </row>
    <row r="77" spans="1:27" x14ac:dyDescent="0.2">
      <c r="A77" s="318" t="s">
        <v>454</v>
      </c>
      <c r="B77" s="340" t="s">
        <v>91</v>
      </c>
      <c r="C77" s="341">
        <v>4</v>
      </c>
      <c r="D77" s="341"/>
      <c r="E77" s="341">
        <v>4</v>
      </c>
      <c r="F77" s="341"/>
      <c r="G77" s="340">
        <v>5</v>
      </c>
      <c r="H77" s="340"/>
      <c r="I77" s="329">
        <f t="shared" si="44"/>
        <v>0</v>
      </c>
      <c r="J77" s="987">
        <f>C77+E77+G77</f>
        <v>13</v>
      </c>
      <c r="K77" s="984">
        <f t="shared" si="43"/>
        <v>13</v>
      </c>
      <c r="L77" s="340">
        <v>4</v>
      </c>
      <c r="M77" s="340"/>
      <c r="N77" s="340">
        <v>5</v>
      </c>
      <c r="O77" s="340"/>
      <c r="P77" s="340">
        <v>4</v>
      </c>
      <c r="Q77" s="340"/>
      <c r="R77" s="340">
        <v>2</v>
      </c>
      <c r="S77" s="340"/>
      <c r="T77" s="340">
        <v>4</v>
      </c>
      <c r="U77" s="340"/>
      <c r="V77" s="340">
        <v>1</v>
      </c>
      <c r="W77" s="340"/>
      <c r="X77" s="1002">
        <f t="shared" si="7"/>
        <v>0</v>
      </c>
      <c r="Y77" s="1002">
        <f t="shared" ref="Y77:Y92" si="46">L77+N77+P77+R77+T77+V77</f>
        <v>20</v>
      </c>
      <c r="Z77" s="984">
        <f t="shared" si="45"/>
        <v>20</v>
      </c>
      <c r="AA77" s="981">
        <f t="shared" ref="AA77:AA85" si="47">Z77+K77</f>
        <v>33</v>
      </c>
    </row>
    <row r="78" spans="1:27" x14ac:dyDescent="0.2">
      <c r="A78" s="318" t="s">
        <v>455</v>
      </c>
      <c r="B78" s="340" t="s">
        <v>95</v>
      </c>
      <c r="C78" s="341">
        <v>3</v>
      </c>
      <c r="D78" s="341"/>
      <c r="E78" s="341">
        <v>3</v>
      </c>
      <c r="F78" s="341"/>
      <c r="G78" s="340">
        <v>2</v>
      </c>
      <c r="H78" s="340"/>
      <c r="I78" s="329">
        <f t="shared" si="44"/>
        <v>0</v>
      </c>
      <c r="J78" s="987">
        <f>C78+E78+G78</f>
        <v>8</v>
      </c>
      <c r="K78" s="984">
        <f t="shared" si="43"/>
        <v>8</v>
      </c>
      <c r="L78" s="340">
        <v>3</v>
      </c>
      <c r="M78" s="340"/>
      <c r="N78" s="340">
        <v>2</v>
      </c>
      <c r="O78" s="340"/>
      <c r="P78" s="340">
        <v>7</v>
      </c>
      <c r="Q78" s="340"/>
      <c r="R78" s="340">
        <v>2</v>
      </c>
      <c r="S78" s="340"/>
      <c r="T78" s="340">
        <v>3</v>
      </c>
      <c r="U78" s="340"/>
      <c r="V78" s="340">
        <v>0</v>
      </c>
      <c r="W78" s="340"/>
      <c r="X78" s="1002">
        <f t="shared" ref="X78:X92" si="48">M78+O78+Q78+S78+U78+W78</f>
        <v>0</v>
      </c>
      <c r="Y78" s="1002">
        <f t="shared" si="46"/>
        <v>17</v>
      </c>
      <c r="Z78" s="984">
        <f t="shared" si="45"/>
        <v>17</v>
      </c>
      <c r="AA78" s="981">
        <f t="shared" si="47"/>
        <v>25</v>
      </c>
    </row>
    <row r="79" spans="1:27" x14ac:dyDescent="0.2">
      <c r="A79" s="318" t="s">
        <v>456</v>
      </c>
      <c r="B79" s="340" t="s">
        <v>96</v>
      </c>
      <c r="C79" s="341">
        <v>2</v>
      </c>
      <c r="D79" s="341"/>
      <c r="E79" s="341">
        <v>7</v>
      </c>
      <c r="F79" s="341"/>
      <c r="G79" s="340">
        <v>4</v>
      </c>
      <c r="H79" s="340"/>
      <c r="I79" s="329">
        <f t="shared" si="44"/>
        <v>0</v>
      </c>
      <c r="J79" s="987">
        <f t="shared" ref="J79:J85" si="49">C79+E79+G79</f>
        <v>13</v>
      </c>
      <c r="K79" s="984">
        <f t="shared" si="43"/>
        <v>13</v>
      </c>
      <c r="L79" s="340">
        <v>4</v>
      </c>
      <c r="M79" s="340"/>
      <c r="N79" s="340">
        <v>6</v>
      </c>
      <c r="O79" s="340"/>
      <c r="P79" s="340">
        <v>8</v>
      </c>
      <c r="Q79" s="340"/>
      <c r="R79" s="340">
        <v>5</v>
      </c>
      <c r="S79" s="340"/>
      <c r="T79" s="340">
        <v>3</v>
      </c>
      <c r="U79" s="340"/>
      <c r="V79" s="340">
        <v>3</v>
      </c>
      <c r="W79" s="340"/>
      <c r="X79" s="1002">
        <f t="shared" si="48"/>
        <v>0</v>
      </c>
      <c r="Y79" s="1002">
        <f t="shared" si="46"/>
        <v>29</v>
      </c>
      <c r="Z79" s="984">
        <f t="shared" si="45"/>
        <v>29</v>
      </c>
      <c r="AA79" s="981">
        <f t="shared" si="47"/>
        <v>42</v>
      </c>
    </row>
    <row r="80" spans="1:27" x14ac:dyDescent="0.2">
      <c r="A80" s="318" t="s">
        <v>512</v>
      </c>
      <c r="B80" s="340" t="s">
        <v>513</v>
      </c>
      <c r="C80" s="341">
        <v>6</v>
      </c>
      <c r="D80" s="341"/>
      <c r="E80" s="341">
        <v>5</v>
      </c>
      <c r="F80" s="341"/>
      <c r="G80" s="340">
        <v>8</v>
      </c>
      <c r="H80" s="340"/>
      <c r="I80" s="329">
        <f t="shared" si="44"/>
        <v>0</v>
      </c>
      <c r="J80" s="987">
        <f t="shared" si="49"/>
        <v>19</v>
      </c>
      <c r="K80" s="984">
        <f t="shared" si="43"/>
        <v>19</v>
      </c>
      <c r="L80" s="340">
        <v>11</v>
      </c>
      <c r="M80" s="340"/>
      <c r="N80" s="340">
        <v>10</v>
      </c>
      <c r="O80" s="340"/>
      <c r="P80" s="340">
        <v>14</v>
      </c>
      <c r="Q80" s="340"/>
      <c r="R80" s="340">
        <v>7</v>
      </c>
      <c r="S80" s="340"/>
      <c r="T80" s="340">
        <v>13</v>
      </c>
      <c r="U80" s="340"/>
      <c r="V80" s="340">
        <v>10</v>
      </c>
      <c r="W80" s="340"/>
      <c r="X80" s="1002">
        <f t="shared" si="48"/>
        <v>0</v>
      </c>
      <c r="Y80" s="1002">
        <f t="shared" si="46"/>
        <v>65</v>
      </c>
      <c r="Z80" s="984">
        <f t="shared" si="45"/>
        <v>65</v>
      </c>
      <c r="AA80" s="981">
        <f t="shared" si="47"/>
        <v>84</v>
      </c>
    </row>
    <row r="81" spans="1:27" x14ac:dyDescent="0.2">
      <c r="A81" s="318" t="s">
        <v>457</v>
      </c>
      <c r="B81" s="340" t="s">
        <v>89</v>
      </c>
      <c r="C81" s="341">
        <v>11</v>
      </c>
      <c r="D81" s="341"/>
      <c r="E81" s="341">
        <v>9</v>
      </c>
      <c r="F81" s="341"/>
      <c r="G81" s="340">
        <v>19</v>
      </c>
      <c r="H81" s="340"/>
      <c r="I81" s="329">
        <f t="shared" si="44"/>
        <v>0</v>
      </c>
      <c r="J81" s="987">
        <f t="shared" si="49"/>
        <v>39</v>
      </c>
      <c r="K81" s="984">
        <f t="shared" si="43"/>
        <v>39</v>
      </c>
      <c r="L81" s="340">
        <v>8</v>
      </c>
      <c r="M81" s="340"/>
      <c r="N81" s="340">
        <v>20</v>
      </c>
      <c r="O81" s="340"/>
      <c r="P81" s="340">
        <v>20</v>
      </c>
      <c r="Q81" s="340"/>
      <c r="R81" s="340">
        <v>17</v>
      </c>
      <c r="S81" s="340"/>
      <c r="T81" s="340">
        <v>15</v>
      </c>
      <c r="U81" s="340"/>
      <c r="V81" s="340">
        <v>15</v>
      </c>
      <c r="W81" s="340"/>
      <c r="X81" s="1002">
        <f t="shared" si="48"/>
        <v>0</v>
      </c>
      <c r="Y81" s="1002">
        <f t="shared" si="46"/>
        <v>95</v>
      </c>
      <c r="Z81" s="984">
        <f t="shared" si="45"/>
        <v>95</v>
      </c>
      <c r="AA81" s="981">
        <f t="shared" si="47"/>
        <v>134</v>
      </c>
    </row>
    <row r="82" spans="1:27" x14ac:dyDescent="0.2">
      <c r="A82" s="318" t="s">
        <v>458</v>
      </c>
      <c r="B82" s="340" t="s">
        <v>92</v>
      </c>
      <c r="C82" s="341">
        <v>6</v>
      </c>
      <c r="D82" s="341"/>
      <c r="E82" s="341">
        <v>9</v>
      </c>
      <c r="F82" s="341"/>
      <c r="G82" s="340">
        <v>7</v>
      </c>
      <c r="H82" s="340"/>
      <c r="I82" s="329">
        <f t="shared" si="44"/>
        <v>0</v>
      </c>
      <c r="J82" s="987">
        <f t="shared" si="49"/>
        <v>22</v>
      </c>
      <c r="K82" s="984">
        <f t="shared" si="43"/>
        <v>22</v>
      </c>
      <c r="L82" s="340">
        <v>10</v>
      </c>
      <c r="M82" s="340"/>
      <c r="N82" s="340">
        <v>9</v>
      </c>
      <c r="O82" s="340"/>
      <c r="P82" s="340">
        <v>9</v>
      </c>
      <c r="Q82" s="340"/>
      <c r="R82" s="340">
        <v>9</v>
      </c>
      <c r="S82" s="340"/>
      <c r="T82" s="340">
        <v>13</v>
      </c>
      <c r="U82" s="340"/>
      <c r="V82" s="340">
        <v>8</v>
      </c>
      <c r="W82" s="340"/>
      <c r="X82" s="1002">
        <f t="shared" si="48"/>
        <v>0</v>
      </c>
      <c r="Y82" s="1002">
        <f t="shared" si="46"/>
        <v>58</v>
      </c>
      <c r="Z82" s="984">
        <f t="shared" si="45"/>
        <v>58</v>
      </c>
      <c r="AA82" s="981">
        <f t="shared" si="47"/>
        <v>80</v>
      </c>
    </row>
    <row r="83" spans="1:27" x14ac:dyDescent="0.2">
      <c r="A83" s="318" t="s">
        <v>459</v>
      </c>
      <c r="B83" s="340" t="s">
        <v>94</v>
      </c>
      <c r="C83" s="341">
        <v>7</v>
      </c>
      <c r="D83" s="341"/>
      <c r="E83" s="341">
        <v>6</v>
      </c>
      <c r="F83" s="341"/>
      <c r="G83" s="341">
        <v>8</v>
      </c>
      <c r="H83" s="341"/>
      <c r="I83" s="329">
        <f t="shared" si="44"/>
        <v>0</v>
      </c>
      <c r="J83" s="987">
        <f t="shared" si="49"/>
        <v>21</v>
      </c>
      <c r="K83" s="984">
        <f t="shared" si="43"/>
        <v>21</v>
      </c>
      <c r="L83" s="341">
        <v>4</v>
      </c>
      <c r="M83" s="341"/>
      <c r="N83" s="341">
        <v>7</v>
      </c>
      <c r="O83" s="341"/>
      <c r="P83" s="341">
        <v>4</v>
      </c>
      <c r="Q83" s="341"/>
      <c r="R83" s="341">
        <v>7</v>
      </c>
      <c r="S83" s="341"/>
      <c r="T83" s="341">
        <v>3</v>
      </c>
      <c r="U83" s="341"/>
      <c r="V83" s="341">
        <v>8</v>
      </c>
      <c r="W83" s="341"/>
      <c r="X83" s="1002">
        <f t="shared" si="48"/>
        <v>0</v>
      </c>
      <c r="Y83" s="1002">
        <f t="shared" si="46"/>
        <v>33</v>
      </c>
      <c r="Z83" s="984">
        <f t="shared" si="45"/>
        <v>33</v>
      </c>
      <c r="AA83" s="981">
        <f t="shared" si="47"/>
        <v>54</v>
      </c>
    </row>
    <row r="84" spans="1:27" x14ac:dyDescent="0.2">
      <c r="A84" s="318" t="s">
        <v>514</v>
      </c>
      <c r="B84" s="340" t="s">
        <v>93</v>
      </c>
      <c r="C84" s="341">
        <v>14</v>
      </c>
      <c r="D84" s="341"/>
      <c r="E84" s="341">
        <v>5</v>
      </c>
      <c r="F84" s="341"/>
      <c r="G84" s="341">
        <v>3</v>
      </c>
      <c r="H84" s="341"/>
      <c r="I84" s="329">
        <f t="shared" si="44"/>
        <v>0</v>
      </c>
      <c r="J84" s="987">
        <f t="shared" si="49"/>
        <v>22</v>
      </c>
      <c r="K84" s="984">
        <f t="shared" si="43"/>
        <v>22</v>
      </c>
      <c r="L84" s="341">
        <v>5</v>
      </c>
      <c r="M84" s="341"/>
      <c r="N84" s="341">
        <v>3</v>
      </c>
      <c r="O84" s="341"/>
      <c r="P84" s="341">
        <v>7</v>
      </c>
      <c r="Q84" s="341"/>
      <c r="R84" s="341">
        <v>5</v>
      </c>
      <c r="S84" s="341"/>
      <c r="T84" s="341">
        <v>6</v>
      </c>
      <c r="U84" s="341"/>
      <c r="V84" s="341">
        <v>3</v>
      </c>
      <c r="W84" s="341"/>
      <c r="X84" s="1002">
        <f t="shared" si="48"/>
        <v>0</v>
      </c>
      <c r="Y84" s="1002">
        <f t="shared" si="46"/>
        <v>29</v>
      </c>
      <c r="Z84" s="984">
        <f t="shared" si="45"/>
        <v>29</v>
      </c>
      <c r="AA84" s="981">
        <f t="shared" si="47"/>
        <v>51</v>
      </c>
    </row>
    <row r="85" spans="1:27" x14ac:dyDescent="0.2">
      <c r="A85" s="318" t="s">
        <v>515</v>
      </c>
      <c r="B85" s="340" t="s">
        <v>97</v>
      </c>
      <c r="C85" s="341">
        <v>7</v>
      </c>
      <c r="D85" s="341"/>
      <c r="E85" s="341">
        <v>3</v>
      </c>
      <c r="F85" s="341"/>
      <c r="G85" s="341">
        <v>4</v>
      </c>
      <c r="H85" s="341"/>
      <c r="I85" s="329">
        <f t="shared" si="44"/>
        <v>0</v>
      </c>
      <c r="J85" s="987">
        <f t="shared" si="49"/>
        <v>14</v>
      </c>
      <c r="K85" s="984">
        <f t="shared" si="43"/>
        <v>14</v>
      </c>
      <c r="L85" s="341">
        <v>6</v>
      </c>
      <c r="M85" s="341"/>
      <c r="N85" s="341">
        <v>7</v>
      </c>
      <c r="O85" s="341"/>
      <c r="P85" s="341">
        <v>5</v>
      </c>
      <c r="Q85" s="341"/>
      <c r="R85" s="341">
        <v>5</v>
      </c>
      <c r="S85" s="341"/>
      <c r="T85" s="341">
        <v>8</v>
      </c>
      <c r="U85" s="341"/>
      <c r="V85" s="341">
        <v>4</v>
      </c>
      <c r="W85" s="341"/>
      <c r="X85" s="1002">
        <f t="shared" si="48"/>
        <v>0</v>
      </c>
      <c r="Y85" s="1002">
        <f t="shared" si="46"/>
        <v>35</v>
      </c>
      <c r="Z85" s="984">
        <f t="shared" si="45"/>
        <v>35</v>
      </c>
      <c r="AA85" s="981">
        <f t="shared" si="47"/>
        <v>49</v>
      </c>
    </row>
    <row r="86" spans="1:27" x14ac:dyDescent="0.2">
      <c r="A86" s="318"/>
      <c r="B86" s="989" t="s">
        <v>98</v>
      </c>
      <c r="C86" s="989">
        <f t="shared" ref="C86:AA86" si="50">SUM(C76:C85)</f>
        <v>70</v>
      </c>
      <c r="D86" s="989">
        <f t="shared" si="50"/>
        <v>0</v>
      </c>
      <c r="E86" s="989">
        <f t="shared" si="50"/>
        <v>63</v>
      </c>
      <c r="F86" s="989">
        <f t="shared" si="50"/>
        <v>0</v>
      </c>
      <c r="G86" s="989">
        <f t="shared" si="50"/>
        <v>65</v>
      </c>
      <c r="H86" s="989">
        <f t="shared" si="50"/>
        <v>0</v>
      </c>
      <c r="I86" s="989">
        <f t="shared" si="50"/>
        <v>0</v>
      </c>
      <c r="J86" s="989">
        <f t="shared" si="50"/>
        <v>198</v>
      </c>
      <c r="K86" s="984">
        <f t="shared" si="43"/>
        <v>198</v>
      </c>
      <c r="L86" s="989">
        <f t="shared" si="50"/>
        <v>67</v>
      </c>
      <c r="M86" s="989">
        <f t="shared" si="50"/>
        <v>0</v>
      </c>
      <c r="N86" s="989">
        <f t="shared" si="50"/>
        <v>79</v>
      </c>
      <c r="O86" s="989">
        <f t="shared" si="50"/>
        <v>0</v>
      </c>
      <c r="P86" s="989">
        <f t="shared" si="50"/>
        <v>87</v>
      </c>
      <c r="Q86" s="989">
        <f t="shared" si="50"/>
        <v>0</v>
      </c>
      <c r="R86" s="989">
        <f t="shared" si="50"/>
        <v>65</v>
      </c>
      <c r="S86" s="989">
        <f t="shared" si="50"/>
        <v>0</v>
      </c>
      <c r="T86" s="989">
        <f t="shared" si="50"/>
        <v>79</v>
      </c>
      <c r="U86" s="989">
        <f t="shared" si="50"/>
        <v>0</v>
      </c>
      <c r="V86" s="989">
        <f t="shared" si="50"/>
        <v>60</v>
      </c>
      <c r="W86" s="989">
        <f t="shared" si="50"/>
        <v>0</v>
      </c>
      <c r="X86" s="989">
        <f t="shared" si="50"/>
        <v>0</v>
      </c>
      <c r="Y86" s="989">
        <f t="shared" si="50"/>
        <v>437</v>
      </c>
      <c r="Z86" s="984">
        <f t="shared" si="45"/>
        <v>437</v>
      </c>
      <c r="AA86" s="991">
        <f t="shared" si="50"/>
        <v>635</v>
      </c>
    </row>
    <row r="87" spans="1:27" x14ac:dyDescent="0.2">
      <c r="A87" s="318"/>
      <c r="B87" s="989"/>
      <c r="C87" s="989"/>
      <c r="D87" s="989"/>
      <c r="E87" s="989"/>
      <c r="F87" s="989"/>
      <c r="G87" s="989"/>
      <c r="H87" s="989"/>
      <c r="I87" s="329"/>
      <c r="J87" s="1003"/>
      <c r="K87" s="984">
        <f t="shared" si="43"/>
        <v>0</v>
      </c>
      <c r="L87" s="989"/>
      <c r="M87" s="989"/>
      <c r="N87" s="989"/>
      <c r="O87" s="989"/>
      <c r="P87" s="989"/>
      <c r="Q87" s="989"/>
      <c r="R87" s="989"/>
      <c r="S87" s="989"/>
      <c r="T87" s="989"/>
      <c r="U87" s="989"/>
      <c r="V87" s="989"/>
      <c r="W87" s="989"/>
      <c r="X87" s="1002"/>
      <c r="Y87" s="1002"/>
      <c r="Z87" s="984"/>
      <c r="AA87" s="989"/>
    </row>
    <row r="88" spans="1:27" x14ac:dyDescent="0.2">
      <c r="A88" s="318"/>
      <c r="B88" s="992" t="s">
        <v>99</v>
      </c>
      <c r="C88" s="992">
        <f t="shared" ref="C88:Y88" si="51">C26+C35+C45+C51+C57+C62+C68+C74+C86</f>
        <v>554</v>
      </c>
      <c r="D88" s="992">
        <f t="shared" si="51"/>
        <v>48</v>
      </c>
      <c r="E88" s="992">
        <f t="shared" si="51"/>
        <v>557</v>
      </c>
      <c r="F88" s="992">
        <f t="shared" si="51"/>
        <v>39</v>
      </c>
      <c r="G88" s="992">
        <f t="shared" si="51"/>
        <v>623</v>
      </c>
      <c r="H88" s="992">
        <f t="shared" si="51"/>
        <v>42</v>
      </c>
      <c r="I88" s="992">
        <f t="shared" si="51"/>
        <v>129</v>
      </c>
      <c r="J88" s="992">
        <f t="shared" si="51"/>
        <v>1734</v>
      </c>
      <c r="K88" s="984">
        <f t="shared" si="43"/>
        <v>1863</v>
      </c>
      <c r="L88" s="992">
        <f t="shared" si="51"/>
        <v>612</v>
      </c>
      <c r="M88" s="992">
        <f t="shared" si="51"/>
        <v>14</v>
      </c>
      <c r="N88" s="992">
        <f t="shared" si="51"/>
        <v>628</v>
      </c>
      <c r="O88" s="992">
        <f t="shared" si="51"/>
        <v>6</v>
      </c>
      <c r="P88" s="992">
        <f t="shared" si="51"/>
        <v>614</v>
      </c>
      <c r="Q88" s="992">
        <f t="shared" si="51"/>
        <v>6</v>
      </c>
      <c r="R88" s="992">
        <f t="shared" si="51"/>
        <v>615</v>
      </c>
      <c r="S88" s="992">
        <f t="shared" si="51"/>
        <v>6</v>
      </c>
      <c r="T88" s="992">
        <f t="shared" si="51"/>
        <v>568</v>
      </c>
      <c r="U88" s="992">
        <f t="shared" si="51"/>
        <v>8</v>
      </c>
      <c r="V88" s="992">
        <f t="shared" si="51"/>
        <v>518</v>
      </c>
      <c r="W88" s="992">
        <f t="shared" si="51"/>
        <v>4</v>
      </c>
      <c r="X88" s="992">
        <f t="shared" si="51"/>
        <v>44</v>
      </c>
      <c r="Y88" s="992">
        <f t="shared" si="51"/>
        <v>3555</v>
      </c>
      <c r="Z88" s="984">
        <f t="shared" si="45"/>
        <v>3599</v>
      </c>
      <c r="AA88" s="993">
        <f>Z88+K88</f>
        <v>5462</v>
      </c>
    </row>
    <row r="89" spans="1:27" x14ac:dyDescent="0.2">
      <c r="A89" s="318"/>
      <c r="B89" s="981"/>
      <c r="C89" s="981"/>
      <c r="D89" s="981"/>
      <c r="E89" s="981"/>
      <c r="F89" s="981"/>
      <c r="G89" s="981"/>
      <c r="H89" s="981"/>
      <c r="I89" s="329"/>
      <c r="J89" s="987"/>
      <c r="K89" s="984">
        <f t="shared" si="43"/>
        <v>0</v>
      </c>
      <c r="L89" s="981"/>
      <c r="M89" s="981"/>
      <c r="N89" s="981"/>
      <c r="O89" s="981"/>
      <c r="P89" s="981"/>
      <c r="Q89" s="981"/>
      <c r="R89" s="981"/>
      <c r="S89" s="981"/>
      <c r="T89" s="981"/>
      <c r="U89" s="981"/>
      <c r="V89" s="981"/>
      <c r="W89" s="981"/>
      <c r="X89" s="1002"/>
      <c r="Y89" s="1002"/>
      <c r="Z89" s="984"/>
      <c r="AA89" s="981"/>
    </row>
    <row r="90" spans="1:27" x14ac:dyDescent="0.2">
      <c r="A90" s="318"/>
      <c r="B90" s="981"/>
      <c r="C90" s="981"/>
      <c r="D90" s="981"/>
      <c r="E90" s="981"/>
      <c r="F90" s="981"/>
      <c r="G90" s="981"/>
      <c r="H90" s="981"/>
      <c r="I90" s="329"/>
      <c r="J90" s="987"/>
      <c r="K90" s="984">
        <f t="shared" si="43"/>
        <v>0</v>
      </c>
      <c r="L90" s="981"/>
      <c r="M90" s="981"/>
      <c r="N90" s="981"/>
      <c r="O90" s="981"/>
      <c r="P90" s="981"/>
      <c r="Q90" s="981"/>
      <c r="R90" s="981"/>
      <c r="S90" s="981"/>
      <c r="T90" s="981"/>
      <c r="U90" s="981"/>
      <c r="V90" s="981"/>
      <c r="W90" s="981"/>
      <c r="X90" s="1002"/>
      <c r="Y90" s="1002"/>
      <c r="Z90" s="984"/>
      <c r="AA90" s="981"/>
    </row>
    <row r="91" spans="1:27" x14ac:dyDescent="0.2">
      <c r="A91" s="318">
        <v>3103</v>
      </c>
      <c r="B91" s="418" t="s">
        <v>100</v>
      </c>
      <c r="C91" s="419">
        <v>36</v>
      </c>
      <c r="D91" s="419"/>
      <c r="E91" s="419">
        <v>43</v>
      </c>
      <c r="F91" s="419"/>
      <c r="G91" s="419">
        <v>46</v>
      </c>
      <c r="H91" s="419"/>
      <c r="I91" s="329">
        <f t="shared" si="44"/>
        <v>0</v>
      </c>
      <c r="J91" s="1004">
        <f>G91+E91+C91</f>
        <v>125</v>
      </c>
      <c r="K91" s="984">
        <f t="shared" si="43"/>
        <v>125</v>
      </c>
      <c r="L91" s="419">
        <v>42</v>
      </c>
      <c r="M91" s="419"/>
      <c r="N91" s="419">
        <v>46</v>
      </c>
      <c r="O91" s="419"/>
      <c r="P91" s="419">
        <v>57</v>
      </c>
      <c r="Q91" s="419"/>
      <c r="R91" s="419">
        <v>34</v>
      </c>
      <c r="S91" s="419"/>
      <c r="T91" s="419">
        <v>49</v>
      </c>
      <c r="U91" s="419"/>
      <c r="V91" s="419">
        <v>58</v>
      </c>
      <c r="W91" s="419"/>
      <c r="X91" s="1002">
        <f t="shared" si="48"/>
        <v>0</v>
      </c>
      <c r="Y91" s="1002">
        <f t="shared" si="46"/>
        <v>286</v>
      </c>
      <c r="Z91" s="984">
        <f t="shared" si="45"/>
        <v>286</v>
      </c>
      <c r="AA91" s="994">
        <f>Z91+K91</f>
        <v>411</v>
      </c>
    </row>
    <row r="92" spans="1:27" x14ac:dyDescent="0.2">
      <c r="A92" s="318">
        <v>3181</v>
      </c>
      <c r="B92" s="418" t="s">
        <v>460</v>
      </c>
      <c r="C92" s="158">
        <v>8</v>
      </c>
      <c r="D92" s="158"/>
      <c r="E92" s="158">
        <v>13</v>
      </c>
      <c r="F92" s="158"/>
      <c r="G92" s="158">
        <v>9</v>
      </c>
      <c r="H92" s="158"/>
      <c r="I92" s="329">
        <f t="shared" si="44"/>
        <v>0</v>
      </c>
      <c r="J92" s="1004">
        <f>G92+E92+C92</f>
        <v>30</v>
      </c>
      <c r="K92" s="984">
        <f t="shared" si="43"/>
        <v>30</v>
      </c>
      <c r="L92" s="158">
        <v>10</v>
      </c>
      <c r="M92" s="158"/>
      <c r="N92" s="158">
        <v>11</v>
      </c>
      <c r="O92" s="158"/>
      <c r="P92" s="158">
        <v>17</v>
      </c>
      <c r="Q92" s="158"/>
      <c r="R92" s="158">
        <v>9</v>
      </c>
      <c r="S92" s="158">
        <v>1</v>
      </c>
      <c r="T92" s="158">
        <v>15</v>
      </c>
      <c r="U92" s="158"/>
      <c r="V92" s="158">
        <v>18</v>
      </c>
      <c r="W92" s="158"/>
      <c r="X92" s="1002">
        <f t="shared" si="48"/>
        <v>1</v>
      </c>
      <c r="Y92" s="1002">
        <f t="shared" si="46"/>
        <v>80</v>
      </c>
      <c r="Z92" s="984">
        <f t="shared" si="45"/>
        <v>81</v>
      </c>
      <c r="AA92" s="994">
        <f>Z92+K92</f>
        <v>111</v>
      </c>
    </row>
    <row r="93" spans="1:27" x14ac:dyDescent="0.2">
      <c r="A93" s="318"/>
      <c r="B93" s="448"/>
      <c r="C93" s="158"/>
      <c r="D93" s="158"/>
      <c r="E93" s="158"/>
      <c r="F93" s="158"/>
      <c r="G93" s="158"/>
      <c r="H93" s="158"/>
      <c r="I93" s="329"/>
      <c r="J93" s="1005"/>
      <c r="K93" s="984">
        <f t="shared" si="43"/>
        <v>0</v>
      </c>
      <c r="L93" s="158"/>
      <c r="M93" s="158"/>
      <c r="N93" s="158"/>
      <c r="O93" s="158"/>
      <c r="P93" s="158"/>
      <c r="Q93" s="158"/>
      <c r="R93" s="158"/>
      <c r="S93" s="158"/>
      <c r="T93" s="158"/>
      <c r="U93" s="158"/>
      <c r="V93" s="158"/>
      <c r="W93" s="158"/>
      <c r="X93" s="1002"/>
      <c r="Y93" s="1002"/>
      <c r="Z93" s="984"/>
      <c r="AA93" s="994"/>
    </row>
    <row r="94" spans="1:27" x14ac:dyDescent="0.2">
      <c r="A94" s="318"/>
      <c r="B94" s="995" t="s">
        <v>101</v>
      </c>
      <c r="C94" s="995">
        <f>C91+C92</f>
        <v>44</v>
      </c>
      <c r="D94" s="995">
        <f t="shared" ref="D94:J94" si="52">D91+D92</f>
        <v>0</v>
      </c>
      <c r="E94" s="995">
        <f t="shared" si="52"/>
        <v>56</v>
      </c>
      <c r="F94" s="995">
        <f t="shared" si="52"/>
        <v>0</v>
      </c>
      <c r="G94" s="995">
        <f t="shared" si="52"/>
        <v>55</v>
      </c>
      <c r="H94" s="995">
        <f t="shared" si="52"/>
        <v>0</v>
      </c>
      <c r="I94" s="995">
        <f t="shared" si="52"/>
        <v>0</v>
      </c>
      <c r="J94" s="995">
        <f t="shared" si="52"/>
        <v>155</v>
      </c>
      <c r="K94" s="984">
        <f t="shared" si="43"/>
        <v>155</v>
      </c>
      <c r="L94" s="995">
        <f t="shared" ref="L94:Y94" si="53">L91+L92</f>
        <v>52</v>
      </c>
      <c r="M94" s="995">
        <f t="shared" si="53"/>
        <v>0</v>
      </c>
      <c r="N94" s="995">
        <f t="shared" si="53"/>
        <v>57</v>
      </c>
      <c r="O94" s="995">
        <f t="shared" si="53"/>
        <v>0</v>
      </c>
      <c r="P94" s="995">
        <f t="shared" si="53"/>
        <v>74</v>
      </c>
      <c r="Q94" s="995">
        <f t="shared" si="53"/>
        <v>0</v>
      </c>
      <c r="R94" s="995">
        <f t="shared" si="53"/>
        <v>43</v>
      </c>
      <c r="S94" s="995">
        <f t="shared" si="53"/>
        <v>1</v>
      </c>
      <c r="T94" s="995">
        <f t="shared" si="53"/>
        <v>64</v>
      </c>
      <c r="U94" s="995">
        <f t="shared" si="53"/>
        <v>0</v>
      </c>
      <c r="V94" s="995">
        <f t="shared" si="53"/>
        <v>76</v>
      </c>
      <c r="W94" s="995">
        <f t="shared" si="53"/>
        <v>0</v>
      </c>
      <c r="X94" s="995">
        <f t="shared" si="53"/>
        <v>1</v>
      </c>
      <c r="Y94" s="995">
        <f t="shared" si="53"/>
        <v>366</v>
      </c>
      <c r="Z94" s="984">
        <f t="shared" si="45"/>
        <v>367</v>
      </c>
      <c r="AA94" s="996">
        <f>Z94+K94</f>
        <v>522</v>
      </c>
    </row>
    <row r="95" spans="1:27" x14ac:dyDescent="0.2">
      <c r="A95" s="318"/>
      <c r="B95" s="997"/>
      <c r="C95" s="997"/>
      <c r="D95" s="997"/>
      <c r="E95" s="997"/>
      <c r="F95" s="997"/>
      <c r="G95" s="997"/>
      <c r="H95" s="997"/>
      <c r="I95" s="329"/>
      <c r="J95" s="1004"/>
      <c r="K95" s="984">
        <f t="shared" si="43"/>
        <v>0</v>
      </c>
      <c r="L95" s="997"/>
      <c r="M95" s="997"/>
      <c r="N95" s="997"/>
      <c r="O95" s="997"/>
      <c r="P95" s="997"/>
      <c r="Q95" s="997"/>
      <c r="R95" s="997"/>
      <c r="S95" s="997"/>
      <c r="T95" s="997"/>
      <c r="U95" s="997"/>
      <c r="V95" s="997"/>
      <c r="W95" s="997"/>
      <c r="X95" s="1002"/>
      <c r="Y95" s="1002"/>
      <c r="Z95" s="984"/>
      <c r="AA95" s="997"/>
    </row>
    <row r="96" spans="1:27" x14ac:dyDescent="0.2">
      <c r="A96" s="318"/>
      <c r="B96" s="997"/>
      <c r="C96" s="997"/>
      <c r="D96" s="997"/>
      <c r="E96" s="997"/>
      <c r="F96" s="997"/>
      <c r="G96" s="997"/>
      <c r="H96" s="997"/>
      <c r="I96" s="329"/>
      <c r="J96" s="1004"/>
      <c r="K96" s="984">
        <f t="shared" si="43"/>
        <v>0</v>
      </c>
      <c r="L96" s="997"/>
      <c r="M96" s="997"/>
      <c r="N96" s="997"/>
      <c r="O96" s="997"/>
      <c r="P96" s="997"/>
      <c r="Q96" s="997"/>
      <c r="R96" s="997"/>
      <c r="S96" s="997"/>
      <c r="T96" s="997"/>
      <c r="U96" s="997"/>
      <c r="V96" s="997"/>
      <c r="W96" s="997"/>
      <c r="X96" s="1002"/>
      <c r="Y96" s="1002"/>
      <c r="Z96" s="984"/>
      <c r="AA96" s="994"/>
    </row>
    <row r="97" spans="1:27" ht="13.5" x14ac:dyDescent="0.25">
      <c r="A97" s="439"/>
      <c r="B97" s="998" t="s">
        <v>564</v>
      </c>
      <c r="C97" s="998">
        <f>C94+C88+C15</f>
        <v>664</v>
      </c>
      <c r="D97" s="998">
        <f t="shared" ref="D97:J97" si="54">D94+D88+D15</f>
        <v>87</v>
      </c>
      <c r="E97" s="998">
        <f t="shared" si="54"/>
        <v>713</v>
      </c>
      <c r="F97" s="998">
        <f t="shared" si="54"/>
        <v>74</v>
      </c>
      <c r="G97" s="998">
        <f t="shared" si="54"/>
        <v>820</v>
      </c>
      <c r="H97" s="998">
        <f t="shared" si="54"/>
        <v>43</v>
      </c>
      <c r="I97" s="998">
        <f t="shared" si="54"/>
        <v>204</v>
      </c>
      <c r="J97" s="998">
        <f t="shared" si="54"/>
        <v>2197</v>
      </c>
      <c r="K97" s="984">
        <f>J97+I97</f>
        <v>2401</v>
      </c>
      <c r="L97" s="998">
        <f t="shared" ref="L97:Y97" si="55">L94+L88+L15</f>
        <v>780</v>
      </c>
      <c r="M97" s="998">
        <f t="shared" si="55"/>
        <v>15</v>
      </c>
      <c r="N97" s="998">
        <f t="shared" si="55"/>
        <v>845</v>
      </c>
      <c r="O97" s="998">
        <f t="shared" si="55"/>
        <v>10</v>
      </c>
      <c r="P97" s="998">
        <f t="shared" si="55"/>
        <v>833</v>
      </c>
      <c r="Q97" s="998">
        <f t="shared" si="55"/>
        <v>6</v>
      </c>
      <c r="R97" s="998">
        <f t="shared" si="55"/>
        <v>813</v>
      </c>
      <c r="S97" s="998">
        <f t="shared" si="55"/>
        <v>11</v>
      </c>
      <c r="T97" s="998">
        <f t="shared" si="55"/>
        <v>746</v>
      </c>
      <c r="U97" s="998">
        <f t="shared" si="55"/>
        <v>13</v>
      </c>
      <c r="V97" s="998">
        <f t="shared" si="55"/>
        <v>726</v>
      </c>
      <c r="W97" s="998">
        <f t="shared" si="55"/>
        <v>6</v>
      </c>
      <c r="X97" s="998">
        <f t="shared" si="55"/>
        <v>61</v>
      </c>
      <c r="Y97" s="998">
        <f t="shared" si="55"/>
        <v>4743</v>
      </c>
      <c r="Z97" s="984">
        <f t="shared" si="45"/>
        <v>4804</v>
      </c>
      <c r="AA97" s="999">
        <f>AA94+AA88+AA15</f>
        <v>7205</v>
      </c>
    </row>
    <row r="98" spans="1:27" x14ac:dyDescent="0.2">
      <c r="A98" s="318"/>
      <c r="B98" s="445" t="s">
        <v>563</v>
      </c>
      <c r="C98" s="445">
        <v>757</v>
      </c>
      <c r="D98" s="445"/>
      <c r="E98" s="445">
        <v>813</v>
      </c>
      <c r="F98" s="445"/>
      <c r="G98" s="445">
        <v>798</v>
      </c>
      <c r="H98" s="445"/>
      <c r="I98" s="445"/>
      <c r="J98" s="445">
        <v>2368</v>
      </c>
      <c r="K98" s="445"/>
      <c r="L98" s="445">
        <v>839</v>
      </c>
      <c r="M98" s="445"/>
      <c r="N98" s="445">
        <v>849</v>
      </c>
      <c r="O98" s="445"/>
      <c r="P98" s="445">
        <v>818</v>
      </c>
      <c r="Q98" s="445"/>
      <c r="R98" s="445">
        <v>777</v>
      </c>
      <c r="S98" s="445"/>
      <c r="T98" s="445">
        <v>740</v>
      </c>
      <c r="U98" s="445"/>
      <c r="V98" s="445">
        <v>753</v>
      </c>
      <c r="W98" s="445"/>
      <c r="X98" s="445"/>
      <c r="Y98" s="445">
        <v>4776</v>
      </c>
      <c r="Z98" s="445"/>
      <c r="AA98" s="445">
        <v>7144</v>
      </c>
    </row>
    <row r="99" spans="1:27" x14ac:dyDescent="0.2">
      <c r="A99" s="444"/>
      <c r="B99" s="445" t="s">
        <v>509</v>
      </c>
      <c r="C99" s="445">
        <v>764</v>
      </c>
      <c r="D99" s="445"/>
      <c r="E99" s="445">
        <v>750</v>
      </c>
      <c r="F99" s="445"/>
      <c r="G99" s="445">
        <v>853</v>
      </c>
      <c r="H99" s="445"/>
      <c r="I99" s="445"/>
      <c r="J99" s="445">
        <v>2367</v>
      </c>
      <c r="K99" s="445"/>
      <c r="L99" s="445">
        <v>870</v>
      </c>
      <c r="M99" s="445"/>
      <c r="N99" s="445">
        <v>834</v>
      </c>
      <c r="O99" s="445"/>
      <c r="P99" s="445">
        <v>788</v>
      </c>
      <c r="Q99" s="445"/>
      <c r="R99" s="445">
        <v>775</v>
      </c>
      <c r="S99" s="445"/>
      <c r="T99" s="445">
        <v>759</v>
      </c>
      <c r="U99" s="445"/>
      <c r="V99" s="445">
        <v>786</v>
      </c>
      <c r="W99" s="445"/>
      <c r="X99" s="445"/>
      <c r="Y99" s="445">
        <v>4812</v>
      </c>
      <c r="Z99" s="445"/>
      <c r="AA99" s="445">
        <v>7179</v>
      </c>
    </row>
    <row r="100" spans="1:27" ht="13.5" x14ac:dyDescent="0.25">
      <c r="A100" s="446"/>
      <c r="B100" s="445" t="s">
        <v>510</v>
      </c>
      <c r="C100" s="445">
        <v>729</v>
      </c>
      <c r="D100" s="445"/>
      <c r="E100" s="445">
        <v>808</v>
      </c>
      <c r="F100" s="445"/>
      <c r="G100" s="445">
        <v>877</v>
      </c>
      <c r="H100" s="445"/>
      <c r="I100" s="445"/>
      <c r="J100" s="445">
        <v>2414</v>
      </c>
      <c r="K100" s="445"/>
      <c r="L100" s="445">
        <v>827</v>
      </c>
      <c r="M100" s="445"/>
      <c r="N100" s="445">
        <v>796</v>
      </c>
      <c r="O100" s="445"/>
      <c r="P100" s="445">
        <v>773</v>
      </c>
      <c r="Q100" s="445"/>
      <c r="R100" s="445">
        <v>800</v>
      </c>
      <c r="S100" s="445"/>
      <c r="T100" s="445">
        <v>809</v>
      </c>
      <c r="U100" s="445"/>
      <c r="V100" s="445">
        <v>730</v>
      </c>
      <c r="W100" s="445"/>
      <c r="X100" s="445"/>
      <c r="Y100" s="445">
        <v>4735</v>
      </c>
      <c r="Z100" s="445"/>
      <c r="AA100" s="445">
        <v>7149</v>
      </c>
    </row>
    <row r="101" spans="1:27" x14ac:dyDescent="0.2">
      <c r="A101" s="320"/>
      <c r="B101" s="445" t="s">
        <v>406</v>
      </c>
      <c r="C101" s="445">
        <v>780</v>
      </c>
      <c r="D101" s="445"/>
      <c r="E101" s="445">
        <v>828</v>
      </c>
      <c r="F101" s="445"/>
      <c r="G101" s="445">
        <v>845</v>
      </c>
      <c r="H101" s="445"/>
      <c r="I101" s="445"/>
      <c r="J101" s="445">
        <v>2453</v>
      </c>
      <c r="K101" s="445"/>
      <c r="L101" s="445">
        <v>797</v>
      </c>
      <c r="M101" s="445"/>
      <c r="N101" s="445">
        <v>766</v>
      </c>
      <c r="O101" s="445"/>
      <c r="P101" s="445">
        <v>808</v>
      </c>
      <c r="Q101" s="445"/>
      <c r="R101" s="445">
        <v>838</v>
      </c>
      <c r="S101" s="445"/>
      <c r="T101" s="445">
        <v>749</v>
      </c>
      <c r="U101" s="445"/>
      <c r="V101" s="445">
        <v>779</v>
      </c>
      <c r="W101" s="445"/>
      <c r="X101" s="445"/>
      <c r="Y101" s="445">
        <v>4737</v>
      </c>
      <c r="Z101" s="445"/>
      <c r="AA101" s="445">
        <v>7190</v>
      </c>
    </row>
    <row r="102" spans="1:27" ht="13.5" x14ac:dyDescent="0.25">
      <c r="A102" s="447"/>
      <c r="B102" s="445" t="s">
        <v>385</v>
      </c>
      <c r="C102" s="445">
        <v>803</v>
      </c>
      <c r="D102" s="445"/>
      <c r="E102" s="445">
        <v>800</v>
      </c>
      <c r="F102" s="445"/>
      <c r="G102" s="445">
        <v>802</v>
      </c>
      <c r="H102" s="445"/>
      <c r="I102" s="445"/>
      <c r="J102" s="445">
        <v>2405</v>
      </c>
      <c r="K102" s="445"/>
      <c r="L102" s="445">
        <v>787</v>
      </c>
      <c r="M102" s="445"/>
      <c r="N102" s="445">
        <v>809</v>
      </c>
      <c r="O102" s="445"/>
      <c r="P102" s="445">
        <v>855</v>
      </c>
      <c r="Q102" s="445"/>
      <c r="R102" s="445">
        <v>787</v>
      </c>
      <c r="S102" s="445"/>
      <c r="T102" s="445">
        <v>805</v>
      </c>
      <c r="U102" s="445"/>
      <c r="V102" s="445">
        <v>756</v>
      </c>
      <c r="W102" s="445"/>
      <c r="X102" s="445"/>
      <c r="Y102" s="445">
        <v>4799</v>
      </c>
      <c r="Z102" s="445"/>
      <c r="AA102" s="445">
        <v>7204</v>
      </c>
    </row>
    <row r="103" spans="1:27" ht="13.5" x14ac:dyDescent="0.25">
      <c r="A103" s="446"/>
      <c r="B103" s="419" t="s">
        <v>358</v>
      </c>
      <c r="C103" s="419">
        <v>760</v>
      </c>
      <c r="D103" s="419"/>
      <c r="E103" s="419">
        <v>778</v>
      </c>
      <c r="F103" s="419"/>
      <c r="G103" s="419">
        <v>802</v>
      </c>
      <c r="H103" s="419"/>
      <c r="I103" s="419"/>
      <c r="J103" s="419">
        <v>2340</v>
      </c>
      <c r="K103" s="419"/>
      <c r="L103" s="419">
        <v>807</v>
      </c>
      <c r="M103" s="419"/>
      <c r="N103" s="419">
        <v>861</v>
      </c>
      <c r="O103" s="419"/>
      <c r="P103" s="419">
        <v>782</v>
      </c>
      <c r="Q103" s="419"/>
      <c r="R103" s="419">
        <v>846</v>
      </c>
      <c r="S103" s="419"/>
      <c r="T103" s="419">
        <v>790</v>
      </c>
      <c r="U103" s="419"/>
      <c r="V103" s="419">
        <v>807</v>
      </c>
      <c r="W103" s="419"/>
      <c r="X103" s="419"/>
      <c r="Y103" s="419">
        <v>4893</v>
      </c>
      <c r="Z103" s="419"/>
      <c r="AA103" s="419">
        <v>7233</v>
      </c>
    </row>
    <row r="104" spans="1:27" x14ac:dyDescent="0.2">
      <c r="A104" s="320"/>
      <c r="B104" s="419" t="s">
        <v>341</v>
      </c>
      <c r="C104" s="419">
        <v>753</v>
      </c>
      <c r="D104" s="419"/>
      <c r="E104" s="419">
        <v>736</v>
      </c>
      <c r="F104" s="419"/>
      <c r="G104" s="419">
        <v>822</v>
      </c>
      <c r="H104" s="419"/>
      <c r="I104" s="419"/>
      <c r="J104" s="419">
        <v>2311</v>
      </c>
      <c r="K104" s="419"/>
      <c r="L104" s="419">
        <v>863</v>
      </c>
      <c r="M104" s="419"/>
      <c r="N104" s="419">
        <v>791</v>
      </c>
      <c r="O104" s="419"/>
      <c r="P104" s="419">
        <v>859</v>
      </c>
      <c r="Q104" s="419"/>
      <c r="R104" s="419">
        <v>814</v>
      </c>
      <c r="S104" s="419"/>
      <c r="T104" s="419">
        <v>833</v>
      </c>
      <c r="U104" s="419"/>
      <c r="V104" s="419">
        <v>868</v>
      </c>
      <c r="W104" s="419"/>
      <c r="X104" s="419"/>
      <c r="Y104" s="419">
        <v>5028</v>
      </c>
      <c r="Z104" s="419"/>
      <c r="AA104" s="419">
        <v>7339</v>
      </c>
    </row>
    <row r="105" spans="1:27" x14ac:dyDescent="0.2">
      <c r="A105" s="320"/>
      <c r="B105" s="419" t="s">
        <v>332</v>
      </c>
      <c r="C105" s="419">
        <v>703</v>
      </c>
      <c r="D105" s="419"/>
      <c r="E105" s="419">
        <v>773</v>
      </c>
      <c r="F105" s="419"/>
      <c r="G105" s="419">
        <v>846</v>
      </c>
      <c r="H105" s="419"/>
      <c r="I105" s="419"/>
      <c r="J105" s="419">
        <v>2322</v>
      </c>
      <c r="K105" s="419"/>
      <c r="L105" s="419">
        <v>797</v>
      </c>
      <c r="M105" s="419"/>
      <c r="N105" s="419">
        <v>864</v>
      </c>
      <c r="O105" s="419"/>
      <c r="P105" s="419">
        <v>823</v>
      </c>
      <c r="Q105" s="419"/>
      <c r="R105" s="419">
        <v>846</v>
      </c>
      <c r="S105" s="419"/>
      <c r="T105" s="419">
        <v>896</v>
      </c>
      <c r="U105" s="419"/>
      <c r="V105" s="419">
        <v>897</v>
      </c>
      <c r="W105" s="419"/>
      <c r="X105" s="419"/>
      <c r="Y105" s="419">
        <v>5123</v>
      </c>
      <c r="Z105" s="419"/>
      <c r="AA105" s="419">
        <v>7445</v>
      </c>
    </row>
    <row r="106" spans="1:27" x14ac:dyDescent="0.2">
      <c r="A106" s="320"/>
      <c r="B106" s="419" t="s">
        <v>324</v>
      </c>
      <c r="C106" s="419">
        <v>732</v>
      </c>
      <c r="D106" s="419"/>
      <c r="E106" s="419">
        <v>826</v>
      </c>
      <c r="F106" s="419"/>
      <c r="G106" s="419">
        <v>811</v>
      </c>
      <c r="H106" s="419"/>
      <c r="I106" s="419"/>
      <c r="J106" s="419">
        <f>C106+E106+G106</f>
        <v>2369</v>
      </c>
      <c r="K106" s="419"/>
      <c r="L106" s="419">
        <v>850</v>
      </c>
      <c r="M106" s="419"/>
      <c r="N106" s="419">
        <v>849</v>
      </c>
      <c r="O106" s="419"/>
      <c r="P106" s="419">
        <v>829</v>
      </c>
      <c r="Q106" s="419"/>
      <c r="R106" s="419">
        <v>930</v>
      </c>
      <c r="S106" s="419"/>
      <c r="T106" s="419">
        <v>923</v>
      </c>
      <c r="U106" s="419"/>
      <c r="V106" s="419">
        <v>931</v>
      </c>
      <c r="W106" s="419"/>
      <c r="X106" s="419"/>
      <c r="Y106" s="419">
        <f>SUM(L106:V106)</f>
        <v>5312</v>
      </c>
      <c r="Z106" s="419"/>
      <c r="AA106" s="419">
        <f>Y106+J106</f>
        <v>7681</v>
      </c>
    </row>
    <row r="107" spans="1:27" x14ac:dyDescent="0.2">
      <c r="A107" s="320"/>
      <c r="B107" s="419" t="s">
        <v>313</v>
      </c>
      <c r="C107" s="419">
        <v>781</v>
      </c>
      <c r="D107" s="419"/>
      <c r="E107" s="419">
        <v>766</v>
      </c>
      <c r="F107" s="419"/>
      <c r="G107" s="419">
        <v>839</v>
      </c>
      <c r="H107" s="419"/>
      <c r="I107" s="419"/>
      <c r="J107" s="419">
        <f>C107+E107+G107</f>
        <v>2386</v>
      </c>
      <c r="K107" s="419"/>
      <c r="L107" s="419">
        <v>845</v>
      </c>
      <c r="M107" s="419"/>
      <c r="N107" s="419">
        <v>847</v>
      </c>
      <c r="O107" s="419"/>
      <c r="P107" s="419">
        <v>940</v>
      </c>
      <c r="Q107" s="419"/>
      <c r="R107" s="419">
        <v>952</v>
      </c>
      <c r="S107" s="419"/>
      <c r="T107" s="419">
        <v>945</v>
      </c>
      <c r="U107" s="419"/>
      <c r="V107" s="419">
        <v>958</v>
      </c>
      <c r="W107" s="419"/>
      <c r="X107" s="419"/>
      <c r="Y107" s="419">
        <f>SUM(L107:V107)</f>
        <v>5487</v>
      </c>
      <c r="Z107" s="419"/>
      <c r="AA107" s="419">
        <f>Y107+J107</f>
        <v>7873</v>
      </c>
    </row>
    <row r="108" spans="1:27" x14ac:dyDescent="0.2">
      <c r="A108" s="320"/>
      <c r="B108" s="419" t="s">
        <v>310</v>
      </c>
      <c r="C108" s="419">
        <v>737</v>
      </c>
      <c r="D108" s="419"/>
      <c r="E108" s="419">
        <v>799</v>
      </c>
      <c r="F108" s="419"/>
      <c r="G108" s="419">
        <v>855</v>
      </c>
      <c r="H108" s="419"/>
      <c r="I108" s="419"/>
      <c r="J108" s="419">
        <v>2391</v>
      </c>
      <c r="K108" s="419"/>
      <c r="L108" s="419">
        <v>846</v>
      </c>
      <c r="M108" s="419"/>
      <c r="N108" s="419">
        <v>944</v>
      </c>
      <c r="O108" s="419"/>
      <c r="P108" s="419">
        <v>958</v>
      </c>
      <c r="Q108" s="419"/>
      <c r="R108" s="419">
        <v>978</v>
      </c>
      <c r="S108" s="419"/>
      <c r="T108" s="419">
        <v>982</v>
      </c>
      <c r="U108" s="419"/>
      <c r="V108" s="419">
        <v>960</v>
      </c>
      <c r="W108" s="419"/>
      <c r="X108" s="419"/>
      <c r="Y108" s="419">
        <v>5668</v>
      </c>
      <c r="Z108" s="419"/>
      <c r="AA108" s="419">
        <v>8059</v>
      </c>
    </row>
    <row r="109" spans="1:27" x14ac:dyDescent="0.2">
      <c r="A109" s="320"/>
      <c r="B109" s="419" t="s">
        <v>306</v>
      </c>
      <c r="C109" s="419">
        <v>761</v>
      </c>
      <c r="D109" s="419"/>
      <c r="E109" s="419">
        <v>842</v>
      </c>
      <c r="F109" s="419"/>
      <c r="G109" s="419">
        <v>852</v>
      </c>
      <c r="H109" s="419"/>
      <c r="I109" s="419"/>
      <c r="J109" s="419">
        <f>C109+E109+G109</f>
        <v>2455</v>
      </c>
      <c r="K109" s="419"/>
      <c r="L109" s="419">
        <v>941</v>
      </c>
      <c r="M109" s="419"/>
      <c r="N109" s="419">
        <v>953</v>
      </c>
      <c r="O109" s="419"/>
      <c r="P109" s="419">
        <v>988</v>
      </c>
      <c r="Q109" s="419"/>
      <c r="R109" s="419">
        <v>1000</v>
      </c>
      <c r="S109" s="419"/>
      <c r="T109" s="419">
        <v>950</v>
      </c>
      <c r="U109" s="419"/>
      <c r="V109" s="419">
        <v>983</v>
      </c>
      <c r="W109" s="419"/>
      <c r="X109" s="419"/>
      <c r="Y109" s="419">
        <f>L109+N109+P109+R109+T109+V109</f>
        <v>5815</v>
      </c>
      <c r="Z109" s="419"/>
      <c r="AA109" s="419">
        <f>Y109+J109</f>
        <v>8270</v>
      </c>
    </row>
    <row r="110" spans="1:27" x14ac:dyDescent="0.2">
      <c r="A110" s="320"/>
      <c r="B110" s="419" t="s">
        <v>290</v>
      </c>
      <c r="C110" s="419">
        <v>786</v>
      </c>
      <c r="D110" s="419"/>
      <c r="E110" s="419">
        <v>799</v>
      </c>
      <c r="F110" s="419"/>
      <c r="G110" s="419">
        <v>926</v>
      </c>
      <c r="H110" s="419"/>
      <c r="I110" s="419"/>
      <c r="J110" s="419">
        <v>2514</v>
      </c>
      <c r="K110" s="419"/>
      <c r="L110" s="419">
        <v>940</v>
      </c>
      <c r="M110" s="419"/>
      <c r="N110" s="419">
        <v>984</v>
      </c>
      <c r="O110" s="419"/>
      <c r="P110" s="419">
        <v>1004</v>
      </c>
      <c r="Q110" s="419"/>
      <c r="R110" s="419">
        <v>976</v>
      </c>
      <c r="S110" s="419"/>
      <c r="T110" s="419">
        <v>996</v>
      </c>
      <c r="U110" s="419"/>
      <c r="V110" s="419">
        <v>992</v>
      </c>
      <c r="W110" s="419"/>
      <c r="X110" s="419"/>
      <c r="Y110" s="419">
        <v>5892</v>
      </c>
      <c r="Z110" s="419"/>
      <c r="AA110" s="419">
        <v>8406</v>
      </c>
    </row>
    <row r="111" spans="1:27" x14ac:dyDescent="0.2">
      <c r="A111" s="320"/>
      <c r="B111" s="419" t="s">
        <v>287</v>
      </c>
      <c r="C111" s="419">
        <v>766</v>
      </c>
      <c r="D111" s="419"/>
      <c r="E111" s="419">
        <v>865</v>
      </c>
      <c r="F111" s="419"/>
      <c r="G111" s="419">
        <v>970</v>
      </c>
      <c r="H111" s="419"/>
      <c r="I111" s="419"/>
      <c r="J111" s="419">
        <v>2601</v>
      </c>
      <c r="K111" s="419"/>
      <c r="L111" s="419">
        <v>979</v>
      </c>
      <c r="M111" s="419"/>
      <c r="N111" s="419">
        <v>1021</v>
      </c>
      <c r="O111" s="419"/>
      <c r="P111" s="419">
        <v>977</v>
      </c>
      <c r="Q111" s="419"/>
      <c r="R111" s="419">
        <v>1038</v>
      </c>
      <c r="S111" s="419"/>
      <c r="T111" s="419">
        <v>1009</v>
      </c>
      <c r="U111" s="419"/>
      <c r="V111" s="419">
        <v>959</v>
      </c>
      <c r="W111" s="419"/>
      <c r="X111" s="419"/>
      <c r="Y111" s="419">
        <v>5983</v>
      </c>
      <c r="Z111" s="419"/>
      <c r="AA111" s="419">
        <v>8584</v>
      </c>
    </row>
    <row r="112" spans="1:27" x14ac:dyDescent="0.2">
      <c r="A112" s="320"/>
      <c r="B112" s="419" t="s">
        <v>274</v>
      </c>
      <c r="C112" s="419">
        <v>872</v>
      </c>
      <c r="D112" s="419"/>
      <c r="E112" s="419">
        <v>895</v>
      </c>
      <c r="F112" s="419"/>
      <c r="G112" s="419">
        <v>936</v>
      </c>
      <c r="H112" s="419"/>
      <c r="I112" s="419"/>
      <c r="J112" s="419">
        <v>2703</v>
      </c>
      <c r="K112" s="419"/>
      <c r="L112" s="419">
        <v>1026</v>
      </c>
      <c r="M112" s="419"/>
      <c r="N112" s="419">
        <v>976</v>
      </c>
      <c r="O112" s="419"/>
      <c r="P112" s="419">
        <v>1029</v>
      </c>
      <c r="Q112" s="419"/>
      <c r="R112" s="419">
        <v>1041</v>
      </c>
      <c r="S112" s="419"/>
      <c r="T112" s="419">
        <v>987</v>
      </c>
      <c r="U112" s="419"/>
      <c r="V112" s="419">
        <v>960</v>
      </c>
      <c r="W112" s="419"/>
      <c r="X112" s="419"/>
      <c r="Y112" s="419">
        <v>6019</v>
      </c>
      <c r="Z112" s="419"/>
      <c r="AA112" s="419">
        <v>8722</v>
      </c>
    </row>
    <row r="113" spans="1:27" x14ac:dyDescent="0.2">
      <c r="A113" s="320"/>
      <c r="B113" s="419" t="s">
        <v>266</v>
      </c>
      <c r="C113" s="419">
        <v>850</v>
      </c>
      <c r="D113" s="419"/>
      <c r="E113" s="419">
        <v>920</v>
      </c>
      <c r="F113" s="419"/>
      <c r="G113" s="419">
        <v>1032</v>
      </c>
      <c r="H113" s="419"/>
      <c r="I113" s="419"/>
      <c r="J113" s="419">
        <v>2802</v>
      </c>
      <c r="K113" s="419"/>
      <c r="L113" s="419">
        <v>988</v>
      </c>
      <c r="M113" s="419"/>
      <c r="N113" s="419">
        <v>1025</v>
      </c>
      <c r="O113" s="419"/>
      <c r="P113" s="419">
        <v>1039</v>
      </c>
      <c r="Q113" s="419"/>
      <c r="R113" s="419">
        <v>1015</v>
      </c>
      <c r="S113" s="419"/>
      <c r="T113" s="419">
        <v>981</v>
      </c>
      <c r="U113" s="419"/>
      <c r="V113" s="419">
        <v>989</v>
      </c>
      <c r="W113" s="419"/>
      <c r="X113" s="419"/>
      <c r="Y113" s="419">
        <v>6037</v>
      </c>
      <c r="Z113" s="419"/>
      <c r="AA113" s="448">
        <v>8839</v>
      </c>
    </row>
    <row r="114" spans="1:27" x14ac:dyDescent="0.2">
      <c r="A114" s="320"/>
      <c r="B114" s="419" t="s">
        <v>102</v>
      </c>
      <c r="C114" s="419">
        <v>870</v>
      </c>
      <c r="D114" s="419"/>
      <c r="E114" s="419">
        <v>963</v>
      </c>
      <c r="F114" s="419"/>
      <c r="G114" s="419">
        <v>995</v>
      </c>
      <c r="H114" s="419"/>
      <c r="I114" s="419"/>
      <c r="J114" s="419">
        <v>2828</v>
      </c>
      <c r="K114" s="419"/>
      <c r="L114" s="419">
        <v>1036</v>
      </c>
      <c r="M114" s="419"/>
      <c r="N114" s="419">
        <v>1046</v>
      </c>
      <c r="O114" s="419"/>
      <c r="P114" s="419">
        <v>1002</v>
      </c>
      <c r="Q114" s="419"/>
      <c r="R114" s="419">
        <v>1045</v>
      </c>
      <c r="S114" s="419"/>
      <c r="T114" s="419">
        <v>1012</v>
      </c>
      <c r="U114" s="419"/>
      <c r="V114" s="419">
        <v>942</v>
      </c>
      <c r="W114" s="419"/>
      <c r="X114" s="419"/>
      <c r="Y114" s="419">
        <v>6083</v>
      </c>
      <c r="Z114" s="419"/>
      <c r="AA114" s="448">
        <f>J114+Y114</f>
        <v>8911</v>
      </c>
    </row>
    <row r="116" spans="1:27" x14ac:dyDescent="0.2">
      <c r="A116" s="193" t="s">
        <v>713</v>
      </c>
    </row>
  </sheetData>
  <mergeCells count="3">
    <mergeCell ref="B3:AA3"/>
    <mergeCell ref="B4:AA4"/>
    <mergeCell ref="B5:AA5"/>
  </mergeCells>
  <pageMargins left="3.937007874015748E-2" right="3.937007874015748E-2" top="0.39370078740157483" bottom="0.39370078740157483" header="0.31496062992125984" footer="0.31496062992125984"/>
  <pageSetup paperSize="9" scale="70" orientation="portrait" r:id="rId1"/>
  <headerFooter>
    <oddHeader>&amp;R&amp;8FbAUO.CHG/31.02-00.00-02/18.3051</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N16"/>
  <sheetViews>
    <sheetView zoomScaleNormal="100" workbookViewId="0">
      <selection activeCell="U5" sqref="U5"/>
    </sheetView>
  </sheetViews>
  <sheetFormatPr baseColWidth="10" defaultRowHeight="13.5" x14ac:dyDescent="0.25"/>
  <cols>
    <col min="1" max="1" width="5.5703125" style="454" bestFit="1" customWidth="1"/>
    <col min="2" max="2" width="26.42578125" style="455" bestFit="1" customWidth="1"/>
    <col min="3" max="3" width="5" style="454" customWidth="1"/>
    <col min="4" max="4" width="5.140625" style="454" bestFit="1" customWidth="1"/>
    <col min="5" max="5" width="5.140625" style="454" customWidth="1"/>
    <col min="6" max="6" width="6.140625" style="456" customWidth="1"/>
    <col min="7" max="7" width="6.140625" style="454" customWidth="1"/>
    <col min="8" max="8" width="5.7109375" style="454" customWidth="1"/>
    <col min="9" max="9" width="4.85546875" style="454" customWidth="1"/>
    <col min="10" max="11" width="5.42578125" style="454" customWidth="1"/>
    <col min="12" max="12" width="5.140625" style="454" customWidth="1"/>
    <col min="13" max="13" width="5" style="456" customWidth="1"/>
    <col min="14" max="14" width="9.140625" style="457" customWidth="1"/>
    <col min="15" max="15" width="11.42578125" style="9"/>
    <col min="16" max="16" width="6.5703125" style="10" customWidth="1"/>
    <col min="17" max="17" width="3.28515625" style="10" customWidth="1"/>
    <col min="18" max="18" width="5.28515625" style="10" customWidth="1"/>
    <col min="19" max="19" width="6.5703125" style="10" customWidth="1"/>
    <col min="20" max="20" width="4.7109375" style="10" customWidth="1"/>
    <col min="21" max="21" width="5.7109375" style="10" customWidth="1"/>
    <col min="22" max="22" width="5.5703125" style="10" customWidth="1"/>
    <col min="23" max="23" width="4.85546875" style="10" customWidth="1"/>
    <col min="24" max="24" width="6" style="10" customWidth="1"/>
    <col min="25" max="16384" width="11.42578125" style="10"/>
  </cols>
  <sheetData>
    <row r="1" spans="1:248" s="47" customFormat="1" ht="16.5" x14ac:dyDescent="0.3">
      <c r="A1" s="450"/>
      <c r="B1" s="451" t="s">
        <v>103</v>
      </c>
      <c r="C1" s="452"/>
      <c r="D1" s="452"/>
      <c r="E1" s="452"/>
      <c r="F1" s="452"/>
      <c r="G1" s="452"/>
      <c r="H1" s="452"/>
      <c r="I1" s="452"/>
      <c r="J1" s="452"/>
      <c r="K1" s="452"/>
      <c r="L1" s="452"/>
      <c r="M1" s="452"/>
      <c r="N1" s="453"/>
      <c r="O1" s="46"/>
    </row>
    <row r="2" spans="1:248" s="47" customFormat="1" ht="16.5" x14ac:dyDescent="0.3">
      <c r="A2" s="450"/>
      <c r="B2" s="1176" t="s">
        <v>560</v>
      </c>
      <c r="C2" s="1177"/>
      <c r="D2" s="1177"/>
      <c r="E2" s="1177"/>
      <c r="F2" s="1177"/>
      <c r="G2" s="1177"/>
      <c r="H2" s="1177"/>
      <c r="I2" s="1177"/>
      <c r="J2" s="1177"/>
      <c r="K2" s="1177"/>
      <c r="L2" s="1177"/>
      <c r="M2" s="1177"/>
      <c r="N2" s="1178"/>
      <c r="O2" s="46"/>
    </row>
    <row r="3" spans="1:248" s="47" customFormat="1" ht="17.25" thickBot="1" x14ac:dyDescent="0.35">
      <c r="A3" s="450"/>
      <c r="B3" s="1188" t="s">
        <v>561</v>
      </c>
      <c r="C3" s="1189"/>
      <c r="D3" s="1189"/>
      <c r="E3" s="1189"/>
      <c r="F3" s="1189"/>
      <c r="G3" s="1189"/>
      <c r="H3" s="1189"/>
      <c r="I3" s="1189"/>
      <c r="J3" s="1189"/>
      <c r="K3" s="1189"/>
      <c r="L3" s="1189"/>
      <c r="M3" s="1189"/>
      <c r="N3" s="1190"/>
      <c r="O3" s="46"/>
    </row>
    <row r="4" spans="1:248" ht="14.25" thickBot="1" x14ac:dyDescent="0.3"/>
    <row r="5" spans="1:248" s="13" customFormat="1" x14ac:dyDescent="0.25">
      <c r="A5" s="456"/>
      <c r="B5" s="310"/>
      <c r="C5" s="310" t="s">
        <v>27</v>
      </c>
      <c r="D5" s="310" t="s">
        <v>28</v>
      </c>
      <c r="E5" s="311" t="s">
        <v>29</v>
      </c>
      <c r="F5" s="458" t="s">
        <v>30</v>
      </c>
      <c r="G5" s="312" t="s">
        <v>31</v>
      </c>
      <c r="H5" s="310" t="s">
        <v>32</v>
      </c>
      <c r="I5" s="310" t="s">
        <v>33</v>
      </c>
      <c r="J5" s="310" t="s">
        <v>34</v>
      </c>
      <c r="K5" s="310" t="s">
        <v>35</v>
      </c>
      <c r="L5" s="311" t="s">
        <v>36</v>
      </c>
      <c r="M5" s="458" t="s">
        <v>37</v>
      </c>
      <c r="N5" s="459" t="s">
        <v>38</v>
      </c>
      <c r="O5" s="11"/>
      <c r="P5" s="12"/>
      <c r="Q5" s="12"/>
      <c r="R5" s="12"/>
      <c r="S5" s="12"/>
      <c r="T5" s="12"/>
      <c r="U5" s="12"/>
      <c r="V5" s="12"/>
      <c r="W5" s="12"/>
      <c r="X5" s="12"/>
      <c r="Y5" s="12"/>
      <c r="Z5" s="12"/>
      <c r="AA5" s="12"/>
      <c r="AB5" s="12"/>
      <c r="AC5" s="12"/>
      <c r="AD5" s="12"/>
      <c r="AE5" s="12"/>
      <c r="AF5" s="12"/>
      <c r="AG5" s="12"/>
      <c r="AH5" s="12"/>
      <c r="AI5" s="12"/>
      <c r="AJ5" s="12"/>
      <c r="AK5" s="12"/>
      <c r="AL5" s="12"/>
      <c r="AM5" s="12"/>
      <c r="AN5" s="12"/>
      <c r="AO5" s="12"/>
      <c r="AP5" s="12"/>
      <c r="AQ5" s="12"/>
      <c r="AR5" s="12"/>
      <c r="AS5" s="12"/>
      <c r="AT5" s="12"/>
      <c r="AU5" s="12"/>
      <c r="AV5" s="12"/>
      <c r="AW5" s="12"/>
      <c r="AX5" s="12"/>
      <c r="AY5" s="12"/>
      <c r="AZ5" s="12"/>
      <c r="BA5" s="12"/>
      <c r="BB5" s="12"/>
      <c r="BC5" s="12"/>
      <c r="BD5" s="12"/>
      <c r="BE5" s="12"/>
      <c r="BF5" s="12"/>
      <c r="BG5" s="12"/>
      <c r="BH5" s="12"/>
      <c r="BI5" s="12"/>
      <c r="BJ5" s="12"/>
      <c r="BK5" s="12"/>
      <c r="BL5" s="12"/>
      <c r="BM5" s="12"/>
      <c r="BN5" s="12"/>
      <c r="BO5" s="12"/>
      <c r="BP5" s="12"/>
      <c r="BQ5" s="12"/>
      <c r="BR5" s="12"/>
      <c r="BS5" s="12"/>
      <c r="BT5" s="12"/>
      <c r="BU5" s="12"/>
      <c r="BV5" s="12"/>
      <c r="BW5" s="12"/>
      <c r="BX5" s="12"/>
      <c r="BY5" s="12"/>
      <c r="BZ5" s="12"/>
      <c r="CA5" s="12"/>
      <c r="CB5" s="12"/>
      <c r="CC5" s="12"/>
      <c r="CD5" s="12"/>
      <c r="CE5" s="12"/>
      <c r="CF5" s="12"/>
      <c r="CG5" s="12"/>
      <c r="CH5" s="12"/>
      <c r="CI5" s="12"/>
      <c r="CJ5" s="12"/>
      <c r="CK5" s="12"/>
      <c r="CL5" s="12"/>
      <c r="CM5" s="12"/>
      <c r="CN5" s="12"/>
      <c r="CO5" s="12"/>
      <c r="CP5" s="12"/>
      <c r="CQ5" s="12"/>
      <c r="CR5" s="12"/>
      <c r="CS5" s="12"/>
      <c r="CT5" s="12"/>
      <c r="CU5" s="12"/>
      <c r="CV5" s="12"/>
      <c r="CW5" s="12"/>
      <c r="CX5" s="12"/>
      <c r="CY5" s="12"/>
      <c r="CZ5" s="12"/>
      <c r="DA5" s="12"/>
      <c r="DB5" s="12"/>
      <c r="DC5" s="12"/>
      <c r="DD5" s="12"/>
      <c r="DE5" s="12"/>
      <c r="DF5" s="12"/>
      <c r="DG5" s="12"/>
      <c r="DH5" s="12"/>
      <c r="DI5" s="12"/>
      <c r="DJ5" s="12"/>
      <c r="DK5" s="12"/>
      <c r="DL5" s="12"/>
      <c r="DM5" s="12"/>
      <c r="DN5" s="12"/>
      <c r="DO5" s="12"/>
      <c r="DP5" s="12"/>
      <c r="DQ5" s="12"/>
      <c r="DR5" s="12"/>
      <c r="DS5" s="12"/>
      <c r="DT5" s="12"/>
      <c r="DU5" s="12"/>
      <c r="DV5" s="12"/>
      <c r="DW5" s="12"/>
      <c r="DX5" s="12"/>
      <c r="DY5" s="12"/>
      <c r="DZ5" s="12"/>
      <c r="EA5" s="12"/>
      <c r="EB5" s="12"/>
      <c r="EC5" s="12"/>
      <c r="ED5" s="12"/>
      <c r="EE5" s="12"/>
      <c r="EF5" s="12"/>
      <c r="EG5" s="12"/>
      <c r="EH5" s="12"/>
      <c r="EI5" s="12"/>
      <c r="EJ5" s="12"/>
      <c r="EK5" s="12"/>
      <c r="EL5" s="12"/>
      <c r="EM5" s="12"/>
      <c r="EN5" s="12"/>
      <c r="EO5" s="12"/>
      <c r="EP5" s="12"/>
      <c r="EQ5" s="12"/>
      <c r="ER5" s="12"/>
      <c r="ES5" s="12"/>
      <c r="ET5" s="12"/>
      <c r="EU5" s="12"/>
      <c r="EV5" s="12"/>
      <c r="EW5" s="12"/>
      <c r="EX5" s="12"/>
      <c r="EY5" s="12"/>
      <c r="EZ5" s="12"/>
      <c r="FA5" s="12"/>
      <c r="FB5" s="12"/>
      <c r="FC5" s="12"/>
      <c r="FD5" s="12"/>
      <c r="FE5" s="12"/>
      <c r="FF5" s="12"/>
      <c r="FG5" s="12"/>
      <c r="FH5" s="12"/>
      <c r="FI5" s="12"/>
      <c r="FJ5" s="12"/>
      <c r="FK5" s="12"/>
      <c r="FL5" s="12"/>
      <c r="FM5" s="12"/>
      <c r="FN5" s="12"/>
      <c r="FO5" s="12"/>
      <c r="FP5" s="12"/>
      <c r="FQ5" s="12"/>
      <c r="FR5" s="12"/>
      <c r="FS5" s="12"/>
      <c r="FT5" s="12"/>
      <c r="FU5" s="12"/>
      <c r="FV5" s="12"/>
      <c r="FW5" s="12"/>
      <c r="FX5" s="12"/>
      <c r="FY5" s="12"/>
      <c r="FZ5" s="12"/>
      <c r="GA5" s="12"/>
      <c r="GB5" s="12"/>
      <c r="GC5" s="12"/>
      <c r="GD5" s="12"/>
      <c r="GE5" s="12"/>
      <c r="GF5" s="12"/>
      <c r="GG5" s="12"/>
      <c r="GH5" s="12"/>
      <c r="GI5" s="12"/>
      <c r="GJ5" s="12"/>
      <c r="GK5" s="12"/>
      <c r="GL5" s="12"/>
      <c r="GM5" s="12"/>
      <c r="GN5" s="12"/>
      <c r="GO5" s="12"/>
      <c r="GP5" s="12"/>
      <c r="GQ5" s="12"/>
      <c r="GR5" s="12"/>
      <c r="GS5" s="12"/>
      <c r="GT5" s="12"/>
      <c r="GU5" s="12"/>
      <c r="GV5" s="12"/>
      <c r="GW5" s="12"/>
      <c r="GX5" s="12"/>
      <c r="GY5" s="12"/>
      <c r="GZ5" s="12"/>
      <c r="HA5" s="12"/>
      <c r="HB5" s="12"/>
      <c r="HC5" s="12"/>
      <c r="HD5" s="12"/>
      <c r="HE5" s="12"/>
      <c r="HF5" s="12"/>
      <c r="HG5" s="12"/>
      <c r="HH5" s="12"/>
      <c r="HI5" s="12"/>
      <c r="HJ5" s="12"/>
      <c r="HK5" s="12"/>
      <c r="HL5" s="12"/>
      <c r="HM5" s="12"/>
      <c r="HN5" s="12"/>
      <c r="HO5" s="12"/>
      <c r="HP5" s="12"/>
      <c r="HQ5" s="12"/>
      <c r="HR5" s="12"/>
      <c r="HS5" s="12"/>
      <c r="HT5" s="12"/>
      <c r="HU5" s="12"/>
      <c r="HV5" s="12"/>
      <c r="HW5" s="12"/>
      <c r="HX5" s="12"/>
      <c r="HY5" s="12"/>
      <c r="HZ5" s="12"/>
      <c r="IA5" s="12"/>
      <c r="IB5" s="12"/>
      <c r="IC5" s="12"/>
      <c r="ID5" s="12"/>
      <c r="IE5" s="12"/>
      <c r="IF5" s="12"/>
      <c r="IG5" s="12"/>
      <c r="IH5" s="12"/>
      <c r="II5" s="12"/>
      <c r="IJ5" s="12"/>
      <c r="IK5" s="12"/>
      <c r="IL5" s="12"/>
      <c r="IM5" s="12"/>
      <c r="IN5" s="12"/>
    </row>
    <row r="6" spans="1:248" s="13" customFormat="1" x14ac:dyDescent="0.25">
      <c r="A6" s="455" t="s">
        <v>407</v>
      </c>
      <c r="B6" s="310"/>
      <c r="C6" s="310"/>
      <c r="D6" s="310"/>
      <c r="E6" s="460"/>
      <c r="F6" s="461"/>
      <c r="G6" s="462"/>
      <c r="H6" s="463"/>
      <c r="I6" s="463"/>
      <c r="J6" s="463"/>
      <c r="K6" s="463"/>
      <c r="L6" s="460"/>
      <c r="M6" s="461"/>
      <c r="N6" s="461"/>
      <c r="O6" s="11"/>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c r="AW6" s="12"/>
      <c r="AX6" s="12"/>
      <c r="AY6" s="12"/>
      <c r="AZ6" s="12"/>
      <c r="BA6" s="12"/>
      <c r="BB6" s="12"/>
      <c r="BC6" s="12"/>
      <c r="BD6" s="12"/>
      <c r="BE6" s="12"/>
      <c r="BF6" s="12"/>
      <c r="BG6" s="12"/>
      <c r="BH6" s="12"/>
      <c r="BI6" s="12"/>
      <c r="BJ6" s="12"/>
      <c r="BK6" s="12"/>
      <c r="BL6" s="12"/>
      <c r="BM6" s="12"/>
      <c r="BN6" s="12"/>
      <c r="BO6" s="12"/>
      <c r="BP6" s="12"/>
      <c r="BQ6" s="12"/>
      <c r="BR6" s="12"/>
      <c r="BS6" s="12"/>
      <c r="BT6" s="12"/>
      <c r="BU6" s="12"/>
      <c r="BV6" s="12"/>
      <c r="BW6" s="12"/>
      <c r="BX6" s="12"/>
      <c r="BY6" s="12"/>
      <c r="BZ6" s="12"/>
      <c r="CA6" s="12"/>
      <c r="CB6" s="12"/>
      <c r="CC6" s="12"/>
      <c r="CD6" s="12"/>
      <c r="CE6" s="12"/>
      <c r="CF6" s="12"/>
      <c r="CG6" s="12"/>
      <c r="CH6" s="12"/>
      <c r="CI6" s="12"/>
      <c r="CJ6" s="12"/>
      <c r="CK6" s="12"/>
      <c r="CL6" s="12"/>
      <c r="CM6" s="12"/>
      <c r="CN6" s="12"/>
      <c r="CO6" s="12"/>
      <c r="CP6" s="12"/>
      <c r="CQ6" s="12"/>
      <c r="CR6" s="12"/>
      <c r="CS6" s="12"/>
      <c r="CT6" s="12"/>
      <c r="CU6" s="12"/>
      <c r="CV6" s="12"/>
      <c r="CW6" s="12"/>
      <c r="CX6" s="12"/>
      <c r="CY6" s="12"/>
      <c r="CZ6" s="12"/>
      <c r="DA6" s="12"/>
      <c r="DB6" s="12"/>
      <c r="DC6" s="12"/>
      <c r="DD6" s="12"/>
      <c r="DE6" s="12"/>
      <c r="DF6" s="12"/>
      <c r="DG6" s="12"/>
      <c r="DH6" s="12"/>
      <c r="DI6" s="12"/>
      <c r="DJ6" s="12"/>
      <c r="DK6" s="12"/>
      <c r="DL6" s="12"/>
      <c r="DM6" s="12"/>
      <c r="DN6" s="12"/>
      <c r="DO6" s="12"/>
      <c r="DP6" s="12"/>
      <c r="DQ6" s="12"/>
      <c r="DR6" s="12"/>
      <c r="DS6" s="12"/>
      <c r="DT6" s="12"/>
      <c r="DU6" s="12"/>
      <c r="DV6" s="12"/>
      <c r="DW6" s="12"/>
      <c r="DX6" s="12"/>
      <c r="DY6" s="12"/>
      <c r="DZ6" s="12"/>
      <c r="EA6" s="12"/>
      <c r="EB6" s="12"/>
      <c r="EC6" s="12"/>
      <c r="ED6" s="12"/>
      <c r="EE6" s="12"/>
      <c r="EF6" s="12"/>
      <c r="EG6" s="12"/>
      <c r="EH6" s="12"/>
      <c r="EI6" s="12"/>
      <c r="EJ6" s="12"/>
      <c r="EK6" s="12"/>
      <c r="EL6" s="12"/>
      <c r="EM6" s="12"/>
      <c r="EN6" s="12"/>
      <c r="EO6" s="12"/>
      <c r="EP6" s="12"/>
      <c r="EQ6" s="12"/>
      <c r="ER6" s="12"/>
      <c r="ES6" s="12"/>
      <c r="ET6" s="12"/>
      <c r="EU6" s="12"/>
      <c r="EV6" s="12"/>
      <c r="EW6" s="12"/>
      <c r="EX6" s="12"/>
      <c r="EY6" s="12"/>
      <c r="EZ6" s="12"/>
      <c r="FA6" s="12"/>
      <c r="FB6" s="12"/>
      <c r="FC6" s="12"/>
      <c r="FD6" s="12"/>
      <c r="FE6" s="12"/>
      <c r="FF6" s="12"/>
      <c r="FG6" s="12"/>
      <c r="FH6" s="12"/>
      <c r="FI6" s="12"/>
      <c r="FJ6" s="12"/>
      <c r="FK6" s="12"/>
      <c r="FL6" s="12"/>
      <c r="FM6" s="12"/>
      <c r="FN6" s="12"/>
      <c r="FO6" s="12"/>
      <c r="FP6" s="12"/>
      <c r="FQ6" s="12"/>
      <c r="FR6" s="12"/>
      <c r="FS6" s="12"/>
      <c r="FT6" s="12"/>
      <c r="FU6" s="12"/>
      <c r="FV6" s="12"/>
      <c r="FW6" s="12"/>
      <c r="FX6" s="12"/>
      <c r="FY6" s="12"/>
      <c r="FZ6" s="12"/>
      <c r="GA6" s="12"/>
      <c r="GB6" s="12"/>
      <c r="GC6" s="12"/>
      <c r="GD6" s="12"/>
      <c r="GE6" s="12"/>
      <c r="GF6" s="12"/>
      <c r="GG6" s="12"/>
      <c r="GH6" s="12"/>
      <c r="GI6" s="12"/>
      <c r="GJ6" s="12"/>
      <c r="GK6" s="12"/>
      <c r="GL6" s="12"/>
      <c r="GM6" s="12"/>
      <c r="GN6" s="12"/>
      <c r="GO6" s="12"/>
      <c r="GP6" s="12"/>
      <c r="GQ6" s="12"/>
      <c r="GR6" s="12"/>
      <c r="GS6" s="12"/>
      <c r="GT6" s="12"/>
      <c r="GU6" s="12"/>
      <c r="GV6" s="12"/>
      <c r="GW6" s="12"/>
      <c r="GX6" s="12"/>
      <c r="GY6" s="12"/>
      <c r="GZ6" s="12"/>
      <c r="HA6" s="12"/>
      <c r="HB6" s="12"/>
      <c r="HC6" s="12"/>
      <c r="HD6" s="12"/>
      <c r="HE6" s="12"/>
      <c r="HF6" s="12"/>
      <c r="HG6" s="12"/>
      <c r="HH6" s="12"/>
      <c r="HI6" s="12"/>
      <c r="HJ6" s="12"/>
      <c r="HK6" s="12"/>
      <c r="HL6" s="12"/>
      <c r="HM6" s="12"/>
      <c r="HN6" s="12"/>
      <c r="HO6" s="12"/>
      <c r="HP6" s="12"/>
      <c r="HQ6" s="12"/>
      <c r="HR6" s="12"/>
      <c r="HS6" s="12"/>
      <c r="HT6" s="12"/>
      <c r="HU6" s="12"/>
      <c r="HV6" s="12"/>
      <c r="HW6" s="12"/>
      <c r="HX6" s="12"/>
      <c r="HY6" s="12"/>
      <c r="HZ6" s="12"/>
      <c r="IA6" s="12"/>
      <c r="IB6" s="12"/>
      <c r="IC6" s="12"/>
      <c r="ID6" s="12"/>
      <c r="IE6" s="12"/>
      <c r="IF6" s="12"/>
      <c r="IG6" s="12"/>
      <c r="IH6" s="12"/>
      <c r="II6" s="12"/>
      <c r="IJ6" s="12"/>
      <c r="IK6" s="12"/>
      <c r="IL6" s="12"/>
      <c r="IM6" s="12"/>
      <c r="IN6" s="12"/>
    </row>
    <row r="7" spans="1:248" s="16" customFormat="1" x14ac:dyDescent="0.25">
      <c r="A7" s="318" t="s">
        <v>408</v>
      </c>
      <c r="B7" s="464" t="s">
        <v>39</v>
      </c>
      <c r="C7" s="329">
        <v>24</v>
      </c>
      <c r="D7" s="329">
        <v>27</v>
      </c>
      <c r="E7" s="330">
        <v>35</v>
      </c>
      <c r="F7" s="331">
        <f>C7+D7+E7</f>
        <v>86</v>
      </c>
      <c r="G7" s="329">
        <v>25</v>
      </c>
      <c r="H7" s="329">
        <v>47</v>
      </c>
      <c r="I7" s="329">
        <v>32</v>
      </c>
      <c r="J7" s="329">
        <v>33</v>
      </c>
      <c r="K7" s="329">
        <v>29</v>
      </c>
      <c r="L7" s="329">
        <v>37</v>
      </c>
      <c r="M7" s="331">
        <f>G7+H7+I7+J7+K7+L7</f>
        <v>203</v>
      </c>
      <c r="N7" s="332">
        <f>F7+M7</f>
        <v>289</v>
      </c>
      <c r="O7" s="14"/>
      <c r="P7" s="15"/>
      <c r="Q7" s="15"/>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5"/>
      <c r="AX7" s="15"/>
      <c r="AY7" s="15"/>
      <c r="AZ7" s="15"/>
      <c r="BA7" s="15"/>
      <c r="BB7" s="15"/>
      <c r="BC7" s="15"/>
      <c r="BD7" s="15"/>
      <c r="BE7" s="15"/>
      <c r="BF7" s="15"/>
      <c r="BG7" s="15"/>
      <c r="BH7" s="15"/>
      <c r="BI7" s="15"/>
      <c r="BJ7" s="15"/>
      <c r="BK7" s="15"/>
      <c r="BL7" s="15"/>
      <c r="BM7" s="15"/>
      <c r="BN7" s="15"/>
      <c r="BO7" s="15"/>
      <c r="BP7" s="15"/>
      <c r="BQ7" s="15"/>
      <c r="BR7" s="15"/>
      <c r="BS7" s="15"/>
      <c r="BT7" s="15"/>
      <c r="BU7" s="15"/>
      <c r="BV7" s="15"/>
      <c r="BW7" s="15"/>
      <c r="BX7" s="15"/>
      <c r="BY7" s="15"/>
      <c r="BZ7" s="15"/>
      <c r="CA7" s="15"/>
      <c r="CB7" s="15"/>
      <c r="CC7" s="15"/>
      <c r="CD7" s="15"/>
      <c r="CE7" s="15"/>
      <c r="CF7" s="15"/>
      <c r="CG7" s="15"/>
      <c r="CH7" s="15"/>
      <c r="CI7" s="15"/>
      <c r="CJ7" s="15"/>
      <c r="CK7" s="15"/>
      <c r="CL7" s="15"/>
      <c r="CM7" s="15"/>
      <c r="CN7" s="15"/>
      <c r="CO7" s="15"/>
      <c r="CP7" s="15"/>
      <c r="CQ7" s="15"/>
      <c r="CR7" s="15"/>
      <c r="CS7" s="15"/>
      <c r="CT7" s="15"/>
      <c r="CU7" s="15"/>
      <c r="CV7" s="15"/>
      <c r="CW7" s="15"/>
      <c r="CX7" s="15"/>
      <c r="CY7" s="15"/>
      <c r="CZ7" s="15"/>
      <c r="DA7" s="15"/>
      <c r="DB7" s="15"/>
      <c r="DC7" s="15"/>
      <c r="DD7" s="15"/>
      <c r="DE7" s="15"/>
      <c r="DF7" s="15"/>
      <c r="DG7" s="15"/>
      <c r="DH7" s="15"/>
      <c r="DI7" s="15"/>
      <c r="DJ7" s="15"/>
      <c r="DK7" s="15"/>
      <c r="DL7" s="15"/>
      <c r="DM7" s="15"/>
      <c r="DN7" s="15"/>
      <c r="DO7" s="15"/>
      <c r="DP7" s="15"/>
      <c r="DQ7" s="15"/>
      <c r="DR7" s="15"/>
      <c r="DS7" s="15"/>
      <c r="DT7" s="15"/>
      <c r="DU7" s="15"/>
      <c r="DV7" s="15"/>
      <c r="DW7" s="15"/>
      <c r="DX7" s="15"/>
      <c r="DY7" s="15"/>
      <c r="DZ7" s="15"/>
      <c r="EA7" s="15"/>
      <c r="EB7" s="15"/>
      <c r="EC7" s="15"/>
      <c r="ED7" s="15"/>
      <c r="EE7" s="15"/>
      <c r="EF7" s="15"/>
      <c r="EG7" s="15"/>
      <c r="EH7" s="15"/>
      <c r="EI7" s="15"/>
      <c r="EJ7" s="15"/>
      <c r="EK7" s="15"/>
      <c r="EL7" s="15"/>
      <c r="EM7" s="15"/>
      <c r="EN7" s="15"/>
      <c r="EO7" s="15"/>
      <c r="EP7" s="15"/>
      <c r="EQ7" s="15"/>
      <c r="ER7" s="15"/>
      <c r="ES7" s="15"/>
      <c r="ET7" s="15"/>
      <c r="EU7" s="15"/>
      <c r="EV7" s="15"/>
      <c r="EW7" s="15"/>
      <c r="EX7" s="15"/>
      <c r="EY7" s="15"/>
      <c r="EZ7" s="15"/>
      <c r="FA7" s="15"/>
      <c r="FB7" s="15"/>
      <c r="FC7" s="15"/>
      <c r="FD7" s="15"/>
      <c r="FE7" s="15"/>
      <c r="FF7" s="15"/>
      <c r="FG7" s="15"/>
      <c r="FH7" s="15"/>
      <c r="FI7" s="15"/>
      <c r="FJ7" s="15"/>
      <c r="FK7" s="15"/>
      <c r="FL7" s="15"/>
      <c r="FM7" s="15"/>
      <c r="FN7" s="15"/>
      <c r="FO7" s="15"/>
      <c r="FP7" s="15"/>
      <c r="FQ7" s="15"/>
      <c r="FR7" s="15"/>
      <c r="FS7" s="15"/>
      <c r="FT7" s="15"/>
      <c r="FU7" s="15"/>
      <c r="FV7" s="15"/>
      <c r="FW7" s="15"/>
      <c r="FX7" s="15"/>
      <c r="FY7" s="15"/>
      <c r="FZ7" s="15"/>
      <c r="GA7" s="15"/>
      <c r="GB7" s="15"/>
      <c r="GC7" s="15"/>
      <c r="GD7" s="15"/>
      <c r="GE7" s="15"/>
      <c r="GF7" s="15"/>
      <c r="GG7" s="15"/>
      <c r="GH7" s="15"/>
      <c r="GI7" s="15"/>
      <c r="GJ7" s="15"/>
      <c r="GK7" s="15"/>
      <c r="GL7" s="15"/>
      <c r="GM7" s="15"/>
      <c r="GN7" s="15"/>
      <c r="GO7" s="15"/>
      <c r="GP7" s="15"/>
      <c r="GQ7" s="15"/>
      <c r="GR7" s="15"/>
      <c r="GS7" s="15"/>
      <c r="GT7" s="15"/>
      <c r="GU7" s="15"/>
      <c r="GV7" s="15"/>
      <c r="GW7" s="15"/>
      <c r="GX7" s="15"/>
      <c r="GY7" s="15"/>
      <c r="GZ7" s="15"/>
      <c r="HA7" s="15"/>
      <c r="HB7" s="15"/>
      <c r="HC7" s="15"/>
      <c r="HD7" s="15"/>
      <c r="HE7" s="15"/>
      <c r="HF7" s="15"/>
      <c r="HG7" s="15"/>
      <c r="HH7" s="15"/>
      <c r="HI7" s="15"/>
      <c r="HJ7" s="15"/>
      <c r="HK7" s="15"/>
      <c r="HL7" s="15"/>
      <c r="HM7" s="15"/>
      <c r="HN7" s="15"/>
      <c r="HO7" s="15"/>
      <c r="HP7" s="15"/>
      <c r="HQ7" s="15"/>
      <c r="HR7" s="15"/>
      <c r="HS7" s="15"/>
      <c r="HT7" s="15"/>
      <c r="HU7" s="15"/>
      <c r="HV7" s="15"/>
      <c r="HW7" s="15"/>
      <c r="HX7" s="15"/>
      <c r="HY7" s="15"/>
      <c r="HZ7" s="15"/>
      <c r="IA7" s="15"/>
      <c r="IB7" s="15"/>
      <c r="IC7" s="15"/>
      <c r="ID7" s="15"/>
      <c r="IE7" s="15"/>
      <c r="IF7" s="15"/>
      <c r="IG7" s="15"/>
      <c r="IH7" s="15"/>
      <c r="II7" s="15"/>
      <c r="IJ7" s="15"/>
      <c r="IK7" s="15"/>
      <c r="IL7" s="15"/>
      <c r="IM7" s="15"/>
      <c r="IN7" s="15"/>
    </row>
    <row r="8" spans="1:248" s="16" customFormat="1" x14ac:dyDescent="0.25">
      <c r="A8" s="318" t="s">
        <v>409</v>
      </c>
      <c r="B8" s="464" t="s">
        <v>40</v>
      </c>
      <c r="C8" s="329">
        <v>28</v>
      </c>
      <c r="D8" s="329">
        <v>21</v>
      </c>
      <c r="E8" s="330">
        <v>28</v>
      </c>
      <c r="F8" s="331">
        <f>C8+D8+E8</f>
        <v>77</v>
      </c>
      <c r="G8" s="329">
        <v>23</v>
      </c>
      <c r="H8" s="329">
        <v>26</v>
      </c>
      <c r="I8" s="329">
        <v>36</v>
      </c>
      <c r="J8" s="329">
        <v>27</v>
      </c>
      <c r="K8" s="329">
        <v>26</v>
      </c>
      <c r="L8" s="329">
        <v>30</v>
      </c>
      <c r="M8" s="331">
        <f>G8+H8+I8+J8+K8+L8</f>
        <v>168</v>
      </c>
      <c r="N8" s="332">
        <f>F8+M8</f>
        <v>245</v>
      </c>
      <c r="O8" s="14"/>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15"/>
      <c r="AY8" s="15"/>
      <c r="AZ8" s="15"/>
      <c r="BA8" s="15"/>
      <c r="BB8" s="15"/>
      <c r="BC8" s="15"/>
      <c r="BD8" s="15"/>
      <c r="BE8" s="15"/>
      <c r="BF8" s="15"/>
      <c r="BG8" s="15"/>
      <c r="BH8" s="15"/>
      <c r="BI8" s="15"/>
      <c r="BJ8" s="15"/>
      <c r="BK8" s="15"/>
      <c r="BL8" s="15"/>
      <c r="BM8" s="15"/>
      <c r="BN8" s="15"/>
      <c r="BO8" s="15"/>
      <c r="BP8" s="15"/>
      <c r="BQ8" s="15"/>
      <c r="BR8" s="15"/>
      <c r="BS8" s="15"/>
      <c r="BT8" s="15"/>
      <c r="BU8" s="15"/>
      <c r="BV8" s="15"/>
      <c r="BW8" s="15"/>
      <c r="BX8" s="15"/>
      <c r="BY8" s="15"/>
      <c r="BZ8" s="15"/>
      <c r="CA8" s="15"/>
      <c r="CB8" s="15"/>
      <c r="CC8" s="15"/>
      <c r="CD8" s="15"/>
      <c r="CE8" s="15"/>
      <c r="CF8" s="15"/>
      <c r="CG8" s="15"/>
      <c r="CH8" s="15"/>
      <c r="CI8" s="15"/>
      <c r="CJ8" s="15"/>
      <c r="CK8" s="15"/>
      <c r="CL8" s="15"/>
      <c r="CM8" s="15"/>
      <c r="CN8" s="15"/>
      <c r="CO8" s="15"/>
      <c r="CP8" s="15"/>
      <c r="CQ8" s="15"/>
      <c r="CR8" s="15"/>
      <c r="CS8" s="15"/>
      <c r="CT8" s="15"/>
      <c r="CU8" s="15"/>
      <c r="CV8" s="15"/>
      <c r="CW8" s="15"/>
      <c r="CX8" s="15"/>
      <c r="CY8" s="15"/>
      <c r="CZ8" s="15"/>
      <c r="DA8" s="15"/>
      <c r="DB8" s="15"/>
      <c r="DC8" s="15"/>
      <c r="DD8" s="15"/>
      <c r="DE8" s="15"/>
      <c r="DF8" s="15"/>
      <c r="DG8" s="15"/>
      <c r="DH8" s="15"/>
      <c r="DI8" s="15"/>
      <c r="DJ8" s="15"/>
      <c r="DK8" s="15"/>
      <c r="DL8" s="15"/>
      <c r="DM8" s="15"/>
      <c r="DN8" s="15"/>
      <c r="DO8" s="15"/>
      <c r="DP8" s="15"/>
      <c r="DQ8" s="15"/>
      <c r="DR8" s="15"/>
      <c r="DS8" s="15"/>
      <c r="DT8" s="15"/>
      <c r="DU8" s="15"/>
      <c r="DV8" s="15"/>
      <c r="DW8" s="15"/>
      <c r="DX8" s="15"/>
      <c r="DY8" s="15"/>
      <c r="DZ8" s="15"/>
      <c r="EA8" s="15"/>
      <c r="EB8" s="15"/>
      <c r="EC8" s="15"/>
      <c r="ED8" s="15"/>
      <c r="EE8" s="15"/>
      <c r="EF8" s="15"/>
      <c r="EG8" s="15"/>
      <c r="EH8" s="15"/>
      <c r="EI8" s="15"/>
      <c r="EJ8" s="15"/>
      <c r="EK8" s="15"/>
      <c r="EL8" s="15"/>
      <c r="EM8" s="15"/>
      <c r="EN8" s="15"/>
      <c r="EO8" s="15"/>
      <c r="EP8" s="15"/>
      <c r="EQ8" s="15"/>
      <c r="ER8" s="15"/>
      <c r="ES8" s="15"/>
      <c r="ET8" s="15"/>
      <c r="EU8" s="15"/>
      <c r="EV8" s="15"/>
      <c r="EW8" s="15"/>
      <c r="EX8" s="15"/>
      <c r="EY8" s="15"/>
      <c r="EZ8" s="15"/>
      <c r="FA8" s="15"/>
      <c r="FB8" s="15"/>
      <c r="FC8" s="15"/>
      <c r="FD8" s="15"/>
      <c r="FE8" s="15"/>
      <c r="FF8" s="15"/>
      <c r="FG8" s="15"/>
      <c r="FH8" s="15"/>
      <c r="FI8" s="15"/>
      <c r="FJ8" s="15"/>
      <c r="FK8" s="15"/>
      <c r="FL8" s="15"/>
      <c r="FM8" s="15"/>
      <c r="FN8" s="15"/>
      <c r="FO8" s="15"/>
      <c r="FP8" s="15"/>
      <c r="FQ8" s="15"/>
      <c r="FR8" s="15"/>
      <c r="FS8" s="15"/>
      <c r="FT8" s="15"/>
      <c r="FU8" s="15"/>
      <c r="FV8" s="15"/>
      <c r="FW8" s="15"/>
      <c r="FX8" s="15"/>
      <c r="FY8" s="15"/>
      <c r="FZ8" s="15"/>
      <c r="GA8" s="15"/>
      <c r="GB8" s="15"/>
      <c r="GC8" s="15"/>
      <c r="GD8" s="15"/>
      <c r="GE8" s="15"/>
      <c r="GF8" s="15"/>
      <c r="GG8" s="15"/>
      <c r="GH8" s="15"/>
      <c r="GI8" s="15"/>
      <c r="GJ8" s="15"/>
      <c r="GK8" s="15"/>
      <c r="GL8" s="15"/>
      <c r="GM8" s="15"/>
      <c r="GN8" s="15"/>
      <c r="GO8" s="15"/>
      <c r="GP8" s="15"/>
      <c r="GQ8" s="15"/>
      <c r="GR8" s="15"/>
      <c r="GS8" s="15"/>
      <c r="GT8" s="15"/>
      <c r="GU8" s="15"/>
      <c r="GV8" s="15"/>
      <c r="GW8" s="15"/>
      <c r="GX8" s="15"/>
      <c r="GY8" s="15"/>
      <c r="GZ8" s="15"/>
      <c r="HA8" s="15"/>
      <c r="HB8" s="15"/>
      <c r="HC8" s="15"/>
      <c r="HD8" s="15"/>
      <c r="HE8" s="15"/>
      <c r="HF8" s="15"/>
      <c r="HG8" s="15"/>
      <c r="HH8" s="15"/>
      <c r="HI8" s="15"/>
      <c r="HJ8" s="15"/>
      <c r="HK8" s="15"/>
      <c r="HL8" s="15"/>
      <c r="HM8" s="15"/>
      <c r="HN8" s="15"/>
      <c r="HO8" s="15"/>
      <c r="HP8" s="15"/>
      <c r="HQ8" s="15"/>
      <c r="HR8" s="15"/>
      <c r="HS8" s="15"/>
      <c r="HT8" s="15"/>
      <c r="HU8" s="15"/>
      <c r="HV8" s="15"/>
      <c r="HW8" s="15"/>
      <c r="HX8" s="15"/>
      <c r="HY8" s="15"/>
      <c r="HZ8" s="15"/>
      <c r="IA8" s="15"/>
      <c r="IB8" s="15"/>
      <c r="IC8" s="15"/>
      <c r="ID8" s="15"/>
      <c r="IE8" s="15"/>
      <c r="IF8" s="15"/>
      <c r="IG8" s="15"/>
      <c r="IH8" s="15"/>
      <c r="II8" s="15"/>
      <c r="IJ8" s="15"/>
      <c r="IK8" s="15"/>
      <c r="IL8" s="15"/>
      <c r="IM8" s="15"/>
      <c r="IN8" s="15"/>
    </row>
    <row r="9" spans="1:248" s="16" customFormat="1" x14ac:dyDescent="0.25">
      <c r="A9" s="318" t="s">
        <v>410</v>
      </c>
      <c r="B9" s="464" t="s">
        <v>41</v>
      </c>
      <c r="C9" s="329">
        <v>23</v>
      </c>
      <c r="D9" s="329">
        <v>25</v>
      </c>
      <c r="E9" s="330">
        <v>33</v>
      </c>
      <c r="F9" s="331">
        <f>C9+D9+E9</f>
        <v>81</v>
      </c>
      <c r="G9" s="329">
        <v>28</v>
      </c>
      <c r="H9" s="329">
        <v>35</v>
      </c>
      <c r="I9" s="329">
        <v>23</v>
      </c>
      <c r="J9" s="329">
        <v>30</v>
      </c>
      <c r="K9" s="329">
        <v>23</v>
      </c>
      <c r="L9" s="329">
        <v>20</v>
      </c>
      <c r="M9" s="331">
        <f>G9+H9+I9+J9+K9+L9</f>
        <v>159</v>
      </c>
      <c r="N9" s="332">
        <f>F9+M9</f>
        <v>240</v>
      </c>
      <c r="O9" s="14"/>
      <c r="P9" s="15"/>
      <c r="Q9" s="15"/>
      <c r="R9" s="15"/>
      <c r="S9" s="15"/>
      <c r="T9" s="15"/>
      <c r="U9" s="15"/>
      <c r="V9" s="15"/>
      <c r="W9" s="15"/>
      <c r="X9" s="15"/>
      <c r="Y9" s="15"/>
      <c r="Z9" s="15"/>
      <c r="AA9" s="15"/>
      <c r="AB9" s="15"/>
      <c r="AC9" s="15"/>
      <c r="AD9" s="15"/>
      <c r="AE9" s="15"/>
      <c r="AF9" s="15"/>
      <c r="AG9" s="15"/>
      <c r="AH9" s="15"/>
      <c r="AI9" s="15"/>
      <c r="AJ9" s="15"/>
      <c r="AK9" s="15"/>
      <c r="AL9" s="15"/>
      <c r="AM9" s="15"/>
      <c r="AN9" s="15"/>
      <c r="AO9" s="15"/>
      <c r="AP9" s="15"/>
      <c r="AQ9" s="15"/>
      <c r="AR9" s="15"/>
      <c r="AS9" s="15"/>
      <c r="AT9" s="15"/>
      <c r="AU9" s="15"/>
      <c r="AV9" s="15"/>
      <c r="AW9" s="15"/>
      <c r="AX9" s="15"/>
      <c r="AY9" s="15"/>
      <c r="AZ9" s="15"/>
      <c r="BA9" s="15"/>
      <c r="BB9" s="15"/>
      <c r="BC9" s="15"/>
      <c r="BD9" s="15"/>
      <c r="BE9" s="15"/>
      <c r="BF9" s="15"/>
      <c r="BG9" s="15"/>
      <c r="BH9" s="15"/>
      <c r="BI9" s="15"/>
      <c r="BJ9" s="15"/>
      <c r="BK9" s="15"/>
      <c r="BL9" s="15"/>
      <c r="BM9" s="15"/>
      <c r="BN9" s="15"/>
      <c r="BO9" s="15"/>
      <c r="BP9" s="15"/>
      <c r="BQ9" s="15"/>
      <c r="BR9" s="15"/>
      <c r="BS9" s="15"/>
      <c r="BT9" s="15"/>
      <c r="BU9" s="15"/>
      <c r="BV9" s="15"/>
      <c r="BW9" s="15"/>
      <c r="BX9" s="15"/>
      <c r="BY9" s="15"/>
      <c r="BZ9" s="15"/>
      <c r="CA9" s="15"/>
      <c r="CB9" s="15"/>
      <c r="CC9" s="15"/>
      <c r="CD9" s="15"/>
      <c r="CE9" s="15"/>
      <c r="CF9" s="15"/>
      <c r="CG9" s="15"/>
      <c r="CH9" s="15"/>
      <c r="CI9" s="15"/>
      <c r="CJ9" s="15"/>
      <c r="CK9" s="15"/>
      <c r="CL9" s="15"/>
      <c r="CM9" s="15"/>
      <c r="CN9" s="15"/>
      <c r="CO9" s="15"/>
      <c r="CP9" s="15"/>
      <c r="CQ9" s="15"/>
      <c r="CR9" s="15"/>
      <c r="CS9" s="15"/>
      <c r="CT9" s="15"/>
      <c r="CU9" s="15"/>
      <c r="CV9" s="15"/>
      <c r="CW9" s="15"/>
      <c r="CX9" s="15"/>
      <c r="CY9" s="15"/>
      <c r="CZ9" s="15"/>
      <c r="DA9" s="15"/>
      <c r="DB9" s="15"/>
      <c r="DC9" s="15"/>
      <c r="DD9" s="15"/>
      <c r="DE9" s="15"/>
      <c r="DF9" s="15"/>
      <c r="DG9" s="15"/>
      <c r="DH9" s="15"/>
      <c r="DI9" s="15"/>
      <c r="DJ9" s="15"/>
      <c r="DK9" s="15"/>
      <c r="DL9" s="15"/>
      <c r="DM9" s="15"/>
      <c r="DN9" s="15"/>
      <c r="DO9" s="15"/>
      <c r="DP9" s="15"/>
      <c r="DQ9" s="15"/>
      <c r="DR9" s="15"/>
      <c r="DS9" s="15"/>
      <c r="DT9" s="15"/>
      <c r="DU9" s="15"/>
      <c r="DV9" s="15"/>
      <c r="DW9" s="15"/>
      <c r="DX9" s="15"/>
      <c r="DY9" s="15"/>
      <c r="DZ9" s="15"/>
      <c r="EA9" s="15"/>
      <c r="EB9" s="15"/>
      <c r="EC9" s="15"/>
      <c r="ED9" s="15"/>
      <c r="EE9" s="15"/>
      <c r="EF9" s="15"/>
      <c r="EG9" s="15"/>
      <c r="EH9" s="15"/>
      <c r="EI9" s="15"/>
      <c r="EJ9" s="15"/>
      <c r="EK9" s="15"/>
      <c r="EL9" s="15"/>
      <c r="EM9" s="15"/>
      <c r="EN9" s="15"/>
      <c r="EO9" s="15"/>
      <c r="EP9" s="15"/>
      <c r="EQ9" s="15"/>
      <c r="ER9" s="15"/>
      <c r="ES9" s="15"/>
      <c r="ET9" s="15"/>
      <c r="EU9" s="15"/>
      <c r="EV9" s="15"/>
      <c r="EW9" s="15"/>
      <c r="EX9" s="15"/>
      <c r="EY9" s="15"/>
      <c r="EZ9" s="15"/>
      <c r="FA9" s="15"/>
      <c r="FB9" s="15"/>
      <c r="FC9" s="15"/>
      <c r="FD9" s="15"/>
      <c r="FE9" s="15"/>
      <c r="FF9" s="15"/>
      <c r="FG9" s="15"/>
      <c r="FH9" s="15"/>
      <c r="FI9" s="15"/>
      <c r="FJ9" s="15"/>
      <c r="FK9" s="15"/>
      <c r="FL9" s="15"/>
      <c r="FM9" s="15"/>
      <c r="FN9" s="15"/>
      <c r="FO9" s="15"/>
      <c r="FP9" s="15"/>
      <c r="FQ9" s="15"/>
      <c r="FR9" s="15"/>
      <c r="FS9" s="15"/>
      <c r="FT9" s="15"/>
      <c r="FU9" s="15"/>
      <c r="FV9" s="15"/>
      <c r="FW9" s="15"/>
      <c r="FX9" s="15"/>
      <c r="FY9" s="15"/>
      <c r="FZ9" s="15"/>
      <c r="GA9" s="15"/>
      <c r="GB9" s="15"/>
      <c r="GC9" s="15"/>
      <c r="GD9" s="15"/>
      <c r="GE9" s="15"/>
      <c r="GF9" s="15"/>
      <c r="GG9" s="15"/>
      <c r="GH9" s="15"/>
      <c r="GI9" s="15"/>
      <c r="GJ9" s="15"/>
      <c r="GK9" s="15"/>
      <c r="GL9" s="15"/>
      <c r="GM9" s="15"/>
      <c r="GN9" s="15"/>
      <c r="GO9" s="15"/>
      <c r="GP9" s="15"/>
      <c r="GQ9" s="15"/>
      <c r="GR9" s="15"/>
      <c r="GS9" s="15"/>
      <c r="GT9" s="15"/>
      <c r="GU9" s="15"/>
      <c r="GV9" s="15"/>
      <c r="GW9" s="15"/>
      <c r="GX9" s="15"/>
      <c r="GY9" s="15"/>
      <c r="GZ9" s="15"/>
      <c r="HA9" s="15"/>
      <c r="HB9" s="15"/>
      <c r="HC9" s="15"/>
      <c r="HD9" s="15"/>
      <c r="HE9" s="15"/>
      <c r="HF9" s="15"/>
      <c r="HG9" s="15"/>
      <c r="HH9" s="15"/>
      <c r="HI9" s="15"/>
      <c r="HJ9" s="15"/>
      <c r="HK9" s="15"/>
      <c r="HL9" s="15"/>
      <c r="HM9" s="15"/>
      <c r="HN9" s="15"/>
      <c r="HO9" s="15"/>
      <c r="HP9" s="15"/>
      <c r="HQ9" s="15"/>
      <c r="HR9" s="15"/>
      <c r="HS9" s="15"/>
      <c r="HT9" s="15"/>
      <c r="HU9" s="15"/>
      <c r="HV9" s="15"/>
      <c r="HW9" s="15"/>
      <c r="HX9" s="15"/>
      <c r="HY9" s="15"/>
      <c r="HZ9" s="15"/>
      <c r="IA9" s="15"/>
      <c r="IB9" s="15"/>
      <c r="IC9" s="15"/>
      <c r="ID9" s="15"/>
      <c r="IE9" s="15"/>
      <c r="IF9" s="15"/>
      <c r="IG9" s="15"/>
      <c r="IH9" s="15"/>
      <c r="II9" s="15"/>
      <c r="IJ9" s="15"/>
      <c r="IK9" s="15"/>
      <c r="IL9" s="15"/>
      <c r="IM9" s="15"/>
      <c r="IN9" s="15"/>
    </row>
    <row r="10" spans="1:248" s="16" customFormat="1" x14ac:dyDescent="0.25">
      <c r="A10" s="318" t="s">
        <v>411</v>
      </c>
      <c r="B10" s="464" t="s">
        <v>42</v>
      </c>
      <c r="C10" s="329">
        <v>14</v>
      </c>
      <c r="D10" s="329">
        <v>28</v>
      </c>
      <c r="E10" s="330">
        <v>22</v>
      </c>
      <c r="F10" s="331">
        <f>C10+D10+E10</f>
        <v>64</v>
      </c>
      <c r="G10" s="329">
        <v>20</v>
      </c>
      <c r="H10" s="329">
        <v>26</v>
      </c>
      <c r="I10" s="329">
        <v>25</v>
      </c>
      <c r="J10" s="329">
        <v>27</v>
      </c>
      <c r="K10" s="329">
        <v>14</v>
      </c>
      <c r="L10" s="329">
        <v>21</v>
      </c>
      <c r="M10" s="331">
        <f>G10+H10+I10+J10+K10+L10</f>
        <v>133</v>
      </c>
      <c r="N10" s="332">
        <f>F10+M10</f>
        <v>197</v>
      </c>
      <c r="O10" s="14"/>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c r="AU10" s="15"/>
      <c r="AV10" s="15"/>
      <c r="AW10" s="15"/>
      <c r="AX10" s="15"/>
      <c r="AY10" s="15"/>
      <c r="AZ10" s="15"/>
      <c r="BA10" s="15"/>
      <c r="BB10" s="15"/>
      <c r="BC10" s="15"/>
      <c r="BD10" s="15"/>
      <c r="BE10" s="15"/>
      <c r="BF10" s="15"/>
      <c r="BG10" s="15"/>
      <c r="BH10" s="15"/>
      <c r="BI10" s="15"/>
      <c r="BJ10" s="15"/>
      <c r="BK10" s="15"/>
      <c r="BL10" s="15"/>
      <c r="BM10" s="15"/>
      <c r="BN10" s="15"/>
      <c r="BO10" s="15"/>
      <c r="BP10" s="15"/>
      <c r="BQ10" s="15"/>
      <c r="BR10" s="15"/>
      <c r="BS10" s="15"/>
      <c r="BT10" s="15"/>
      <c r="BU10" s="15"/>
      <c r="BV10" s="15"/>
      <c r="BW10" s="15"/>
      <c r="BX10" s="15"/>
      <c r="BY10" s="15"/>
      <c r="BZ10" s="15"/>
      <c r="CA10" s="15"/>
      <c r="CB10" s="15"/>
      <c r="CC10" s="15"/>
      <c r="CD10" s="15"/>
      <c r="CE10" s="15"/>
      <c r="CF10" s="15"/>
      <c r="CG10" s="15"/>
      <c r="CH10" s="15"/>
      <c r="CI10" s="15"/>
      <c r="CJ10" s="15"/>
      <c r="CK10" s="15"/>
      <c r="CL10" s="15"/>
      <c r="CM10" s="15"/>
      <c r="CN10" s="15"/>
      <c r="CO10" s="15"/>
      <c r="CP10" s="15"/>
      <c r="CQ10" s="15"/>
      <c r="CR10" s="15"/>
      <c r="CS10" s="15"/>
      <c r="CT10" s="15"/>
      <c r="CU10" s="15"/>
      <c r="CV10" s="15"/>
      <c r="CW10" s="15"/>
      <c r="CX10" s="15"/>
      <c r="CY10" s="15"/>
      <c r="CZ10" s="15"/>
      <c r="DA10" s="15"/>
      <c r="DB10" s="15"/>
      <c r="DC10" s="15"/>
      <c r="DD10" s="15"/>
      <c r="DE10" s="15"/>
      <c r="DF10" s="15"/>
      <c r="DG10" s="15"/>
      <c r="DH10" s="15"/>
      <c r="DI10" s="15"/>
      <c r="DJ10" s="15"/>
      <c r="DK10" s="15"/>
      <c r="DL10" s="15"/>
      <c r="DM10" s="15"/>
      <c r="DN10" s="15"/>
      <c r="DO10" s="15"/>
      <c r="DP10" s="15"/>
      <c r="DQ10" s="15"/>
      <c r="DR10" s="15"/>
      <c r="DS10" s="15"/>
      <c r="DT10" s="15"/>
      <c r="DU10" s="15"/>
      <c r="DV10" s="15"/>
      <c r="DW10" s="15"/>
      <c r="DX10" s="15"/>
      <c r="DY10" s="15"/>
      <c r="DZ10" s="15"/>
      <c r="EA10" s="15"/>
      <c r="EB10" s="15"/>
      <c r="EC10" s="15"/>
      <c r="ED10" s="15"/>
      <c r="EE10" s="15"/>
      <c r="EF10" s="15"/>
      <c r="EG10" s="15"/>
      <c r="EH10" s="15"/>
      <c r="EI10" s="15"/>
      <c r="EJ10" s="15"/>
      <c r="EK10" s="15"/>
      <c r="EL10" s="15"/>
      <c r="EM10" s="15"/>
      <c r="EN10" s="15"/>
      <c r="EO10" s="15"/>
      <c r="EP10" s="15"/>
      <c r="EQ10" s="15"/>
      <c r="ER10" s="15"/>
      <c r="ES10" s="15"/>
      <c r="ET10" s="15"/>
      <c r="EU10" s="15"/>
      <c r="EV10" s="15"/>
      <c r="EW10" s="15"/>
      <c r="EX10" s="15"/>
      <c r="EY10" s="15"/>
      <c r="EZ10" s="15"/>
      <c r="FA10" s="15"/>
      <c r="FB10" s="15"/>
      <c r="FC10" s="15"/>
      <c r="FD10" s="15"/>
      <c r="FE10" s="15"/>
      <c r="FF10" s="15"/>
      <c r="FG10" s="15"/>
      <c r="FH10" s="15"/>
      <c r="FI10" s="15"/>
      <c r="FJ10" s="15"/>
      <c r="FK10" s="15"/>
      <c r="FL10" s="15"/>
      <c r="FM10" s="15"/>
      <c r="FN10" s="15"/>
      <c r="FO10" s="15"/>
      <c r="FP10" s="15"/>
      <c r="FQ10" s="15"/>
      <c r="FR10" s="15"/>
      <c r="FS10" s="15"/>
      <c r="FT10" s="15"/>
      <c r="FU10" s="15"/>
      <c r="FV10" s="15"/>
      <c r="FW10" s="15"/>
      <c r="FX10" s="15"/>
      <c r="FY10" s="15"/>
      <c r="FZ10" s="15"/>
      <c r="GA10" s="15"/>
      <c r="GB10" s="15"/>
      <c r="GC10" s="15"/>
      <c r="GD10" s="15"/>
      <c r="GE10" s="15"/>
      <c r="GF10" s="15"/>
      <c r="GG10" s="15"/>
      <c r="GH10" s="15"/>
      <c r="GI10" s="15"/>
      <c r="GJ10" s="15"/>
      <c r="GK10" s="15"/>
      <c r="GL10" s="15"/>
      <c r="GM10" s="15"/>
      <c r="GN10" s="15"/>
      <c r="GO10" s="15"/>
      <c r="GP10" s="15"/>
      <c r="GQ10" s="15"/>
      <c r="GR10" s="15"/>
      <c r="GS10" s="15"/>
      <c r="GT10" s="15"/>
      <c r="GU10" s="15"/>
      <c r="GV10" s="15"/>
      <c r="GW10" s="15"/>
      <c r="GX10" s="15"/>
      <c r="GY10" s="15"/>
      <c r="GZ10" s="15"/>
      <c r="HA10" s="15"/>
      <c r="HB10" s="15"/>
      <c r="HC10" s="15"/>
      <c r="HD10" s="15"/>
      <c r="HE10" s="15"/>
      <c r="HF10" s="15"/>
      <c r="HG10" s="15"/>
      <c r="HH10" s="15"/>
      <c r="HI10" s="15"/>
      <c r="HJ10" s="15"/>
      <c r="HK10" s="15"/>
      <c r="HL10" s="15"/>
      <c r="HM10" s="15"/>
      <c r="HN10" s="15"/>
      <c r="HO10" s="15"/>
      <c r="HP10" s="15"/>
      <c r="HQ10" s="15"/>
      <c r="HR10" s="15"/>
      <c r="HS10" s="15"/>
      <c r="HT10" s="15"/>
      <c r="HU10" s="15"/>
      <c r="HV10" s="15"/>
      <c r="HW10" s="15"/>
      <c r="HX10" s="15"/>
      <c r="HY10" s="15"/>
      <c r="HZ10" s="15"/>
      <c r="IA10" s="15"/>
      <c r="IB10" s="15"/>
      <c r="IC10" s="15"/>
      <c r="ID10" s="15"/>
      <c r="IE10" s="15"/>
      <c r="IF10" s="15"/>
      <c r="IG10" s="15"/>
      <c r="IH10" s="15"/>
      <c r="II10" s="15"/>
      <c r="IJ10" s="15"/>
      <c r="IK10" s="15"/>
      <c r="IL10" s="15"/>
      <c r="IM10" s="15"/>
      <c r="IN10" s="15"/>
    </row>
    <row r="11" spans="1:248" s="16" customFormat="1" ht="14.25" thickBot="1" x14ac:dyDescent="0.3">
      <c r="A11" s="318">
        <v>1181</v>
      </c>
      <c r="B11" s="464" t="s">
        <v>124</v>
      </c>
      <c r="C11" s="329">
        <v>16</v>
      </c>
      <c r="D11" s="329">
        <v>34</v>
      </c>
      <c r="E11" s="330">
        <v>25</v>
      </c>
      <c r="F11" s="331">
        <f>C11+D11+E11</f>
        <v>75</v>
      </c>
      <c r="G11" s="329">
        <v>21</v>
      </c>
      <c r="H11" s="329">
        <v>30</v>
      </c>
      <c r="I11" s="329">
        <v>29</v>
      </c>
      <c r="J11" s="329">
        <v>42</v>
      </c>
      <c r="K11" s="329">
        <v>27</v>
      </c>
      <c r="L11" s="329">
        <v>26</v>
      </c>
      <c r="M11" s="331">
        <f>G11+H11+I11+J11+K11+L11</f>
        <v>175</v>
      </c>
      <c r="N11" s="332">
        <f>F11+M11</f>
        <v>250</v>
      </c>
      <c r="O11" s="14"/>
      <c r="P11" s="15"/>
      <c r="Q11" s="15"/>
      <c r="R11" s="15"/>
      <c r="S11" s="15"/>
      <c r="T11" s="15"/>
      <c r="U11" s="15"/>
      <c r="V11" s="15"/>
      <c r="W11" s="15"/>
      <c r="X11" s="15"/>
      <c r="Y11" s="15"/>
      <c r="Z11" s="15"/>
      <c r="AA11" s="15"/>
      <c r="AB11" s="15"/>
      <c r="AC11" s="15"/>
      <c r="AD11" s="15"/>
      <c r="AE11" s="15"/>
      <c r="AF11" s="15"/>
      <c r="AG11" s="15"/>
      <c r="AH11" s="15"/>
      <c r="AI11" s="15"/>
      <c r="AJ11" s="15"/>
      <c r="AK11" s="15"/>
      <c r="AL11" s="15"/>
      <c r="AM11" s="15"/>
      <c r="AN11" s="15"/>
      <c r="AO11" s="15"/>
      <c r="AP11" s="15"/>
      <c r="AQ11" s="15"/>
      <c r="AR11" s="15"/>
      <c r="AS11" s="15"/>
      <c r="AT11" s="15"/>
      <c r="AU11" s="15"/>
      <c r="AV11" s="15"/>
      <c r="AW11" s="15"/>
      <c r="AX11" s="15"/>
      <c r="AY11" s="15"/>
      <c r="AZ11" s="15"/>
      <c r="BA11" s="15"/>
      <c r="BB11" s="15"/>
      <c r="BC11" s="15"/>
      <c r="BD11" s="15"/>
      <c r="BE11" s="15"/>
      <c r="BF11" s="15"/>
      <c r="BG11" s="15"/>
      <c r="BH11" s="15"/>
      <c r="BI11" s="15"/>
      <c r="BJ11" s="15"/>
      <c r="BK11" s="15"/>
      <c r="BL11" s="15"/>
      <c r="BM11" s="15"/>
      <c r="BN11" s="15"/>
      <c r="BO11" s="15"/>
      <c r="BP11" s="15"/>
      <c r="BQ11" s="15"/>
      <c r="BR11" s="15"/>
      <c r="BS11" s="15"/>
      <c r="BT11" s="15"/>
      <c r="BU11" s="15"/>
      <c r="BV11" s="15"/>
      <c r="BW11" s="15"/>
      <c r="BX11" s="15"/>
      <c r="BY11" s="15"/>
      <c r="BZ11" s="15"/>
      <c r="CA11" s="15"/>
      <c r="CB11" s="15"/>
      <c r="CC11" s="15"/>
      <c r="CD11" s="15"/>
      <c r="CE11" s="15"/>
      <c r="CF11" s="15"/>
      <c r="CG11" s="15"/>
      <c r="CH11" s="15"/>
      <c r="CI11" s="15"/>
      <c r="CJ11" s="15"/>
      <c r="CK11" s="15"/>
      <c r="CL11" s="15"/>
      <c r="CM11" s="15"/>
      <c r="CN11" s="15"/>
      <c r="CO11" s="15"/>
      <c r="CP11" s="15"/>
      <c r="CQ11" s="15"/>
      <c r="CR11" s="15"/>
      <c r="CS11" s="15"/>
      <c r="CT11" s="15"/>
      <c r="CU11" s="15"/>
      <c r="CV11" s="15"/>
      <c r="CW11" s="15"/>
      <c r="CX11" s="15"/>
      <c r="CY11" s="15"/>
      <c r="CZ11" s="15"/>
      <c r="DA11" s="15"/>
      <c r="DB11" s="15"/>
      <c r="DC11" s="15"/>
      <c r="DD11" s="15"/>
      <c r="DE11" s="15"/>
      <c r="DF11" s="15"/>
      <c r="DG11" s="15"/>
      <c r="DH11" s="15"/>
      <c r="DI11" s="15"/>
      <c r="DJ11" s="15"/>
      <c r="DK11" s="15"/>
      <c r="DL11" s="15"/>
      <c r="DM11" s="15"/>
      <c r="DN11" s="15"/>
      <c r="DO11" s="15"/>
      <c r="DP11" s="15"/>
      <c r="DQ11" s="15"/>
      <c r="DR11" s="15"/>
      <c r="DS11" s="15"/>
      <c r="DT11" s="15"/>
      <c r="DU11" s="15"/>
      <c r="DV11" s="15"/>
      <c r="DW11" s="15"/>
      <c r="DX11" s="15"/>
      <c r="DY11" s="15"/>
      <c r="DZ11" s="15"/>
      <c r="EA11" s="15"/>
      <c r="EB11" s="15"/>
      <c r="EC11" s="15"/>
      <c r="ED11" s="15"/>
      <c r="EE11" s="15"/>
      <c r="EF11" s="15"/>
      <c r="EG11" s="15"/>
      <c r="EH11" s="15"/>
      <c r="EI11" s="15"/>
      <c r="EJ11" s="15"/>
      <c r="EK11" s="15"/>
      <c r="EL11" s="15"/>
      <c r="EM11" s="15"/>
      <c r="EN11" s="15"/>
      <c r="EO11" s="15"/>
      <c r="EP11" s="15"/>
      <c r="EQ11" s="15"/>
      <c r="ER11" s="15"/>
      <c r="ES11" s="15"/>
      <c r="ET11" s="15"/>
      <c r="EU11" s="15"/>
      <c r="EV11" s="15"/>
      <c r="EW11" s="15"/>
      <c r="EX11" s="15"/>
      <c r="EY11" s="15"/>
      <c r="EZ11" s="15"/>
      <c r="FA11" s="15"/>
      <c r="FB11" s="15"/>
      <c r="FC11" s="15"/>
      <c r="FD11" s="15"/>
      <c r="FE11" s="15"/>
      <c r="FF11" s="15"/>
      <c r="FG11" s="15"/>
      <c r="FH11" s="15"/>
      <c r="FI11" s="15"/>
      <c r="FJ11" s="15"/>
      <c r="FK11" s="15"/>
      <c r="FL11" s="15"/>
      <c r="FM11" s="15"/>
      <c r="FN11" s="15"/>
      <c r="FO11" s="15"/>
      <c r="FP11" s="15"/>
      <c r="FQ11" s="15"/>
      <c r="FR11" s="15"/>
      <c r="FS11" s="15"/>
      <c r="FT11" s="15"/>
      <c r="FU11" s="15"/>
      <c r="FV11" s="15"/>
      <c r="FW11" s="15"/>
      <c r="FX11" s="15"/>
      <c r="FY11" s="15"/>
      <c r="FZ11" s="15"/>
      <c r="GA11" s="15"/>
      <c r="GB11" s="15"/>
      <c r="GC11" s="15"/>
      <c r="GD11" s="15"/>
      <c r="GE11" s="15"/>
      <c r="GF11" s="15"/>
      <c r="GG11" s="15"/>
      <c r="GH11" s="15"/>
      <c r="GI11" s="15"/>
      <c r="GJ11" s="15"/>
      <c r="GK11" s="15"/>
      <c r="GL11" s="15"/>
      <c r="GM11" s="15"/>
      <c r="GN11" s="15"/>
      <c r="GO11" s="15"/>
      <c r="GP11" s="15"/>
      <c r="GQ11" s="15"/>
      <c r="GR11" s="15"/>
      <c r="GS11" s="15"/>
      <c r="GT11" s="15"/>
      <c r="GU11" s="15"/>
      <c r="GV11" s="15"/>
      <c r="GW11" s="15"/>
      <c r="GX11" s="15"/>
      <c r="GY11" s="15"/>
      <c r="GZ11" s="15"/>
      <c r="HA11" s="15"/>
      <c r="HB11" s="15"/>
      <c r="HC11" s="15"/>
      <c r="HD11" s="15"/>
      <c r="HE11" s="15"/>
      <c r="HF11" s="15"/>
      <c r="HG11" s="15"/>
      <c r="HH11" s="15"/>
      <c r="HI11" s="15"/>
      <c r="HJ11" s="15"/>
      <c r="HK11" s="15"/>
      <c r="HL11" s="15"/>
      <c r="HM11" s="15"/>
      <c r="HN11" s="15"/>
      <c r="HO11" s="15"/>
      <c r="HP11" s="15"/>
      <c r="HQ11" s="15"/>
      <c r="HR11" s="15"/>
      <c r="HS11" s="15"/>
      <c r="HT11" s="15"/>
      <c r="HU11" s="15"/>
      <c r="HV11" s="15"/>
      <c r="HW11" s="15"/>
      <c r="HX11" s="15"/>
      <c r="HY11" s="15"/>
      <c r="HZ11" s="15"/>
      <c r="IA11" s="15"/>
      <c r="IB11" s="15"/>
      <c r="IC11" s="15"/>
      <c r="ID11" s="15"/>
      <c r="IE11" s="15"/>
      <c r="IF11" s="15"/>
      <c r="IG11" s="15"/>
      <c r="IH11" s="15"/>
      <c r="II11" s="15"/>
      <c r="IJ11" s="15"/>
      <c r="IK11" s="15"/>
      <c r="IL11" s="15"/>
      <c r="IM11" s="15"/>
      <c r="IN11" s="15"/>
    </row>
    <row r="12" spans="1:248" s="81" customFormat="1" thickBot="1" x14ac:dyDescent="0.3">
      <c r="A12" s="465"/>
      <c r="B12" s="466" t="s">
        <v>43</v>
      </c>
      <c r="C12" s="467">
        <f>SUM(C7:C11)</f>
        <v>105</v>
      </c>
      <c r="D12" s="467">
        <f t="shared" ref="D12:N12" si="0">SUM(D7:D11)</f>
        <v>135</v>
      </c>
      <c r="E12" s="468">
        <f t="shared" si="0"/>
        <v>143</v>
      </c>
      <c r="F12" s="469">
        <f t="shared" si="0"/>
        <v>383</v>
      </c>
      <c r="G12" s="470">
        <f t="shared" si="0"/>
        <v>117</v>
      </c>
      <c r="H12" s="467">
        <f t="shared" si="0"/>
        <v>164</v>
      </c>
      <c r="I12" s="467">
        <f t="shared" si="0"/>
        <v>145</v>
      </c>
      <c r="J12" s="467">
        <f t="shared" si="0"/>
        <v>159</v>
      </c>
      <c r="K12" s="467">
        <f t="shared" si="0"/>
        <v>119</v>
      </c>
      <c r="L12" s="468">
        <f t="shared" si="0"/>
        <v>134</v>
      </c>
      <c r="M12" s="469">
        <f t="shared" si="0"/>
        <v>838</v>
      </c>
      <c r="N12" s="471">
        <f t="shared" si="0"/>
        <v>1221</v>
      </c>
      <c r="O12" s="79"/>
      <c r="P12" s="80"/>
      <c r="Q12" s="80"/>
      <c r="R12" s="80"/>
      <c r="S12" s="80"/>
      <c r="T12" s="80"/>
      <c r="U12" s="80"/>
      <c r="V12" s="80"/>
      <c r="W12" s="80"/>
      <c r="X12" s="80"/>
      <c r="Y12" s="80"/>
      <c r="Z12" s="80"/>
      <c r="AA12" s="80"/>
      <c r="AB12" s="80"/>
      <c r="AC12" s="80"/>
      <c r="AD12" s="80"/>
      <c r="AE12" s="80"/>
      <c r="AF12" s="80"/>
      <c r="AG12" s="80"/>
      <c r="AH12" s="80"/>
      <c r="AI12" s="80"/>
      <c r="AJ12" s="80"/>
      <c r="AK12" s="80"/>
      <c r="AL12" s="80"/>
      <c r="AM12" s="80"/>
      <c r="AN12" s="80"/>
      <c r="AO12" s="80"/>
      <c r="AP12" s="80"/>
      <c r="AQ12" s="80"/>
      <c r="AR12" s="80"/>
      <c r="AS12" s="80"/>
      <c r="AT12" s="80"/>
      <c r="AU12" s="80"/>
      <c r="AV12" s="80"/>
      <c r="AW12" s="80"/>
      <c r="AX12" s="80"/>
      <c r="AY12" s="80"/>
      <c r="AZ12" s="80"/>
      <c r="BA12" s="80"/>
      <c r="BB12" s="80"/>
      <c r="BC12" s="80"/>
      <c r="BD12" s="80"/>
      <c r="BE12" s="80"/>
      <c r="BF12" s="80"/>
      <c r="BG12" s="80"/>
      <c r="BH12" s="80"/>
      <c r="BI12" s="80"/>
      <c r="BJ12" s="80"/>
      <c r="BK12" s="80"/>
      <c r="BL12" s="80"/>
      <c r="BM12" s="80"/>
      <c r="BN12" s="80"/>
      <c r="BO12" s="80"/>
      <c r="BP12" s="80"/>
      <c r="BQ12" s="80"/>
      <c r="BR12" s="80"/>
      <c r="BS12" s="80"/>
      <c r="BT12" s="80"/>
      <c r="BU12" s="80"/>
      <c r="BV12" s="80"/>
      <c r="BW12" s="80"/>
      <c r="BX12" s="80"/>
      <c r="BY12" s="80"/>
      <c r="BZ12" s="80"/>
      <c r="CA12" s="80"/>
      <c r="CB12" s="80"/>
      <c r="CC12" s="80"/>
      <c r="CD12" s="80"/>
      <c r="CE12" s="80"/>
      <c r="CF12" s="80"/>
      <c r="CG12" s="80"/>
      <c r="CH12" s="80"/>
      <c r="CI12" s="80"/>
      <c r="CJ12" s="80"/>
      <c r="CK12" s="80"/>
      <c r="CL12" s="80"/>
      <c r="CM12" s="80"/>
      <c r="CN12" s="80"/>
      <c r="CO12" s="80"/>
      <c r="CP12" s="80"/>
      <c r="CQ12" s="80"/>
      <c r="CR12" s="80"/>
      <c r="CS12" s="80"/>
      <c r="CT12" s="80"/>
      <c r="CU12" s="80"/>
      <c r="CV12" s="80"/>
      <c r="CW12" s="80"/>
      <c r="CX12" s="80"/>
      <c r="CY12" s="80"/>
      <c r="CZ12" s="80"/>
      <c r="DA12" s="80"/>
      <c r="DB12" s="80"/>
      <c r="DC12" s="80"/>
      <c r="DD12" s="80"/>
      <c r="DE12" s="80"/>
      <c r="DF12" s="80"/>
      <c r="DG12" s="80"/>
      <c r="DH12" s="80"/>
      <c r="DI12" s="80"/>
      <c r="DJ12" s="80"/>
      <c r="DK12" s="80"/>
      <c r="DL12" s="80"/>
      <c r="DM12" s="80"/>
      <c r="DN12" s="80"/>
      <c r="DO12" s="80"/>
      <c r="DP12" s="80"/>
      <c r="DQ12" s="80"/>
      <c r="DR12" s="80"/>
      <c r="DS12" s="80"/>
      <c r="DT12" s="80"/>
      <c r="DU12" s="80"/>
      <c r="DV12" s="80"/>
      <c r="DW12" s="80"/>
      <c r="DX12" s="80"/>
      <c r="DY12" s="80"/>
      <c r="DZ12" s="80"/>
      <c r="EA12" s="80"/>
      <c r="EB12" s="80"/>
      <c r="EC12" s="80"/>
      <c r="ED12" s="80"/>
      <c r="EE12" s="80"/>
      <c r="EF12" s="80"/>
      <c r="EG12" s="80"/>
      <c r="EH12" s="80"/>
      <c r="EI12" s="80"/>
      <c r="EJ12" s="80"/>
      <c r="EK12" s="80"/>
      <c r="EL12" s="80"/>
      <c r="EM12" s="80"/>
      <c r="EN12" s="80"/>
      <c r="EO12" s="80"/>
      <c r="EP12" s="80"/>
      <c r="EQ12" s="80"/>
      <c r="ER12" s="80"/>
      <c r="ES12" s="80"/>
      <c r="ET12" s="80"/>
      <c r="EU12" s="80"/>
      <c r="EV12" s="80"/>
      <c r="EW12" s="80"/>
      <c r="EX12" s="80"/>
      <c r="EY12" s="80"/>
      <c r="EZ12" s="80"/>
      <c r="FA12" s="80"/>
      <c r="FB12" s="80"/>
      <c r="FC12" s="80"/>
      <c r="FD12" s="80"/>
      <c r="FE12" s="80"/>
      <c r="FF12" s="80"/>
      <c r="FG12" s="80"/>
      <c r="FH12" s="80"/>
      <c r="FI12" s="80"/>
      <c r="FJ12" s="80"/>
      <c r="FK12" s="80"/>
      <c r="FL12" s="80"/>
      <c r="FM12" s="80"/>
      <c r="FN12" s="80"/>
      <c r="FO12" s="80"/>
      <c r="FP12" s="80"/>
      <c r="FQ12" s="80"/>
      <c r="FR12" s="80"/>
      <c r="FS12" s="80"/>
      <c r="FT12" s="80"/>
      <c r="FU12" s="80"/>
      <c r="FV12" s="80"/>
      <c r="FW12" s="80"/>
      <c r="FX12" s="80"/>
      <c r="FY12" s="80"/>
      <c r="FZ12" s="80"/>
      <c r="GA12" s="80"/>
      <c r="GB12" s="80"/>
      <c r="GC12" s="80"/>
      <c r="GD12" s="80"/>
      <c r="GE12" s="80"/>
      <c r="GF12" s="80"/>
      <c r="GG12" s="80"/>
      <c r="GH12" s="80"/>
      <c r="GI12" s="80"/>
      <c r="GJ12" s="80"/>
      <c r="GK12" s="80"/>
      <c r="GL12" s="80"/>
      <c r="GM12" s="80"/>
      <c r="GN12" s="80"/>
      <c r="GO12" s="80"/>
      <c r="GP12" s="80"/>
      <c r="GQ12" s="80"/>
      <c r="GR12" s="80"/>
      <c r="GS12" s="80"/>
      <c r="GT12" s="80"/>
      <c r="GU12" s="80"/>
      <c r="GV12" s="80"/>
      <c r="GW12" s="80"/>
      <c r="GX12" s="80"/>
      <c r="GY12" s="80"/>
      <c r="GZ12" s="80"/>
      <c r="HA12" s="80"/>
      <c r="HB12" s="80"/>
      <c r="HC12" s="80"/>
      <c r="HD12" s="80"/>
      <c r="HE12" s="80"/>
      <c r="HF12" s="80"/>
      <c r="HG12" s="80"/>
      <c r="HH12" s="80"/>
      <c r="HI12" s="80"/>
      <c r="HJ12" s="80"/>
      <c r="HK12" s="80"/>
      <c r="HL12" s="80"/>
      <c r="HM12" s="80"/>
      <c r="HN12" s="80"/>
      <c r="HO12" s="80"/>
      <c r="HP12" s="80"/>
      <c r="HQ12" s="80"/>
      <c r="HR12" s="80"/>
      <c r="HS12" s="80"/>
      <c r="HT12" s="80"/>
      <c r="HU12" s="80"/>
      <c r="HV12" s="80"/>
      <c r="HW12" s="80"/>
      <c r="HX12" s="80"/>
      <c r="HY12" s="80"/>
      <c r="HZ12" s="80"/>
      <c r="IA12" s="80"/>
      <c r="IB12" s="80"/>
      <c r="IC12" s="80"/>
      <c r="ID12" s="80"/>
      <c r="IE12" s="80"/>
      <c r="IF12" s="80"/>
      <c r="IG12" s="80"/>
      <c r="IH12" s="80"/>
      <c r="II12" s="80"/>
      <c r="IJ12" s="80"/>
      <c r="IK12" s="80"/>
      <c r="IL12" s="80"/>
      <c r="IM12" s="80"/>
      <c r="IN12" s="80"/>
    </row>
    <row r="13" spans="1:248" x14ac:dyDescent="0.25">
      <c r="B13" s="106"/>
      <c r="C13" s="106"/>
      <c r="D13" s="106"/>
      <c r="E13" s="106"/>
      <c r="F13" s="106"/>
      <c r="G13" s="106"/>
      <c r="H13" s="106"/>
      <c r="I13" s="106"/>
      <c r="J13" s="106"/>
      <c r="K13" s="106"/>
      <c r="L13" s="106"/>
      <c r="M13" s="106"/>
      <c r="N13" s="106"/>
      <c r="O13" s="17"/>
      <c r="P13" s="18"/>
      <c r="Q13" s="18"/>
      <c r="R13" s="18"/>
      <c r="S13" s="18"/>
      <c r="T13" s="18"/>
      <c r="U13" s="18"/>
      <c r="V13" s="18"/>
      <c r="W13" s="18"/>
      <c r="X13" s="18"/>
      <c r="Y13" s="18"/>
      <c r="Z13" s="18"/>
      <c r="AA13" s="18"/>
      <c r="AB13" s="18"/>
      <c r="AC13" s="18"/>
      <c r="AD13" s="18"/>
      <c r="AE13" s="18"/>
      <c r="AF13" s="18"/>
      <c r="AG13" s="18"/>
      <c r="AH13" s="18"/>
      <c r="AI13" s="18"/>
      <c r="AJ13" s="18"/>
      <c r="AK13" s="18"/>
      <c r="AL13" s="18"/>
      <c r="AM13" s="18"/>
      <c r="AN13" s="18"/>
      <c r="AO13" s="18"/>
      <c r="AP13" s="18"/>
      <c r="AQ13" s="18"/>
      <c r="AR13" s="18"/>
      <c r="AS13" s="18"/>
      <c r="AT13" s="18"/>
      <c r="AU13" s="18"/>
      <c r="AV13" s="18"/>
      <c r="AW13" s="18"/>
      <c r="AX13" s="18"/>
      <c r="AY13" s="18"/>
      <c r="AZ13" s="18"/>
      <c r="BA13" s="18"/>
      <c r="BB13" s="18"/>
      <c r="BC13" s="18"/>
      <c r="BD13" s="18"/>
      <c r="BE13" s="18"/>
      <c r="BF13" s="18"/>
      <c r="BG13" s="18"/>
      <c r="BH13" s="18"/>
      <c r="BI13" s="18"/>
      <c r="BJ13" s="18"/>
      <c r="BK13" s="18"/>
      <c r="BL13" s="18"/>
      <c r="BM13" s="18"/>
      <c r="BN13" s="18"/>
      <c r="BO13" s="18"/>
      <c r="BP13" s="18"/>
      <c r="BQ13" s="18"/>
      <c r="BR13" s="18"/>
      <c r="BS13" s="18"/>
      <c r="BT13" s="18"/>
      <c r="BU13" s="18"/>
      <c r="BV13" s="18"/>
      <c r="BW13" s="18"/>
      <c r="BX13" s="18"/>
      <c r="BY13" s="18"/>
      <c r="BZ13" s="18"/>
      <c r="CA13" s="18"/>
      <c r="CB13" s="18"/>
      <c r="CC13" s="18"/>
      <c r="CD13" s="18"/>
      <c r="CE13" s="18"/>
      <c r="CF13" s="18"/>
      <c r="CG13" s="18"/>
      <c r="CH13" s="18"/>
      <c r="CI13" s="18"/>
      <c r="CJ13" s="18"/>
      <c r="CK13" s="18"/>
      <c r="CL13" s="18"/>
      <c r="CM13" s="18"/>
      <c r="CN13" s="18"/>
      <c r="CO13" s="18"/>
      <c r="CP13" s="18"/>
      <c r="CQ13" s="18"/>
      <c r="CR13" s="18"/>
      <c r="CS13" s="18"/>
      <c r="CT13" s="18"/>
      <c r="CU13" s="18"/>
      <c r="CV13" s="18"/>
      <c r="CW13" s="18"/>
      <c r="CX13" s="18"/>
      <c r="CY13" s="18"/>
      <c r="CZ13" s="18"/>
      <c r="DA13" s="18"/>
      <c r="DB13" s="18"/>
      <c r="DC13" s="18"/>
      <c r="DD13" s="18"/>
      <c r="DE13" s="18"/>
      <c r="DF13" s="18"/>
      <c r="DG13" s="18"/>
      <c r="DH13" s="18"/>
      <c r="DI13" s="18"/>
      <c r="DJ13" s="18"/>
      <c r="DK13" s="18"/>
      <c r="DL13" s="18"/>
      <c r="DM13" s="18"/>
      <c r="DN13" s="18"/>
      <c r="DO13" s="18"/>
      <c r="DP13" s="18"/>
      <c r="DQ13" s="18"/>
      <c r="DR13" s="18"/>
      <c r="DS13" s="18"/>
      <c r="DT13" s="18"/>
      <c r="DU13" s="18"/>
      <c r="DV13" s="18"/>
      <c r="DW13" s="18"/>
      <c r="DX13" s="18"/>
      <c r="DY13" s="18"/>
      <c r="DZ13" s="18"/>
      <c r="EA13" s="18"/>
      <c r="EB13" s="18"/>
      <c r="EC13" s="18"/>
      <c r="ED13" s="18"/>
      <c r="EE13" s="18"/>
      <c r="EF13" s="18"/>
      <c r="EG13" s="18"/>
      <c r="EH13" s="18"/>
      <c r="EI13" s="18"/>
      <c r="EJ13" s="18"/>
      <c r="EK13" s="18"/>
      <c r="EL13" s="18"/>
      <c r="EM13" s="18"/>
      <c r="EN13" s="18"/>
      <c r="EO13" s="18"/>
      <c r="EP13" s="18"/>
      <c r="EQ13" s="18"/>
      <c r="ER13" s="18"/>
      <c r="ES13" s="18"/>
      <c r="ET13" s="18"/>
      <c r="EU13" s="18"/>
      <c r="EV13" s="18"/>
      <c r="EW13" s="18"/>
      <c r="EX13" s="18"/>
      <c r="EY13" s="18"/>
      <c r="EZ13" s="18"/>
      <c r="FA13" s="18"/>
      <c r="FB13" s="18"/>
      <c r="FC13" s="18"/>
      <c r="FD13" s="18"/>
      <c r="FE13" s="18"/>
      <c r="FF13" s="18"/>
      <c r="FG13" s="18"/>
      <c r="FH13" s="18"/>
      <c r="FI13" s="18"/>
      <c r="FJ13" s="18"/>
      <c r="FK13" s="18"/>
      <c r="FL13" s="18"/>
      <c r="FM13" s="18"/>
      <c r="FN13" s="18"/>
      <c r="FO13" s="18"/>
      <c r="FP13" s="18"/>
      <c r="FQ13" s="18"/>
      <c r="FR13" s="18"/>
      <c r="FS13" s="18"/>
      <c r="FT13" s="18"/>
      <c r="FU13" s="18"/>
      <c r="FV13" s="18"/>
      <c r="FW13" s="18"/>
      <c r="FX13" s="18"/>
      <c r="FY13" s="18"/>
      <c r="FZ13" s="18"/>
      <c r="GA13" s="18"/>
      <c r="GB13" s="18"/>
      <c r="GC13" s="18"/>
      <c r="GD13" s="18"/>
      <c r="GE13" s="18"/>
      <c r="GF13" s="18"/>
      <c r="GG13" s="18"/>
      <c r="GH13" s="18"/>
      <c r="GI13" s="18"/>
      <c r="GJ13" s="18"/>
      <c r="GK13" s="18"/>
      <c r="GL13" s="18"/>
      <c r="GM13" s="18"/>
      <c r="GN13" s="18"/>
      <c r="GO13" s="18"/>
      <c r="GP13" s="18"/>
      <c r="GQ13" s="18"/>
      <c r="GR13" s="18"/>
      <c r="GS13" s="18"/>
      <c r="GT13" s="18"/>
      <c r="GU13" s="18"/>
      <c r="GV13" s="18"/>
      <c r="GW13" s="18"/>
      <c r="GX13" s="18"/>
      <c r="GY13" s="18"/>
      <c r="GZ13" s="18"/>
      <c r="HA13" s="18"/>
      <c r="HB13" s="18"/>
      <c r="HC13" s="18"/>
      <c r="HD13" s="18"/>
      <c r="HE13" s="18"/>
      <c r="HF13" s="18"/>
      <c r="HG13" s="18"/>
      <c r="HH13" s="18"/>
      <c r="HI13" s="18"/>
      <c r="HJ13" s="18"/>
      <c r="HK13" s="18"/>
      <c r="HL13" s="18"/>
      <c r="HM13" s="18"/>
      <c r="HN13" s="18"/>
      <c r="HO13" s="18"/>
      <c r="HP13" s="18"/>
      <c r="HQ13" s="18"/>
      <c r="HR13" s="18"/>
      <c r="HS13" s="18"/>
      <c r="HT13" s="18"/>
      <c r="HU13" s="18"/>
      <c r="HV13" s="18"/>
      <c r="HW13" s="18"/>
      <c r="HX13" s="18"/>
      <c r="HY13" s="18"/>
      <c r="HZ13" s="18"/>
      <c r="IA13" s="18"/>
      <c r="IB13" s="18"/>
      <c r="IC13" s="18"/>
      <c r="ID13" s="18"/>
      <c r="IE13" s="18"/>
      <c r="IF13" s="18"/>
      <c r="IG13" s="18"/>
      <c r="IH13" s="18"/>
      <c r="II13" s="18"/>
      <c r="IJ13" s="18"/>
      <c r="IK13" s="18"/>
      <c r="IL13" s="18"/>
      <c r="IM13" s="18"/>
      <c r="IN13" s="18"/>
    </row>
    <row r="14" spans="1:248" x14ac:dyDescent="0.25">
      <c r="B14" s="106"/>
      <c r="C14" s="106"/>
      <c r="D14" s="106"/>
      <c r="E14" s="106"/>
      <c r="F14" s="106"/>
      <c r="G14" s="106"/>
      <c r="H14" s="106"/>
      <c r="I14" s="106"/>
      <c r="J14" s="106"/>
      <c r="K14" s="106"/>
      <c r="L14" s="106"/>
      <c r="M14" s="106"/>
      <c r="N14" s="106"/>
      <c r="O14" s="17"/>
      <c r="P14" s="18"/>
      <c r="Q14" s="18"/>
      <c r="R14" s="18"/>
      <c r="S14" s="18"/>
      <c r="T14" s="18"/>
      <c r="U14" s="18"/>
      <c r="V14" s="18"/>
      <c r="W14" s="18"/>
      <c r="X14" s="18"/>
      <c r="Y14" s="18"/>
      <c r="Z14" s="18"/>
      <c r="AA14" s="18"/>
      <c r="AB14" s="18"/>
      <c r="AC14" s="18"/>
      <c r="AD14" s="18"/>
      <c r="AE14" s="18"/>
      <c r="AF14" s="18"/>
      <c r="AG14" s="18"/>
      <c r="AH14" s="18"/>
      <c r="AI14" s="18"/>
      <c r="AJ14" s="18"/>
      <c r="AK14" s="18"/>
      <c r="AL14" s="18"/>
      <c r="AM14" s="18"/>
      <c r="AN14" s="18"/>
      <c r="AO14" s="18"/>
      <c r="AP14" s="18"/>
      <c r="AQ14" s="18"/>
      <c r="AR14" s="18"/>
      <c r="AS14" s="18"/>
      <c r="AT14" s="18"/>
      <c r="AU14" s="18"/>
      <c r="AV14" s="18"/>
      <c r="AW14" s="18"/>
      <c r="AX14" s="18"/>
      <c r="AY14" s="18"/>
      <c r="AZ14" s="18"/>
      <c r="BA14" s="18"/>
      <c r="BB14" s="18"/>
      <c r="BC14" s="18"/>
      <c r="BD14" s="18"/>
      <c r="BE14" s="18"/>
      <c r="BF14" s="18"/>
      <c r="BG14" s="18"/>
      <c r="BH14" s="18"/>
      <c r="BI14" s="18"/>
      <c r="BJ14" s="18"/>
      <c r="BK14" s="18"/>
      <c r="BL14" s="18"/>
      <c r="BM14" s="18"/>
      <c r="BN14" s="18"/>
      <c r="BO14" s="18"/>
      <c r="BP14" s="18"/>
      <c r="BQ14" s="18"/>
      <c r="BR14" s="18"/>
      <c r="BS14" s="18"/>
      <c r="BT14" s="18"/>
      <c r="BU14" s="18"/>
      <c r="BV14" s="18"/>
      <c r="BW14" s="18"/>
      <c r="BX14" s="18"/>
      <c r="BY14" s="18"/>
      <c r="BZ14" s="18"/>
      <c r="CA14" s="18"/>
      <c r="CB14" s="18"/>
      <c r="CC14" s="18"/>
      <c r="CD14" s="18"/>
      <c r="CE14" s="18"/>
      <c r="CF14" s="18"/>
      <c r="CG14" s="18"/>
      <c r="CH14" s="18"/>
      <c r="CI14" s="18"/>
      <c r="CJ14" s="18"/>
      <c r="CK14" s="18"/>
      <c r="CL14" s="18"/>
      <c r="CM14" s="18"/>
      <c r="CN14" s="18"/>
      <c r="CO14" s="18"/>
      <c r="CP14" s="18"/>
      <c r="CQ14" s="18"/>
      <c r="CR14" s="18"/>
      <c r="CS14" s="18"/>
      <c r="CT14" s="18"/>
      <c r="CU14" s="18"/>
      <c r="CV14" s="18"/>
      <c r="CW14" s="18"/>
      <c r="CX14" s="18"/>
      <c r="CY14" s="18"/>
      <c r="CZ14" s="18"/>
      <c r="DA14" s="18"/>
      <c r="DB14" s="18"/>
      <c r="DC14" s="18"/>
      <c r="DD14" s="18"/>
      <c r="DE14" s="18"/>
      <c r="DF14" s="18"/>
      <c r="DG14" s="18"/>
      <c r="DH14" s="18"/>
      <c r="DI14" s="18"/>
      <c r="DJ14" s="18"/>
      <c r="DK14" s="18"/>
      <c r="DL14" s="18"/>
      <c r="DM14" s="18"/>
      <c r="DN14" s="18"/>
      <c r="DO14" s="18"/>
      <c r="DP14" s="18"/>
      <c r="DQ14" s="18"/>
      <c r="DR14" s="18"/>
      <c r="DS14" s="18"/>
      <c r="DT14" s="18"/>
      <c r="DU14" s="18"/>
      <c r="DV14" s="18"/>
      <c r="DW14" s="18"/>
      <c r="DX14" s="18"/>
      <c r="DY14" s="18"/>
      <c r="DZ14" s="18"/>
      <c r="EA14" s="18"/>
      <c r="EB14" s="18"/>
      <c r="EC14" s="18"/>
      <c r="ED14" s="18"/>
      <c r="EE14" s="18"/>
      <c r="EF14" s="18"/>
      <c r="EG14" s="18"/>
      <c r="EH14" s="18"/>
      <c r="EI14" s="18"/>
      <c r="EJ14" s="18"/>
      <c r="EK14" s="18"/>
      <c r="EL14" s="18"/>
      <c r="EM14" s="18"/>
      <c r="EN14" s="18"/>
      <c r="EO14" s="18"/>
      <c r="EP14" s="18"/>
      <c r="EQ14" s="18"/>
      <c r="ER14" s="18"/>
      <c r="ES14" s="18"/>
      <c r="ET14" s="18"/>
      <c r="EU14" s="18"/>
      <c r="EV14" s="18"/>
      <c r="EW14" s="18"/>
      <c r="EX14" s="18"/>
      <c r="EY14" s="18"/>
      <c r="EZ14" s="18"/>
      <c r="FA14" s="18"/>
      <c r="FB14" s="18"/>
      <c r="FC14" s="18"/>
      <c r="FD14" s="18"/>
      <c r="FE14" s="18"/>
      <c r="FF14" s="18"/>
      <c r="FG14" s="18"/>
      <c r="FH14" s="18"/>
      <c r="FI14" s="18"/>
      <c r="FJ14" s="18"/>
      <c r="FK14" s="18"/>
      <c r="FL14" s="18"/>
      <c r="FM14" s="18"/>
      <c r="FN14" s="18"/>
      <c r="FO14" s="18"/>
      <c r="FP14" s="18"/>
      <c r="FQ14" s="18"/>
      <c r="FR14" s="18"/>
      <c r="FS14" s="18"/>
      <c r="FT14" s="18"/>
      <c r="FU14" s="18"/>
      <c r="FV14" s="18"/>
      <c r="FW14" s="18"/>
      <c r="FX14" s="18"/>
      <c r="FY14" s="18"/>
      <c r="FZ14" s="18"/>
      <c r="GA14" s="18"/>
      <c r="GB14" s="18"/>
      <c r="GC14" s="18"/>
      <c r="GD14" s="18"/>
      <c r="GE14" s="18"/>
      <c r="GF14" s="18"/>
      <c r="GG14" s="18"/>
      <c r="GH14" s="18"/>
      <c r="GI14" s="18"/>
      <c r="GJ14" s="18"/>
      <c r="GK14" s="18"/>
      <c r="GL14" s="18"/>
      <c r="GM14" s="18"/>
      <c r="GN14" s="18"/>
      <c r="GO14" s="18"/>
      <c r="GP14" s="18"/>
      <c r="GQ14" s="18"/>
      <c r="GR14" s="18"/>
      <c r="GS14" s="18"/>
      <c r="GT14" s="18"/>
      <c r="GU14" s="18"/>
      <c r="GV14" s="18"/>
      <c r="GW14" s="18"/>
      <c r="GX14" s="18"/>
      <c r="GY14" s="18"/>
      <c r="GZ14" s="18"/>
      <c r="HA14" s="18"/>
      <c r="HB14" s="18"/>
      <c r="HC14" s="18"/>
      <c r="HD14" s="18"/>
      <c r="HE14" s="18"/>
      <c r="HF14" s="18"/>
      <c r="HG14" s="18"/>
      <c r="HH14" s="18"/>
      <c r="HI14" s="18"/>
      <c r="HJ14" s="18"/>
      <c r="HK14" s="18"/>
      <c r="HL14" s="18"/>
      <c r="HM14" s="18"/>
      <c r="HN14" s="18"/>
      <c r="HO14" s="18"/>
      <c r="HP14" s="18"/>
      <c r="HQ14" s="18"/>
      <c r="HR14" s="18"/>
      <c r="HS14" s="18"/>
      <c r="HT14" s="18"/>
      <c r="HU14" s="18"/>
      <c r="HV14" s="18"/>
      <c r="HW14" s="18"/>
      <c r="HX14" s="18"/>
      <c r="HY14" s="18"/>
      <c r="HZ14" s="18"/>
      <c r="IA14" s="18"/>
      <c r="IB14" s="18"/>
      <c r="IC14" s="18"/>
      <c r="ID14" s="18"/>
      <c r="IE14" s="18"/>
      <c r="IF14" s="18"/>
      <c r="IG14" s="18"/>
      <c r="IH14" s="18"/>
      <c r="II14" s="18"/>
      <c r="IJ14" s="18"/>
      <c r="IK14" s="18"/>
      <c r="IL14" s="18"/>
      <c r="IM14" s="18"/>
      <c r="IN14" s="18"/>
    </row>
    <row r="15" spans="1:248" s="16" customFormat="1" x14ac:dyDescent="0.25">
      <c r="A15" s="472"/>
      <c r="B15" s="106"/>
      <c r="C15" s="106"/>
      <c r="D15" s="106"/>
      <c r="E15" s="473"/>
      <c r="F15" s="473"/>
      <c r="G15" s="473"/>
      <c r="H15" s="473"/>
      <c r="I15" s="473"/>
      <c r="J15" s="473"/>
      <c r="K15" s="473"/>
      <c r="L15" s="473"/>
      <c r="M15" s="473"/>
      <c r="N15" s="473"/>
      <c r="O15" s="22"/>
      <c r="P15" s="22"/>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5"/>
      <c r="BC15" s="15"/>
      <c r="BD15" s="15"/>
      <c r="BE15" s="15"/>
      <c r="BF15" s="15"/>
      <c r="BG15" s="15"/>
      <c r="BH15" s="15"/>
      <c r="BI15" s="15"/>
      <c r="BJ15" s="15"/>
      <c r="BK15" s="15"/>
      <c r="BL15" s="15"/>
      <c r="BM15" s="15"/>
      <c r="BN15" s="15"/>
      <c r="BO15" s="15"/>
      <c r="BP15" s="15"/>
      <c r="BQ15" s="15"/>
      <c r="BR15" s="15"/>
      <c r="BS15" s="15"/>
      <c r="BT15" s="15"/>
      <c r="BU15" s="15"/>
      <c r="BV15" s="15"/>
      <c r="BW15" s="15"/>
      <c r="BX15" s="15"/>
      <c r="BY15" s="15"/>
      <c r="BZ15" s="15"/>
      <c r="CA15" s="15"/>
      <c r="CB15" s="15"/>
      <c r="CC15" s="15"/>
      <c r="CD15" s="15"/>
      <c r="CE15" s="15"/>
      <c r="CF15" s="15"/>
      <c r="CG15" s="15"/>
      <c r="CH15" s="15"/>
      <c r="CI15" s="15"/>
      <c r="CJ15" s="15"/>
      <c r="CK15" s="15"/>
      <c r="CL15" s="15"/>
      <c r="CM15" s="15"/>
      <c r="CN15" s="15"/>
      <c r="CO15" s="15"/>
      <c r="CP15" s="15"/>
      <c r="CQ15" s="15"/>
      <c r="CR15" s="15"/>
      <c r="CS15" s="15"/>
      <c r="CT15" s="15"/>
      <c r="CU15" s="15"/>
      <c r="CV15" s="15"/>
      <c r="CW15" s="15"/>
      <c r="CX15" s="15"/>
      <c r="CY15" s="15"/>
      <c r="CZ15" s="15"/>
      <c r="DA15" s="15"/>
      <c r="DB15" s="15"/>
      <c r="DC15" s="15"/>
      <c r="DD15" s="15"/>
      <c r="DE15" s="15"/>
      <c r="DF15" s="15"/>
      <c r="DG15" s="15"/>
      <c r="DH15" s="15"/>
      <c r="DI15" s="15"/>
      <c r="DJ15" s="15"/>
      <c r="DK15" s="15"/>
      <c r="DL15" s="15"/>
      <c r="DM15" s="15"/>
      <c r="DN15" s="15"/>
      <c r="DO15" s="15"/>
      <c r="DP15" s="15"/>
      <c r="DQ15" s="15"/>
      <c r="DR15" s="15"/>
      <c r="DS15" s="15"/>
      <c r="DT15" s="15"/>
      <c r="DU15" s="15"/>
      <c r="DV15" s="15"/>
      <c r="DW15" s="15"/>
      <c r="DX15" s="15"/>
      <c r="DY15" s="15"/>
      <c r="DZ15" s="15"/>
      <c r="EA15" s="15"/>
      <c r="EB15" s="15"/>
      <c r="EC15" s="15"/>
      <c r="ED15" s="15"/>
      <c r="EE15" s="15"/>
      <c r="EF15" s="15"/>
      <c r="EG15" s="15"/>
      <c r="EH15" s="15"/>
      <c r="EI15" s="15"/>
      <c r="EJ15" s="15"/>
      <c r="EK15" s="15"/>
      <c r="EL15" s="15"/>
      <c r="EM15" s="15"/>
      <c r="EN15" s="15"/>
      <c r="EO15" s="15"/>
      <c r="EP15" s="15"/>
      <c r="EQ15" s="15"/>
      <c r="ER15" s="15"/>
      <c r="ES15" s="15"/>
      <c r="ET15" s="15"/>
      <c r="EU15" s="15"/>
      <c r="EV15" s="15"/>
      <c r="EW15" s="15"/>
      <c r="EX15" s="15"/>
      <c r="EY15" s="15"/>
      <c r="EZ15" s="15"/>
      <c r="FA15" s="15"/>
      <c r="FB15" s="15"/>
      <c r="FC15" s="15"/>
      <c r="FD15" s="15"/>
      <c r="FE15" s="15"/>
      <c r="FF15" s="15"/>
      <c r="FG15" s="15"/>
      <c r="FH15" s="15"/>
      <c r="FI15" s="15"/>
      <c r="FJ15" s="15"/>
      <c r="FK15" s="15"/>
      <c r="FL15" s="15"/>
      <c r="FM15" s="15"/>
      <c r="FN15" s="15"/>
      <c r="FO15" s="15"/>
      <c r="FP15" s="15"/>
      <c r="FQ15" s="15"/>
      <c r="FR15" s="15"/>
      <c r="FS15" s="15"/>
      <c r="FT15" s="15"/>
      <c r="FU15" s="15"/>
      <c r="FV15" s="15"/>
      <c r="FW15" s="15"/>
      <c r="FX15" s="15"/>
      <c r="FY15" s="15"/>
      <c r="FZ15" s="15"/>
      <c r="GA15" s="15"/>
      <c r="GB15" s="15"/>
      <c r="GC15" s="15"/>
      <c r="GD15" s="15"/>
      <c r="GE15" s="15"/>
      <c r="GF15" s="15"/>
      <c r="GG15" s="15"/>
      <c r="GH15" s="15"/>
      <c r="GI15" s="15"/>
      <c r="GJ15" s="15"/>
      <c r="GK15" s="15"/>
      <c r="GL15" s="15"/>
      <c r="GM15" s="15"/>
      <c r="GN15" s="15"/>
      <c r="GO15" s="15"/>
      <c r="GP15" s="15"/>
      <c r="GQ15" s="15"/>
      <c r="GR15" s="15"/>
      <c r="GS15" s="15"/>
      <c r="GT15" s="15"/>
      <c r="GU15" s="15"/>
      <c r="GV15" s="15"/>
      <c r="GW15" s="15"/>
      <c r="GX15" s="15"/>
      <c r="GY15" s="15"/>
      <c r="GZ15" s="15"/>
      <c r="HA15" s="15"/>
      <c r="HB15" s="15"/>
      <c r="HC15" s="15"/>
      <c r="HD15" s="15"/>
      <c r="HE15" s="15"/>
      <c r="HF15" s="15"/>
      <c r="HG15" s="15"/>
      <c r="HH15" s="15"/>
      <c r="HI15" s="15"/>
      <c r="HJ15" s="15"/>
      <c r="HK15" s="15"/>
      <c r="HL15" s="15"/>
      <c r="HM15" s="15"/>
      <c r="HN15" s="15"/>
      <c r="HO15" s="15"/>
      <c r="HP15" s="15"/>
      <c r="HQ15" s="15"/>
      <c r="HR15" s="15"/>
      <c r="HS15" s="15"/>
      <c r="HT15" s="15"/>
      <c r="HU15" s="15"/>
      <c r="HV15" s="15"/>
      <c r="HW15" s="15"/>
      <c r="HX15" s="15"/>
      <c r="HY15" s="15"/>
      <c r="HZ15" s="15"/>
      <c r="IA15" s="15"/>
      <c r="IB15" s="15"/>
      <c r="IC15" s="15"/>
      <c r="ID15" s="15"/>
      <c r="IE15" s="15"/>
      <c r="IF15" s="15"/>
      <c r="IG15" s="15"/>
      <c r="IH15" s="15"/>
      <c r="II15" s="15"/>
      <c r="IJ15" s="15"/>
      <c r="IK15" s="15"/>
      <c r="IL15" s="15"/>
      <c r="IM15" s="15"/>
      <c r="IN15" s="15"/>
    </row>
    <row r="16" spans="1:248" s="13" customFormat="1" x14ac:dyDescent="0.25">
      <c r="A16" s="456"/>
      <c r="B16" s="106"/>
      <c r="C16" s="106"/>
      <c r="D16" s="106"/>
      <c r="E16" s="106"/>
      <c r="F16" s="106"/>
      <c r="G16" s="106"/>
      <c r="H16" s="106"/>
      <c r="I16" s="106"/>
      <c r="J16" s="106"/>
      <c r="K16" s="106"/>
      <c r="L16" s="106"/>
      <c r="M16" s="106"/>
      <c r="N16" s="106"/>
      <c r="O16" s="11"/>
      <c r="P16" s="12"/>
      <c r="Q16" s="12"/>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c r="AP16" s="12"/>
      <c r="AQ16" s="12"/>
      <c r="AR16" s="12"/>
      <c r="AS16" s="12"/>
      <c r="AT16" s="12"/>
      <c r="AU16" s="12"/>
      <c r="AV16" s="12"/>
      <c r="AW16" s="12"/>
      <c r="AX16" s="12"/>
      <c r="AY16" s="12"/>
      <c r="AZ16" s="12"/>
      <c r="BA16" s="12"/>
      <c r="BB16" s="12"/>
      <c r="BC16" s="12"/>
      <c r="BD16" s="12"/>
      <c r="BE16" s="12"/>
      <c r="BF16" s="12"/>
      <c r="BG16" s="12"/>
      <c r="BH16" s="12"/>
      <c r="BI16" s="12"/>
      <c r="BJ16" s="12"/>
      <c r="BK16" s="12"/>
      <c r="BL16" s="12"/>
      <c r="BM16" s="12"/>
      <c r="BN16" s="12"/>
      <c r="BO16" s="12"/>
      <c r="BP16" s="12"/>
      <c r="BQ16" s="12"/>
      <c r="BR16" s="12"/>
      <c r="BS16" s="12"/>
      <c r="BT16" s="12"/>
      <c r="BU16" s="12"/>
      <c r="BV16" s="12"/>
      <c r="BW16" s="12"/>
      <c r="BX16" s="12"/>
      <c r="BY16" s="12"/>
      <c r="BZ16" s="12"/>
      <c r="CA16" s="12"/>
      <c r="CB16" s="12"/>
      <c r="CC16" s="12"/>
      <c r="CD16" s="12"/>
      <c r="CE16" s="12"/>
      <c r="CF16" s="12"/>
      <c r="CG16" s="12"/>
      <c r="CH16" s="12"/>
      <c r="CI16" s="12"/>
      <c r="CJ16" s="12"/>
      <c r="CK16" s="12"/>
      <c r="CL16" s="12"/>
      <c r="CM16" s="12"/>
      <c r="CN16" s="12"/>
      <c r="CO16" s="12"/>
      <c r="CP16" s="12"/>
      <c r="CQ16" s="12"/>
      <c r="CR16" s="12"/>
      <c r="CS16" s="12"/>
      <c r="CT16" s="12"/>
      <c r="CU16" s="12"/>
      <c r="CV16" s="12"/>
      <c r="CW16" s="12"/>
      <c r="CX16" s="12"/>
      <c r="CY16" s="12"/>
      <c r="CZ16" s="12"/>
      <c r="DA16" s="12"/>
      <c r="DB16" s="12"/>
      <c r="DC16" s="12"/>
      <c r="DD16" s="12"/>
      <c r="DE16" s="12"/>
      <c r="DF16" s="12"/>
      <c r="DG16" s="12"/>
      <c r="DH16" s="12"/>
      <c r="DI16" s="12"/>
      <c r="DJ16" s="12"/>
      <c r="DK16" s="12"/>
      <c r="DL16" s="12"/>
      <c r="DM16" s="12"/>
      <c r="DN16" s="12"/>
      <c r="DO16" s="12"/>
      <c r="DP16" s="12"/>
      <c r="DQ16" s="12"/>
      <c r="DR16" s="12"/>
      <c r="DS16" s="12"/>
      <c r="DT16" s="12"/>
      <c r="DU16" s="12"/>
      <c r="DV16" s="12"/>
      <c r="DW16" s="12"/>
      <c r="DX16" s="12"/>
      <c r="DY16" s="12"/>
      <c r="DZ16" s="12"/>
      <c r="EA16" s="12"/>
      <c r="EB16" s="12"/>
      <c r="EC16" s="12"/>
      <c r="ED16" s="12"/>
      <c r="EE16" s="12"/>
      <c r="EF16" s="12"/>
      <c r="EG16" s="12"/>
      <c r="EH16" s="12"/>
      <c r="EI16" s="12"/>
      <c r="EJ16" s="12"/>
      <c r="EK16" s="12"/>
      <c r="EL16" s="12"/>
      <c r="EM16" s="12"/>
      <c r="EN16" s="12"/>
      <c r="EO16" s="12"/>
      <c r="EP16" s="12"/>
      <c r="EQ16" s="12"/>
      <c r="ER16" s="12"/>
      <c r="ES16" s="12"/>
      <c r="ET16" s="12"/>
      <c r="EU16" s="12"/>
      <c r="EV16" s="12"/>
      <c r="EW16" s="12"/>
      <c r="EX16" s="12"/>
      <c r="EY16" s="12"/>
      <c r="EZ16" s="12"/>
      <c r="FA16" s="12"/>
      <c r="FB16" s="12"/>
      <c r="FC16" s="12"/>
      <c r="FD16" s="12"/>
      <c r="FE16" s="12"/>
      <c r="FF16" s="12"/>
      <c r="FG16" s="12"/>
      <c r="FH16" s="12"/>
      <c r="FI16" s="12"/>
      <c r="FJ16" s="12"/>
      <c r="FK16" s="12"/>
      <c r="FL16" s="12"/>
      <c r="FM16" s="12"/>
      <c r="FN16" s="12"/>
      <c r="FO16" s="12"/>
      <c r="FP16" s="12"/>
      <c r="FQ16" s="12"/>
      <c r="FR16" s="12"/>
      <c r="FS16" s="12"/>
      <c r="FT16" s="12"/>
      <c r="FU16" s="12"/>
      <c r="FV16" s="12"/>
      <c r="FW16" s="12"/>
      <c r="FX16" s="12"/>
      <c r="FY16" s="12"/>
      <c r="FZ16" s="12"/>
      <c r="GA16" s="12"/>
      <c r="GB16" s="12"/>
      <c r="GC16" s="12"/>
      <c r="GD16" s="12"/>
      <c r="GE16" s="12"/>
      <c r="GF16" s="12"/>
      <c r="GG16" s="12"/>
      <c r="GH16" s="12"/>
      <c r="GI16" s="12"/>
      <c r="GJ16" s="12"/>
      <c r="GK16" s="12"/>
      <c r="GL16" s="12"/>
      <c r="GM16" s="12"/>
      <c r="GN16" s="12"/>
      <c r="GO16" s="12"/>
      <c r="GP16" s="12"/>
      <c r="GQ16" s="12"/>
      <c r="GR16" s="12"/>
      <c r="GS16" s="12"/>
      <c r="GT16" s="12"/>
      <c r="GU16" s="12"/>
      <c r="GV16" s="12"/>
      <c r="GW16" s="12"/>
      <c r="GX16" s="12"/>
      <c r="GY16" s="12"/>
      <c r="GZ16" s="12"/>
      <c r="HA16" s="12"/>
      <c r="HB16" s="12"/>
      <c r="HC16" s="12"/>
      <c r="HD16" s="12"/>
      <c r="HE16" s="12"/>
      <c r="HF16" s="12"/>
      <c r="HG16" s="12"/>
      <c r="HH16" s="12"/>
      <c r="HI16" s="12"/>
      <c r="HJ16" s="12"/>
      <c r="HK16" s="12"/>
      <c r="HL16" s="12"/>
      <c r="HM16" s="12"/>
      <c r="HN16" s="12"/>
      <c r="HO16" s="12"/>
      <c r="HP16" s="12"/>
      <c r="HQ16" s="12"/>
      <c r="HR16" s="12"/>
      <c r="HS16" s="12"/>
      <c r="HT16" s="12"/>
      <c r="HU16" s="12"/>
      <c r="HV16" s="12"/>
      <c r="HW16" s="12"/>
      <c r="HX16" s="12"/>
      <c r="HY16" s="12"/>
      <c r="HZ16" s="12"/>
      <c r="IA16" s="12"/>
      <c r="IB16" s="12"/>
      <c r="IC16" s="12"/>
      <c r="ID16" s="12"/>
      <c r="IE16" s="12"/>
      <c r="IF16" s="12"/>
      <c r="IG16" s="12"/>
      <c r="IH16" s="12"/>
      <c r="II16" s="12"/>
      <c r="IJ16" s="12"/>
      <c r="IK16" s="12"/>
      <c r="IL16" s="12"/>
      <c r="IM16" s="12"/>
      <c r="IN16" s="12"/>
    </row>
  </sheetData>
  <mergeCells count="2">
    <mergeCell ref="B3:N3"/>
    <mergeCell ref="B2:N2"/>
  </mergeCells>
  <phoneticPr fontId="4" type="noConversion"/>
  <pageMargins left="0.78740157499999996" right="0.78740157499999996" top="0.984251969" bottom="0.984251969" header="0.4921259845" footer="0.4921259845"/>
  <pageSetup paperSize="9" scale="86" orientation="portrait" r:id="rId1"/>
  <headerFooter alignWithMargins="0">
    <oddHeader>&amp;R&amp;8FbAUO.CHG/31.02-00.00-02/18.3051</oddHeader>
    <oddFooter>&amp;L&amp;D&amp;CAllgemeine Übersicht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6"/>
  <sheetViews>
    <sheetView view="pageLayout" zoomScaleNormal="100" workbookViewId="0">
      <selection activeCell="T7" sqref="T7:U7"/>
    </sheetView>
  </sheetViews>
  <sheetFormatPr baseColWidth="10" defaultRowHeight="12.75" x14ac:dyDescent="0.2"/>
  <cols>
    <col min="1" max="1" width="6.42578125" bestFit="1" customWidth="1"/>
    <col min="2" max="2" width="14.5703125" bestFit="1" customWidth="1"/>
    <col min="3" max="3" width="4" bestFit="1" customWidth="1"/>
    <col min="4" max="4" width="3.85546875" bestFit="1" customWidth="1"/>
    <col min="5" max="5" width="4" bestFit="1" customWidth="1"/>
    <col min="6" max="6" width="3.85546875" bestFit="1" customWidth="1"/>
    <col min="7" max="7" width="4" bestFit="1" customWidth="1"/>
    <col min="8" max="8" width="3.85546875" bestFit="1" customWidth="1"/>
    <col min="9" max="10" width="4.28515625" bestFit="1" customWidth="1"/>
    <col min="11" max="11" width="6.7109375" bestFit="1" customWidth="1"/>
    <col min="12" max="12" width="3.7109375" bestFit="1" customWidth="1"/>
    <col min="13" max="13" width="3.85546875" bestFit="1" customWidth="1"/>
    <col min="14" max="14" width="3.7109375" bestFit="1" customWidth="1"/>
    <col min="15" max="15" width="3.85546875" bestFit="1" customWidth="1"/>
    <col min="16" max="16" width="3.7109375" bestFit="1" customWidth="1"/>
    <col min="17" max="17" width="3.85546875" bestFit="1" customWidth="1"/>
    <col min="18" max="18" width="3.7109375" bestFit="1" customWidth="1"/>
    <col min="19" max="19" width="3.85546875" bestFit="1" customWidth="1"/>
    <col min="20" max="20" width="3.7109375" bestFit="1" customWidth="1"/>
    <col min="21" max="21" width="3.85546875" bestFit="1" customWidth="1"/>
    <col min="22" max="22" width="3.7109375" bestFit="1" customWidth="1"/>
    <col min="23" max="23" width="3.85546875" bestFit="1" customWidth="1"/>
    <col min="24" max="25" width="4.28515625" bestFit="1" customWidth="1"/>
    <col min="26" max="26" width="7.28515625" bestFit="1" customWidth="1"/>
    <col min="27" max="27" width="8" bestFit="1" customWidth="1"/>
  </cols>
  <sheetData>
    <row r="1" spans="1:27" ht="13.5" thickBot="1" x14ac:dyDescent="0.25">
      <c r="A1" s="318"/>
      <c r="B1" s="319"/>
      <c r="C1" s="319"/>
      <c r="D1" s="319"/>
      <c r="E1" s="319"/>
      <c r="F1" s="319"/>
      <c r="G1" s="319"/>
      <c r="H1" s="319"/>
      <c r="I1" s="319"/>
      <c r="J1" s="319"/>
      <c r="K1" s="319"/>
      <c r="L1" s="319"/>
      <c r="M1" s="319"/>
      <c r="N1" s="319"/>
      <c r="O1" s="319"/>
      <c r="P1" s="319"/>
      <c r="Q1" s="319"/>
      <c r="R1" s="319"/>
      <c r="S1" s="319"/>
      <c r="T1" s="319"/>
      <c r="U1" s="319"/>
      <c r="V1" s="319"/>
      <c r="W1" s="319"/>
      <c r="X1" s="319"/>
      <c r="Y1" s="319"/>
      <c r="Z1" s="319"/>
      <c r="AA1" s="319"/>
    </row>
    <row r="2" spans="1:27" ht="16.5" x14ac:dyDescent="0.3">
      <c r="A2" s="318"/>
      <c r="B2" s="1182" t="s">
        <v>103</v>
      </c>
      <c r="C2" s="1183"/>
      <c r="D2" s="1183"/>
      <c r="E2" s="1183"/>
      <c r="F2" s="1183"/>
      <c r="G2" s="1183"/>
      <c r="H2" s="1183"/>
      <c r="I2" s="1183"/>
      <c r="J2" s="1183"/>
      <c r="K2" s="1183"/>
      <c r="L2" s="1183"/>
      <c r="M2" s="1183"/>
      <c r="N2" s="1183"/>
      <c r="O2" s="1183"/>
      <c r="P2" s="1183"/>
      <c r="Q2" s="1183"/>
      <c r="R2" s="1183"/>
      <c r="S2" s="1183"/>
      <c r="T2" s="1183"/>
      <c r="U2" s="1183"/>
      <c r="V2" s="1183"/>
      <c r="W2" s="1183"/>
      <c r="X2" s="1183"/>
      <c r="Y2" s="1183"/>
      <c r="Z2" s="1183"/>
      <c r="AA2" s="1184"/>
    </row>
    <row r="3" spans="1:27" ht="16.5" x14ac:dyDescent="0.3">
      <c r="A3" s="318"/>
      <c r="B3" s="1176" t="s">
        <v>560</v>
      </c>
      <c r="C3" s="1177"/>
      <c r="D3" s="1177"/>
      <c r="E3" s="1177"/>
      <c r="F3" s="1177"/>
      <c r="G3" s="1177"/>
      <c r="H3" s="1177"/>
      <c r="I3" s="1177"/>
      <c r="J3" s="1177"/>
      <c r="K3" s="1177"/>
      <c r="L3" s="1177"/>
      <c r="M3" s="1177"/>
      <c r="N3" s="1177"/>
      <c r="O3" s="1177"/>
      <c r="P3" s="1177"/>
      <c r="Q3" s="1177"/>
      <c r="R3" s="1177"/>
      <c r="S3" s="1177"/>
      <c r="T3" s="1177"/>
      <c r="U3" s="1177"/>
      <c r="V3" s="1177"/>
      <c r="W3" s="1177"/>
      <c r="X3" s="1177"/>
      <c r="Y3" s="1177"/>
      <c r="Z3" s="1177"/>
      <c r="AA3" s="1178"/>
    </row>
    <row r="4" spans="1:27" ht="17.25" thickBot="1" x14ac:dyDescent="0.35">
      <c r="A4" s="318"/>
      <c r="B4" s="1185" t="s">
        <v>561</v>
      </c>
      <c r="C4" s="1186"/>
      <c r="D4" s="1186"/>
      <c r="E4" s="1186"/>
      <c r="F4" s="1186"/>
      <c r="G4" s="1186"/>
      <c r="H4" s="1186"/>
      <c r="I4" s="1186"/>
      <c r="J4" s="1186"/>
      <c r="K4" s="1186"/>
      <c r="L4" s="1186"/>
      <c r="M4" s="1186"/>
      <c r="N4" s="1186"/>
      <c r="O4" s="1186"/>
      <c r="P4" s="1186"/>
      <c r="Q4" s="1186"/>
      <c r="R4" s="1186"/>
      <c r="S4" s="1186"/>
      <c r="T4" s="1186"/>
      <c r="U4" s="1186"/>
      <c r="V4" s="1186"/>
      <c r="W4" s="1186"/>
      <c r="X4" s="1186"/>
      <c r="Y4" s="1186"/>
      <c r="Z4" s="1186"/>
      <c r="AA4" s="1187"/>
    </row>
    <row r="5" spans="1:27" x14ac:dyDescent="0.2">
      <c r="A5" s="320"/>
      <c r="B5" s="321"/>
      <c r="C5" s="321"/>
      <c r="D5" s="321"/>
      <c r="E5" s="321"/>
      <c r="F5" s="321"/>
      <c r="G5" s="321"/>
      <c r="H5" s="321"/>
      <c r="I5" s="321"/>
      <c r="J5" s="321"/>
      <c r="K5" s="321"/>
      <c r="L5" s="321"/>
      <c r="M5" s="321"/>
      <c r="N5" s="321"/>
      <c r="O5" s="321"/>
      <c r="P5" s="321"/>
      <c r="Q5" s="321"/>
      <c r="R5" s="321"/>
      <c r="S5" s="321"/>
      <c r="T5" s="321"/>
      <c r="U5" s="321"/>
      <c r="V5" s="321"/>
      <c r="W5" s="321"/>
      <c r="X5" s="321"/>
      <c r="Y5" s="321"/>
      <c r="Z5" s="321"/>
      <c r="AA5" s="321"/>
    </row>
    <row r="6" spans="1:27" x14ac:dyDescent="0.2">
      <c r="A6" s="318"/>
      <c r="B6" s="322"/>
      <c r="C6" s="322"/>
      <c r="D6" s="322"/>
      <c r="E6" s="322"/>
      <c r="F6" s="322"/>
      <c r="G6" s="322"/>
      <c r="H6" s="322"/>
      <c r="I6" s="322"/>
      <c r="J6" s="322"/>
      <c r="K6" s="322"/>
      <c r="L6" s="322"/>
      <c r="M6" s="322"/>
      <c r="N6" s="322"/>
      <c r="O6" s="322"/>
      <c r="P6" s="322"/>
      <c r="Q6" s="322"/>
      <c r="R6" s="322"/>
      <c r="S6" s="322"/>
      <c r="T6" s="322"/>
      <c r="U6" s="322"/>
      <c r="V6" s="322"/>
      <c r="W6" s="322"/>
      <c r="X6" s="322"/>
      <c r="Y6" s="322"/>
      <c r="Z6" s="322"/>
      <c r="AA6" s="322"/>
    </row>
    <row r="7" spans="1:27" ht="33.75" x14ac:dyDescent="0.2">
      <c r="A7" s="318" t="s">
        <v>407</v>
      </c>
      <c r="B7" s="323"/>
      <c r="C7" s="323" t="s">
        <v>27</v>
      </c>
      <c r="D7" s="323" t="s">
        <v>292</v>
      </c>
      <c r="E7" s="323" t="s">
        <v>28</v>
      </c>
      <c r="F7" s="323" t="s">
        <v>292</v>
      </c>
      <c r="G7" s="323" t="s">
        <v>29</v>
      </c>
      <c r="H7" s="323" t="s">
        <v>292</v>
      </c>
      <c r="I7" s="979" t="s">
        <v>676</v>
      </c>
      <c r="J7" s="1000" t="s">
        <v>678</v>
      </c>
      <c r="K7" s="1022" t="s">
        <v>684</v>
      </c>
      <c r="L7" s="323" t="s">
        <v>31</v>
      </c>
      <c r="M7" s="323" t="s">
        <v>292</v>
      </c>
      <c r="N7" s="323" t="s">
        <v>32</v>
      </c>
      <c r="O7" s="323" t="s">
        <v>292</v>
      </c>
      <c r="P7" s="323" t="s">
        <v>33</v>
      </c>
      <c r="Q7" s="323" t="s">
        <v>292</v>
      </c>
      <c r="R7" s="323" t="s">
        <v>34</v>
      </c>
      <c r="S7" s="323" t="s">
        <v>292</v>
      </c>
      <c r="T7" s="323" t="s">
        <v>35</v>
      </c>
      <c r="U7" s="323" t="s">
        <v>292</v>
      </c>
      <c r="V7" s="323" t="s">
        <v>36</v>
      </c>
      <c r="W7" s="323" t="s">
        <v>292</v>
      </c>
      <c r="X7" s="1000" t="s">
        <v>676</v>
      </c>
      <c r="Y7" s="1000" t="s">
        <v>677</v>
      </c>
      <c r="Z7" s="982" t="s">
        <v>680</v>
      </c>
      <c r="AA7" s="979" t="s">
        <v>681</v>
      </c>
    </row>
    <row r="8" spans="1:27" x14ac:dyDescent="0.2">
      <c r="A8" s="318"/>
      <c r="B8" s="323"/>
      <c r="C8" s="323"/>
      <c r="D8" s="323"/>
      <c r="E8" s="323"/>
      <c r="F8" s="323"/>
      <c r="G8" s="323"/>
      <c r="H8" s="323"/>
      <c r="I8" s="323"/>
      <c r="J8" s="1001"/>
      <c r="K8" s="983"/>
      <c r="L8" s="323"/>
      <c r="M8" s="323"/>
      <c r="N8" s="323"/>
      <c r="O8" s="323"/>
      <c r="P8" s="323"/>
      <c r="Q8" s="323"/>
      <c r="R8" s="323"/>
      <c r="S8" s="323"/>
      <c r="T8" s="323"/>
      <c r="U8" s="323"/>
      <c r="V8" s="323"/>
      <c r="W8" s="323"/>
      <c r="X8" s="1001"/>
      <c r="Y8" s="1001"/>
      <c r="Z8" s="983"/>
      <c r="AA8" s="323"/>
    </row>
    <row r="9" spans="1:27" x14ac:dyDescent="0.2">
      <c r="A9" s="318" t="s">
        <v>408</v>
      </c>
      <c r="B9" s="328" t="s">
        <v>39</v>
      </c>
      <c r="C9" s="329">
        <v>4</v>
      </c>
      <c r="D9" s="329">
        <v>20</v>
      </c>
      <c r="E9" s="329">
        <v>9</v>
      </c>
      <c r="F9" s="329">
        <v>18</v>
      </c>
      <c r="G9" s="329">
        <v>34</v>
      </c>
      <c r="H9" s="329">
        <v>1</v>
      </c>
      <c r="I9" s="329">
        <f>D9+F9+H9</f>
        <v>39</v>
      </c>
      <c r="J9" s="1002">
        <f>C9+E9+G9</f>
        <v>47</v>
      </c>
      <c r="K9" s="984">
        <f>J9+I9</f>
        <v>86</v>
      </c>
      <c r="L9" s="329">
        <v>25</v>
      </c>
      <c r="M9" s="329"/>
      <c r="N9" s="329">
        <v>47</v>
      </c>
      <c r="O9" s="329"/>
      <c r="P9" s="329">
        <v>32</v>
      </c>
      <c r="Q9" s="329"/>
      <c r="R9" s="329">
        <v>32</v>
      </c>
      <c r="S9" s="329">
        <v>1</v>
      </c>
      <c r="T9" s="329">
        <v>28</v>
      </c>
      <c r="U9" s="329">
        <v>1</v>
      </c>
      <c r="V9" s="329">
        <v>37</v>
      </c>
      <c r="W9" s="329"/>
      <c r="X9" s="1002">
        <f t="shared" ref="X9:X13" si="0">M9+O9+Q9+S9+U9+W9</f>
        <v>2</v>
      </c>
      <c r="Y9" s="1002">
        <f>L9+N9+P9+R9+T9+V9</f>
        <v>201</v>
      </c>
      <c r="Z9" s="984">
        <f>Y9+X9</f>
        <v>203</v>
      </c>
      <c r="AA9" s="985">
        <f>Z9+K9</f>
        <v>289</v>
      </c>
    </row>
    <row r="10" spans="1:27" x14ac:dyDescent="0.2">
      <c r="A10" s="318" t="s">
        <v>409</v>
      </c>
      <c r="B10" s="328" t="s">
        <v>40</v>
      </c>
      <c r="C10" s="329">
        <v>9</v>
      </c>
      <c r="D10" s="329">
        <v>19</v>
      </c>
      <c r="E10" s="329">
        <v>4</v>
      </c>
      <c r="F10" s="329">
        <v>17</v>
      </c>
      <c r="G10" s="329">
        <v>28</v>
      </c>
      <c r="H10" s="329"/>
      <c r="I10" s="329">
        <f t="shared" ref="I10:I13" si="1">D10+F10+H10</f>
        <v>36</v>
      </c>
      <c r="J10" s="1002">
        <f>C10+E10+G10</f>
        <v>41</v>
      </c>
      <c r="K10" s="984">
        <f t="shared" ref="K10:K14" si="2">J10+I10</f>
        <v>77</v>
      </c>
      <c r="L10" s="329">
        <v>22</v>
      </c>
      <c r="M10" s="329">
        <v>1</v>
      </c>
      <c r="N10" s="329">
        <v>25</v>
      </c>
      <c r="O10" s="329">
        <v>1</v>
      </c>
      <c r="P10" s="329">
        <v>36</v>
      </c>
      <c r="Q10" s="329"/>
      <c r="R10" s="329">
        <v>26</v>
      </c>
      <c r="S10" s="329">
        <v>1</v>
      </c>
      <c r="T10" s="329">
        <v>26</v>
      </c>
      <c r="U10" s="329"/>
      <c r="V10" s="329">
        <v>30</v>
      </c>
      <c r="W10" s="329"/>
      <c r="X10" s="1002">
        <f t="shared" si="0"/>
        <v>3</v>
      </c>
      <c r="Y10" s="1002">
        <f>L10+N10+P10+R10+T10+V10</f>
        <v>165</v>
      </c>
      <c r="Z10" s="984">
        <f t="shared" ref="Z10:Z14" si="3">Y10+X10</f>
        <v>168</v>
      </c>
      <c r="AA10" s="985">
        <f t="shared" ref="AA10:AA13" si="4">Z10+K10</f>
        <v>245</v>
      </c>
    </row>
    <row r="11" spans="1:27" x14ac:dyDescent="0.2">
      <c r="A11" s="318" t="s">
        <v>410</v>
      </c>
      <c r="B11" s="333" t="s">
        <v>41</v>
      </c>
      <c r="C11" s="329">
        <v>23</v>
      </c>
      <c r="D11" s="329"/>
      <c r="E11" s="329">
        <v>25</v>
      </c>
      <c r="F11" s="329"/>
      <c r="G11" s="329">
        <v>33</v>
      </c>
      <c r="H11" s="329"/>
      <c r="I11" s="329">
        <f t="shared" si="1"/>
        <v>0</v>
      </c>
      <c r="J11" s="1002">
        <f>C11+E11+G11</f>
        <v>81</v>
      </c>
      <c r="K11" s="984">
        <f t="shared" si="2"/>
        <v>81</v>
      </c>
      <c r="L11" s="329">
        <v>28</v>
      </c>
      <c r="M11" s="329"/>
      <c r="N11" s="329">
        <v>32</v>
      </c>
      <c r="O11" s="329">
        <v>3</v>
      </c>
      <c r="P11" s="329">
        <v>23</v>
      </c>
      <c r="Q11" s="329"/>
      <c r="R11" s="329">
        <v>28</v>
      </c>
      <c r="S11" s="329">
        <v>2</v>
      </c>
      <c r="T11" s="329">
        <v>19</v>
      </c>
      <c r="U11" s="329">
        <v>4</v>
      </c>
      <c r="V11" s="329">
        <v>18</v>
      </c>
      <c r="W11" s="329">
        <v>2</v>
      </c>
      <c r="X11" s="1002">
        <f t="shared" si="0"/>
        <v>11</v>
      </c>
      <c r="Y11" s="1002">
        <f>L11+N11+P11+R11+T11+V11</f>
        <v>148</v>
      </c>
      <c r="Z11" s="984">
        <f t="shared" si="3"/>
        <v>159</v>
      </c>
      <c r="AA11" s="985">
        <f t="shared" si="4"/>
        <v>240</v>
      </c>
    </row>
    <row r="12" spans="1:27" x14ac:dyDescent="0.2">
      <c r="A12" s="318" t="s">
        <v>411</v>
      </c>
      <c r="B12" s="333" t="s">
        <v>42</v>
      </c>
      <c r="C12" s="329">
        <v>14</v>
      </c>
      <c r="D12" s="329"/>
      <c r="E12" s="329">
        <v>28</v>
      </c>
      <c r="F12" s="329"/>
      <c r="G12" s="329">
        <v>22</v>
      </c>
      <c r="H12" s="329"/>
      <c r="I12" s="329">
        <f t="shared" si="1"/>
        <v>0</v>
      </c>
      <c r="J12" s="1002">
        <f>C12+E12+G12</f>
        <v>64</v>
      </c>
      <c r="K12" s="984">
        <f t="shared" si="2"/>
        <v>64</v>
      </c>
      <c r="L12" s="329">
        <v>20</v>
      </c>
      <c r="M12" s="329"/>
      <c r="N12" s="329">
        <v>26</v>
      </c>
      <c r="O12" s="329"/>
      <c r="P12" s="329">
        <v>25</v>
      </c>
      <c r="Q12" s="329"/>
      <c r="R12" s="329">
        <v>27</v>
      </c>
      <c r="S12" s="329"/>
      <c r="T12" s="329">
        <v>14</v>
      </c>
      <c r="U12" s="329"/>
      <c r="V12" s="329">
        <v>21</v>
      </c>
      <c r="W12" s="329"/>
      <c r="X12" s="1002">
        <f t="shared" si="0"/>
        <v>0</v>
      </c>
      <c r="Y12" s="1002">
        <f t="shared" ref="Y12:Y13" si="5">L12+N12+P12+R12+T12+V12</f>
        <v>133</v>
      </c>
      <c r="Z12" s="984">
        <f t="shared" si="3"/>
        <v>133</v>
      </c>
      <c r="AA12" s="985">
        <f t="shared" si="4"/>
        <v>197</v>
      </c>
    </row>
    <row r="13" spans="1:27" x14ac:dyDescent="0.2">
      <c r="A13" s="318">
        <v>1181</v>
      </c>
      <c r="B13" s="333" t="s">
        <v>124</v>
      </c>
      <c r="C13" s="329">
        <v>16</v>
      </c>
      <c r="D13" s="329"/>
      <c r="E13" s="329">
        <v>34</v>
      </c>
      <c r="F13" s="329"/>
      <c r="G13" s="329">
        <v>25</v>
      </c>
      <c r="H13" s="329"/>
      <c r="I13" s="329">
        <f t="shared" si="1"/>
        <v>0</v>
      </c>
      <c r="J13" s="1002">
        <f>C13+E13+G13</f>
        <v>75</v>
      </c>
      <c r="K13" s="984">
        <f t="shared" si="2"/>
        <v>75</v>
      </c>
      <c r="L13" s="329">
        <v>21</v>
      </c>
      <c r="M13" s="329"/>
      <c r="N13" s="329">
        <v>30</v>
      </c>
      <c r="O13" s="329"/>
      <c r="P13" s="329">
        <v>29</v>
      </c>
      <c r="Q13" s="329"/>
      <c r="R13" s="329">
        <v>42</v>
      </c>
      <c r="S13" s="329"/>
      <c r="T13" s="329">
        <v>27</v>
      </c>
      <c r="U13" s="329"/>
      <c r="V13" s="329">
        <v>26</v>
      </c>
      <c r="W13" s="329"/>
      <c r="X13" s="1002">
        <f t="shared" si="0"/>
        <v>0</v>
      </c>
      <c r="Y13" s="1002">
        <f t="shared" si="5"/>
        <v>175</v>
      </c>
      <c r="Z13" s="984">
        <f t="shared" si="3"/>
        <v>175</v>
      </c>
      <c r="AA13" s="985">
        <f t="shared" si="4"/>
        <v>250</v>
      </c>
    </row>
    <row r="14" spans="1:27" x14ac:dyDescent="0.2">
      <c r="A14" s="318"/>
      <c r="B14" s="980" t="s">
        <v>43</v>
      </c>
      <c r="C14" s="980">
        <f t="shared" ref="C14:AA14" si="6">SUM(C9:C13)</f>
        <v>66</v>
      </c>
      <c r="D14" s="980">
        <f t="shared" si="6"/>
        <v>39</v>
      </c>
      <c r="E14" s="980">
        <f t="shared" si="6"/>
        <v>100</v>
      </c>
      <c r="F14" s="980">
        <f t="shared" si="6"/>
        <v>35</v>
      </c>
      <c r="G14" s="980">
        <f t="shared" si="6"/>
        <v>142</v>
      </c>
      <c r="H14" s="980">
        <f t="shared" si="6"/>
        <v>1</v>
      </c>
      <c r="I14" s="980">
        <f t="shared" si="6"/>
        <v>75</v>
      </c>
      <c r="J14" s="980">
        <f t="shared" si="6"/>
        <v>308</v>
      </c>
      <c r="K14" s="984">
        <f t="shared" si="2"/>
        <v>383</v>
      </c>
      <c r="L14" s="980">
        <f t="shared" si="6"/>
        <v>116</v>
      </c>
      <c r="M14" s="980">
        <f t="shared" si="6"/>
        <v>1</v>
      </c>
      <c r="N14" s="980">
        <f t="shared" si="6"/>
        <v>160</v>
      </c>
      <c r="O14" s="980">
        <f t="shared" si="6"/>
        <v>4</v>
      </c>
      <c r="P14" s="980">
        <f t="shared" si="6"/>
        <v>145</v>
      </c>
      <c r="Q14" s="980">
        <f t="shared" si="6"/>
        <v>0</v>
      </c>
      <c r="R14" s="980">
        <f t="shared" si="6"/>
        <v>155</v>
      </c>
      <c r="S14" s="980">
        <f t="shared" si="6"/>
        <v>4</v>
      </c>
      <c r="T14" s="980">
        <f t="shared" si="6"/>
        <v>114</v>
      </c>
      <c r="U14" s="980">
        <f t="shared" si="6"/>
        <v>5</v>
      </c>
      <c r="V14" s="980">
        <f t="shared" si="6"/>
        <v>132</v>
      </c>
      <c r="W14" s="980">
        <f t="shared" si="6"/>
        <v>2</v>
      </c>
      <c r="X14" s="980">
        <f t="shared" si="6"/>
        <v>16</v>
      </c>
      <c r="Y14" s="980">
        <f t="shared" si="6"/>
        <v>822</v>
      </c>
      <c r="Z14" s="984">
        <f t="shared" si="3"/>
        <v>838</v>
      </c>
      <c r="AA14" s="986">
        <f t="shared" si="6"/>
        <v>1221</v>
      </c>
    </row>
    <row r="16" spans="1:27" x14ac:dyDescent="0.2">
      <c r="A16" s="193" t="s">
        <v>713</v>
      </c>
    </row>
  </sheetData>
  <mergeCells count="3">
    <mergeCell ref="B2:AA2"/>
    <mergeCell ref="B3:AA3"/>
    <mergeCell ref="B4:AA4"/>
  </mergeCells>
  <pageMargins left="0.7" right="0.7" top="0.78740157499999996" bottom="0.78740157499999996" header="0.3" footer="0.3"/>
  <pageSetup paperSize="9" orientation="landscape" r:id="rId1"/>
  <headerFooter>
    <oddHeader>&amp;R&amp;8FbAUO.CHG/31.02-00.00-02/18.3051</oddHead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78"/>
  <sheetViews>
    <sheetView view="pageLayout" zoomScaleNormal="100" zoomScaleSheetLayoutView="100" workbookViewId="0">
      <selection activeCell="F28" activeCellId="1" sqref="F15 F28"/>
    </sheetView>
  </sheetViews>
  <sheetFormatPr baseColWidth="10" defaultRowHeight="13.5" x14ac:dyDescent="0.25"/>
  <cols>
    <col min="1" max="1" width="6.7109375" style="474" bestFit="1" customWidth="1"/>
    <col min="2" max="2" width="18.7109375" style="475" bestFit="1" customWidth="1"/>
    <col min="3" max="3" width="6" style="476" customWidth="1"/>
    <col min="4" max="5" width="5.7109375" style="476" bestFit="1" customWidth="1"/>
    <col min="6" max="6" width="7" style="476" bestFit="1" customWidth="1"/>
    <col min="7" max="12" width="5.7109375" style="476" bestFit="1" customWidth="1"/>
    <col min="13" max="14" width="7" style="476" bestFit="1" customWidth="1"/>
    <col min="15" max="15" width="11.42578125" style="19"/>
    <col min="16" max="16" width="0.140625" style="21" customWidth="1"/>
    <col min="17" max="17" width="4.42578125" style="21" customWidth="1"/>
    <col min="18" max="19" width="4" style="21" customWidth="1"/>
    <col min="20" max="20" width="3.85546875" style="21" customWidth="1"/>
    <col min="21" max="21" width="3.42578125" style="21" customWidth="1"/>
    <col min="22" max="22" width="3.28515625" style="21" customWidth="1"/>
    <col min="23" max="23" width="3.5703125" style="21" customWidth="1"/>
    <col min="24" max="24" width="3.42578125" style="21" customWidth="1"/>
    <col min="25" max="25" width="4.140625" style="20" customWidth="1"/>
    <col min="26" max="26" width="5.85546875" style="20" customWidth="1"/>
    <col min="27" max="16384" width="11.42578125" style="20"/>
  </cols>
  <sheetData>
    <row r="1" spans="1:24" ht="14.25" thickBot="1" x14ac:dyDescent="0.3"/>
    <row r="2" spans="1:24" s="50" customFormat="1" ht="16.5" x14ac:dyDescent="0.3">
      <c r="A2" s="477" t="s">
        <v>104</v>
      </c>
      <c r="B2" s="478"/>
      <c r="C2" s="478"/>
      <c r="D2" s="478"/>
      <c r="E2" s="478"/>
      <c r="F2" s="478"/>
      <c r="G2" s="478"/>
      <c r="H2" s="478"/>
      <c r="I2" s="478"/>
      <c r="J2" s="478"/>
      <c r="K2" s="478"/>
      <c r="L2" s="478"/>
      <c r="M2" s="478"/>
      <c r="N2" s="479"/>
      <c r="O2" s="48"/>
      <c r="P2" s="49"/>
      <c r="Q2" s="49"/>
      <c r="R2" s="49"/>
      <c r="S2" s="49"/>
      <c r="T2" s="49"/>
      <c r="U2" s="49"/>
      <c r="V2" s="49"/>
      <c r="W2" s="49"/>
      <c r="X2" s="49"/>
    </row>
    <row r="3" spans="1:24" s="50" customFormat="1" ht="16.5" x14ac:dyDescent="0.3">
      <c r="A3" s="1191" t="s">
        <v>560</v>
      </c>
      <c r="B3" s="1192"/>
      <c r="C3" s="1192"/>
      <c r="D3" s="1192"/>
      <c r="E3" s="1192"/>
      <c r="F3" s="1192"/>
      <c r="G3" s="1192"/>
      <c r="H3" s="1192"/>
      <c r="I3" s="1192"/>
      <c r="J3" s="1192"/>
      <c r="K3" s="1192"/>
      <c r="L3" s="1192"/>
      <c r="M3" s="1192"/>
      <c r="N3" s="1193"/>
      <c r="O3" s="48"/>
      <c r="P3" s="49"/>
      <c r="Q3" s="49"/>
      <c r="R3" s="49"/>
      <c r="S3" s="49"/>
      <c r="T3" s="49"/>
      <c r="U3" s="49"/>
      <c r="V3" s="49"/>
      <c r="W3" s="49"/>
      <c r="X3" s="49"/>
    </row>
    <row r="4" spans="1:24" s="50" customFormat="1" ht="17.25" thickBot="1" x14ac:dyDescent="0.35">
      <c r="A4" s="1194" t="s">
        <v>561</v>
      </c>
      <c r="B4" s="1195"/>
      <c r="C4" s="1195"/>
      <c r="D4" s="1195"/>
      <c r="E4" s="1195"/>
      <c r="F4" s="1195"/>
      <c r="G4" s="1195"/>
      <c r="H4" s="1195"/>
      <c r="I4" s="1195"/>
      <c r="J4" s="1195"/>
      <c r="K4" s="1195"/>
      <c r="L4" s="1195"/>
      <c r="M4" s="1195"/>
      <c r="N4" s="1196"/>
      <c r="O4" s="48"/>
      <c r="P4" s="49"/>
      <c r="Q4" s="49"/>
      <c r="R4" s="49"/>
      <c r="S4" s="49"/>
      <c r="T4" s="49"/>
      <c r="U4" s="49"/>
      <c r="V4" s="49"/>
      <c r="W4" s="49"/>
      <c r="X4" s="49"/>
    </row>
    <row r="5" spans="1:24" s="102" customFormat="1" ht="17.25" thickBot="1" x14ac:dyDescent="0.35">
      <c r="A5" s="480"/>
      <c r="B5" s="480"/>
      <c r="C5" s="480"/>
      <c r="D5" s="480"/>
      <c r="E5" s="480"/>
      <c r="F5" s="480"/>
      <c r="G5" s="480"/>
      <c r="H5" s="480"/>
      <c r="I5" s="480"/>
      <c r="J5" s="480"/>
      <c r="K5" s="480"/>
      <c r="L5" s="480"/>
      <c r="M5" s="480"/>
      <c r="N5" s="480"/>
      <c r="O5" s="100"/>
      <c r="P5" s="101"/>
      <c r="Q5" s="101"/>
      <c r="R5" s="101"/>
      <c r="S5" s="101"/>
      <c r="T5" s="101"/>
      <c r="U5" s="101"/>
      <c r="V5" s="101"/>
      <c r="W5" s="101"/>
      <c r="X5" s="101"/>
    </row>
    <row r="6" spans="1:24" thickBot="1" x14ac:dyDescent="0.25">
      <c r="A6" s="318" t="s">
        <v>407</v>
      </c>
      <c r="B6" s="323"/>
      <c r="C6" s="323" t="s">
        <v>27</v>
      </c>
      <c r="D6" s="323" t="s">
        <v>28</v>
      </c>
      <c r="E6" s="323" t="s">
        <v>29</v>
      </c>
      <c r="F6" s="324" t="s">
        <v>30</v>
      </c>
      <c r="G6" s="323" t="s">
        <v>31</v>
      </c>
      <c r="H6" s="323" t="s">
        <v>32</v>
      </c>
      <c r="I6" s="323" t="s">
        <v>33</v>
      </c>
      <c r="J6" s="323" t="s">
        <v>34</v>
      </c>
      <c r="K6" s="323" t="s">
        <v>35</v>
      </c>
      <c r="L6" s="323" t="s">
        <v>36</v>
      </c>
      <c r="M6" s="324" t="s">
        <v>37</v>
      </c>
      <c r="N6" s="325" t="s">
        <v>38</v>
      </c>
    </row>
    <row r="7" spans="1:24" ht="12.75" x14ac:dyDescent="0.2">
      <c r="A7" s="318" t="s">
        <v>416</v>
      </c>
      <c r="B7" s="340" t="s">
        <v>44</v>
      </c>
      <c r="C7" s="341">
        <v>3</v>
      </c>
      <c r="D7" s="341">
        <v>4</v>
      </c>
      <c r="E7" s="342">
        <v>9</v>
      </c>
      <c r="F7" s="343">
        <f>C7+D7+E7</f>
        <v>16</v>
      </c>
      <c r="G7" s="344">
        <v>7</v>
      </c>
      <c r="H7" s="341">
        <v>3</v>
      </c>
      <c r="I7" s="341">
        <v>5</v>
      </c>
      <c r="J7" s="341">
        <v>7</v>
      </c>
      <c r="K7" s="341">
        <v>5</v>
      </c>
      <c r="L7" s="342">
        <v>1</v>
      </c>
      <c r="M7" s="343">
        <f>SUM(G7:L7)</f>
        <v>28</v>
      </c>
      <c r="N7" s="345">
        <f>M7+F7</f>
        <v>44</v>
      </c>
    </row>
    <row r="8" spans="1:24" ht="12.75" x14ac:dyDescent="0.2">
      <c r="A8" s="318" t="s">
        <v>417</v>
      </c>
      <c r="B8" s="340" t="s">
        <v>45</v>
      </c>
      <c r="C8" s="341">
        <v>6</v>
      </c>
      <c r="D8" s="341">
        <v>4</v>
      </c>
      <c r="E8" s="342">
        <v>2</v>
      </c>
      <c r="F8" s="346">
        <f t="shared" ref="F8:F15" si="0">C8+D8+E8</f>
        <v>12</v>
      </c>
      <c r="G8" s="344">
        <v>4</v>
      </c>
      <c r="H8" s="341">
        <v>5</v>
      </c>
      <c r="I8" s="341">
        <v>0</v>
      </c>
      <c r="J8" s="341">
        <v>6</v>
      </c>
      <c r="K8" s="341">
        <v>5</v>
      </c>
      <c r="L8" s="342">
        <v>5</v>
      </c>
      <c r="M8" s="346">
        <f t="shared" ref="M8:M15" si="1">SUM(G8:L8)</f>
        <v>25</v>
      </c>
      <c r="N8" s="347">
        <f t="shared" ref="N8:N16" si="2">M8+F8</f>
        <v>37</v>
      </c>
    </row>
    <row r="9" spans="1:24" ht="12.75" x14ac:dyDescent="0.2">
      <c r="A9" s="318" t="s">
        <v>418</v>
      </c>
      <c r="B9" s="340" t="s">
        <v>46</v>
      </c>
      <c r="C9" s="341">
        <v>5</v>
      </c>
      <c r="D9" s="341">
        <v>6</v>
      </c>
      <c r="E9" s="342">
        <v>7</v>
      </c>
      <c r="F9" s="346">
        <f t="shared" si="0"/>
        <v>18</v>
      </c>
      <c r="G9" s="344">
        <v>10</v>
      </c>
      <c r="H9" s="341">
        <v>8</v>
      </c>
      <c r="I9" s="341">
        <v>7</v>
      </c>
      <c r="J9" s="341">
        <v>4</v>
      </c>
      <c r="K9" s="341">
        <v>10</v>
      </c>
      <c r="L9" s="342">
        <v>8</v>
      </c>
      <c r="M9" s="346">
        <f t="shared" si="1"/>
        <v>47</v>
      </c>
      <c r="N9" s="347">
        <f t="shared" si="2"/>
        <v>65</v>
      </c>
    </row>
    <row r="10" spans="1:24" ht="12.75" x14ac:dyDescent="0.2">
      <c r="A10" s="318" t="s">
        <v>412</v>
      </c>
      <c r="B10" s="340" t="s">
        <v>415</v>
      </c>
      <c r="C10" s="341">
        <v>8</v>
      </c>
      <c r="D10" s="341">
        <v>14</v>
      </c>
      <c r="E10" s="342">
        <v>14</v>
      </c>
      <c r="F10" s="346">
        <f t="shared" si="0"/>
        <v>36</v>
      </c>
      <c r="G10" s="344">
        <v>13</v>
      </c>
      <c r="H10" s="341">
        <v>19</v>
      </c>
      <c r="I10" s="341">
        <v>11</v>
      </c>
      <c r="J10" s="341">
        <v>19</v>
      </c>
      <c r="K10" s="341">
        <v>12</v>
      </c>
      <c r="L10" s="342">
        <v>16</v>
      </c>
      <c r="M10" s="346">
        <f t="shared" si="1"/>
        <v>90</v>
      </c>
      <c r="N10" s="348">
        <f t="shared" si="2"/>
        <v>126</v>
      </c>
    </row>
    <row r="11" spans="1:24" ht="12.75" x14ac:dyDescent="0.2">
      <c r="A11" s="318" t="s">
        <v>413</v>
      </c>
      <c r="B11" s="340" t="s">
        <v>49</v>
      </c>
      <c r="C11" s="341">
        <v>1</v>
      </c>
      <c r="D11" s="341">
        <v>1</v>
      </c>
      <c r="E11" s="342">
        <v>6</v>
      </c>
      <c r="F11" s="346">
        <f t="shared" si="0"/>
        <v>8</v>
      </c>
      <c r="G11" s="344">
        <v>4</v>
      </c>
      <c r="H11" s="340">
        <v>2</v>
      </c>
      <c r="I11" s="340">
        <v>2</v>
      </c>
      <c r="J11" s="340">
        <v>3</v>
      </c>
      <c r="K11" s="340">
        <v>1</v>
      </c>
      <c r="L11" s="349">
        <v>2</v>
      </c>
      <c r="M11" s="346">
        <f t="shared" si="1"/>
        <v>14</v>
      </c>
      <c r="N11" s="348">
        <f t="shared" si="2"/>
        <v>22</v>
      </c>
    </row>
    <row r="12" spans="1:24" ht="12.75" x14ac:dyDescent="0.2">
      <c r="A12" s="318" t="s">
        <v>414</v>
      </c>
      <c r="B12" s="340" t="s">
        <v>47</v>
      </c>
      <c r="C12" s="341">
        <v>8</v>
      </c>
      <c r="D12" s="341">
        <v>3</v>
      </c>
      <c r="E12" s="342">
        <v>8</v>
      </c>
      <c r="F12" s="346">
        <f>E12+D12+C12</f>
        <v>19</v>
      </c>
      <c r="G12" s="344">
        <v>3</v>
      </c>
      <c r="H12" s="340">
        <v>10</v>
      </c>
      <c r="I12" s="340">
        <v>4</v>
      </c>
      <c r="J12" s="340">
        <v>6</v>
      </c>
      <c r="K12" s="340">
        <v>8</v>
      </c>
      <c r="L12" s="349">
        <v>7</v>
      </c>
      <c r="M12" s="346">
        <f t="shared" si="1"/>
        <v>38</v>
      </c>
      <c r="N12" s="348">
        <f t="shared" si="2"/>
        <v>57</v>
      </c>
    </row>
    <row r="13" spans="1:24" ht="12.75" x14ac:dyDescent="0.2">
      <c r="A13" s="318" t="s">
        <v>419</v>
      </c>
      <c r="B13" s="340" t="s">
        <v>51</v>
      </c>
      <c r="C13" s="341">
        <v>5</v>
      </c>
      <c r="D13" s="341">
        <v>7</v>
      </c>
      <c r="E13" s="342">
        <v>7</v>
      </c>
      <c r="F13" s="346">
        <f t="shared" si="0"/>
        <v>19</v>
      </c>
      <c r="G13" s="344">
        <v>6</v>
      </c>
      <c r="H13" s="340">
        <v>6</v>
      </c>
      <c r="I13" s="340">
        <v>2</v>
      </c>
      <c r="J13" s="340">
        <v>8</v>
      </c>
      <c r="K13" s="340">
        <v>3</v>
      </c>
      <c r="L13" s="349">
        <v>2</v>
      </c>
      <c r="M13" s="346">
        <f t="shared" si="1"/>
        <v>27</v>
      </c>
      <c r="N13" s="348">
        <f t="shared" si="2"/>
        <v>46</v>
      </c>
    </row>
    <row r="14" spans="1:24" ht="12.75" x14ac:dyDescent="0.2">
      <c r="A14" s="318" t="s">
        <v>420</v>
      </c>
      <c r="B14" s="340" t="s">
        <v>48</v>
      </c>
      <c r="C14" s="341">
        <v>6</v>
      </c>
      <c r="D14" s="341">
        <v>8</v>
      </c>
      <c r="E14" s="342">
        <v>13</v>
      </c>
      <c r="F14" s="346">
        <f t="shared" si="0"/>
        <v>27</v>
      </c>
      <c r="G14" s="344">
        <v>9</v>
      </c>
      <c r="H14" s="340">
        <v>11</v>
      </c>
      <c r="I14" s="340">
        <v>8</v>
      </c>
      <c r="J14" s="340">
        <v>5</v>
      </c>
      <c r="K14" s="340">
        <v>5</v>
      </c>
      <c r="L14" s="349">
        <v>3</v>
      </c>
      <c r="M14" s="346">
        <f t="shared" si="1"/>
        <v>41</v>
      </c>
      <c r="N14" s="348">
        <f t="shared" si="2"/>
        <v>68</v>
      </c>
    </row>
    <row r="15" spans="1:24" thickBot="1" x14ac:dyDescent="0.25">
      <c r="A15" s="318" t="s">
        <v>421</v>
      </c>
      <c r="B15" s="350" t="s">
        <v>50</v>
      </c>
      <c r="C15" s="351">
        <v>1</v>
      </c>
      <c r="D15" s="351">
        <v>2</v>
      </c>
      <c r="E15" s="352">
        <v>2</v>
      </c>
      <c r="F15" s="1110">
        <f t="shared" si="0"/>
        <v>5</v>
      </c>
      <c r="G15" s="353">
        <v>4</v>
      </c>
      <c r="H15" s="350">
        <v>5</v>
      </c>
      <c r="I15" s="350">
        <v>5</v>
      </c>
      <c r="J15" s="350">
        <v>6</v>
      </c>
      <c r="K15" s="350">
        <v>3</v>
      </c>
      <c r="L15" s="354">
        <v>2</v>
      </c>
      <c r="M15" s="355">
        <f t="shared" si="1"/>
        <v>25</v>
      </c>
      <c r="N15" s="356">
        <f t="shared" si="2"/>
        <v>30</v>
      </c>
    </row>
    <row r="16" spans="1:24" thickBot="1" x14ac:dyDescent="0.25">
      <c r="A16" s="318"/>
      <c r="B16" s="357" t="s">
        <v>52</v>
      </c>
      <c r="C16" s="358">
        <f>SUM(C7:C15)</f>
        <v>43</v>
      </c>
      <c r="D16" s="358">
        <f t="shared" ref="D16:M16" si="3">SUM(D7:D15)</f>
        <v>49</v>
      </c>
      <c r="E16" s="359">
        <f t="shared" si="3"/>
        <v>68</v>
      </c>
      <c r="F16" s="360">
        <f t="shared" si="3"/>
        <v>160</v>
      </c>
      <c r="G16" s="361">
        <f t="shared" si="3"/>
        <v>60</v>
      </c>
      <c r="H16" s="358">
        <f t="shared" si="3"/>
        <v>69</v>
      </c>
      <c r="I16" s="358">
        <f t="shared" si="3"/>
        <v>44</v>
      </c>
      <c r="J16" s="358">
        <f t="shared" si="3"/>
        <v>64</v>
      </c>
      <c r="K16" s="358">
        <f t="shared" si="3"/>
        <v>52</v>
      </c>
      <c r="L16" s="359">
        <f t="shared" si="3"/>
        <v>46</v>
      </c>
      <c r="M16" s="360">
        <f t="shared" si="3"/>
        <v>335</v>
      </c>
      <c r="N16" s="362">
        <f t="shared" si="2"/>
        <v>495</v>
      </c>
    </row>
    <row r="17" spans="1:14" thickBot="1" x14ac:dyDescent="0.25">
      <c r="A17" s="318"/>
      <c r="B17" s="363"/>
      <c r="C17" s="363"/>
      <c r="D17" s="363"/>
      <c r="E17" s="363"/>
      <c r="F17" s="363"/>
      <c r="G17" s="363"/>
      <c r="H17" s="363"/>
      <c r="I17" s="363"/>
      <c r="J17" s="363"/>
      <c r="K17" s="363"/>
      <c r="L17" s="363"/>
      <c r="M17" s="363"/>
      <c r="N17" s="363"/>
    </row>
    <row r="18" spans="1:14" ht="12.75" x14ac:dyDescent="0.2">
      <c r="A18" s="318" t="s">
        <v>422</v>
      </c>
      <c r="B18" s="340" t="s">
        <v>53</v>
      </c>
      <c r="C18" s="341">
        <v>11</v>
      </c>
      <c r="D18" s="341">
        <v>16</v>
      </c>
      <c r="E18" s="342">
        <v>14</v>
      </c>
      <c r="F18" s="343">
        <f>C18+D18+E18</f>
        <v>41</v>
      </c>
      <c r="G18" s="344">
        <v>14</v>
      </c>
      <c r="H18" s="341">
        <v>8</v>
      </c>
      <c r="I18" s="341">
        <v>16</v>
      </c>
      <c r="J18" s="341">
        <v>13</v>
      </c>
      <c r="K18" s="341">
        <v>10</v>
      </c>
      <c r="L18" s="342">
        <v>15</v>
      </c>
      <c r="M18" s="364">
        <f>SUM(G18:L18)</f>
        <v>76</v>
      </c>
      <c r="N18" s="345">
        <f>M18+F18</f>
        <v>117</v>
      </c>
    </row>
    <row r="19" spans="1:14" ht="12.75" x14ac:dyDescent="0.2">
      <c r="A19" s="318" t="s">
        <v>423</v>
      </c>
      <c r="B19" s="340" t="s">
        <v>54</v>
      </c>
      <c r="C19" s="341">
        <v>8</v>
      </c>
      <c r="D19" s="341">
        <v>7</v>
      </c>
      <c r="E19" s="342">
        <v>5</v>
      </c>
      <c r="F19" s="346">
        <f t="shared" ref="F19:F24" si="4">C19+D19+E19</f>
        <v>20</v>
      </c>
      <c r="G19" s="344">
        <v>9</v>
      </c>
      <c r="H19" s="341">
        <v>4</v>
      </c>
      <c r="I19" s="341">
        <v>7</v>
      </c>
      <c r="J19" s="341">
        <v>9</v>
      </c>
      <c r="K19" s="341">
        <v>6</v>
      </c>
      <c r="L19" s="342">
        <v>1</v>
      </c>
      <c r="M19" s="365">
        <f t="shared" ref="M19:M24" si="5">SUM(G19:L19)</f>
        <v>36</v>
      </c>
      <c r="N19" s="347">
        <f t="shared" ref="N19:N24" si="6">M19+F19</f>
        <v>56</v>
      </c>
    </row>
    <row r="20" spans="1:14" ht="12.75" x14ac:dyDescent="0.2">
      <c r="A20" s="318" t="s">
        <v>424</v>
      </c>
      <c r="B20" s="340" t="s">
        <v>55</v>
      </c>
      <c r="C20" s="341">
        <v>5</v>
      </c>
      <c r="D20" s="341">
        <v>3</v>
      </c>
      <c r="E20" s="342">
        <v>2</v>
      </c>
      <c r="F20" s="346">
        <f t="shared" si="4"/>
        <v>10</v>
      </c>
      <c r="G20" s="344">
        <v>1</v>
      </c>
      <c r="H20" s="341">
        <v>0</v>
      </c>
      <c r="I20" s="341">
        <v>2</v>
      </c>
      <c r="J20" s="341">
        <v>4</v>
      </c>
      <c r="K20" s="341">
        <v>0</v>
      </c>
      <c r="L20" s="342">
        <v>6</v>
      </c>
      <c r="M20" s="365">
        <f t="shared" si="5"/>
        <v>13</v>
      </c>
      <c r="N20" s="347">
        <f t="shared" si="6"/>
        <v>23</v>
      </c>
    </row>
    <row r="21" spans="1:14" ht="12.75" x14ac:dyDescent="0.2">
      <c r="A21" s="318" t="s">
        <v>425</v>
      </c>
      <c r="B21" s="340" t="s">
        <v>56</v>
      </c>
      <c r="C21" s="341">
        <v>7</v>
      </c>
      <c r="D21" s="341">
        <v>2</v>
      </c>
      <c r="E21" s="342">
        <v>8</v>
      </c>
      <c r="F21" s="346">
        <f t="shared" si="4"/>
        <v>17</v>
      </c>
      <c r="G21" s="344">
        <v>13</v>
      </c>
      <c r="H21" s="341">
        <v>3</v>
      </c>
      <c r="I21" s="341">
        <v>7</v>
      </c>
      <c r="J21" s="341">
        <v>6</v>
      </c>
      <c r="K21" s="341">
        <v>8</v>
      </c>
      <c r="L21" s="342">
        <v>7</v>
      </c>
      <c r="M21" s="365">
        <f t="shared" si="5"/>
        <v>44</v>
      </c>
      <c r="N21" s="347">
        <f t="shared" si="6"/>
        <v>61</v>
      </c>
    </row>
    <row r="22" spans="1:14" ht="12.75" x14ac:dyDescent="0.2">
      <c r="A22" s="318" t="s">
        <v>426</v>
      </c>
      <c r="B22" s="340" t="s">
        <v>57</v>
      </c>
      <c r="C22" s="341">
        <v>9</v>
      </c>
      <c r="D22" s="341">
        <v>11</v>
      </c>
      <c r="E22" s="342">
        <v>12</v>
      </c>
      <c r="F22" s="346">
        <f t="shared" si="4"/>
        <v>32</v>
      </c>
      <c r="G22" s="344">
        <v>7</v>
      </c>
      <c r="H22" s="341">
        <v>15</v>
      </c>
      <c r="I22" s="341">
        <v>8</v>
      </c>
      <c r="J22" s="341">
        <v>12</v>
      </c>
      <c r="K22" s="341">
        <v>11</v>
      </c>
      <c r="L22" s="342">
        <v>9</v>
      </c>
      <c r="M22" s="365">
        <f t="shared" si="5"/>
        <v>62</v>
      </c>
      <c r="N22" s="347">
        <f t="shared" si="6"/>
        <v>94</v>
      </c>
    </row>
    <row r="23" spans="1:14" ht="12.75" x14ac:dyDescent="0.2">
      <c r="A23" s="318" t="s">
        <v>427</v>
      </c>
      <c r="B23" s="340" t="s">
        <v>58</v>
      </c>
      <c r="C23" s="341">
        <v>12</v>
      </c>
      <c r="D23" s="341">
        <v>7</v>
      </c>
      <c r="E23" s="342">
        <v>5</v>
      </c>
      <c r="F23" s="346">
        <f t="shared" si="4"/>
        <v>24</v>
      </c>
      <c r="G23" s="344">
        <v>16</v>
      </c>
      <c r="H23" s="341">
        <v>6</v>
      </c>
      <c r="I23" s="341">
        <v>8</v>
      </c>
      <c r="J23" s="341">
        <v>5</v>
      </c>
      <c r="K23" s="341">
        <v>10</v>
      </c>
      <c r="L23" s="342">
        <v>4</v>
      </c>
      <c r="M23" s="365">
        <f t="shared" si="5"/>
        <v>49</v>
      </c>
      <c r="N23" s="347">
        <f t="shared" si="6"/>
        <v>73</v>
      </c>
    </row>
    <row r="24" spans="1:14" thickBot="1" x14ac:dyDescent="0.25">
      <c r="A24" s="318" t="s">
        <v>428</v>
      </c>
      <c r="B24" s="350" t="s">
        <v>59</v>
      </c>
      <c r="C24" s="351">
        <v>2</v>
      </c>
      <c r="D24" s="351">
        <v>2</v>
      </c>
      <c r="E24" s="352">
        <v>3</v>
      </c>
      <c r="F24" s="366">
        <f t="shared" si="4"/>
        <v>7</v>
      </c>
      <c r="G24" s="353">
        <v>2</v>
      </c>
      <c r="H24" s="351">
        <v>2</v>
      </c>
      <c r="I24" s="351">
        <v>5</v>
      </c>
      <c r="J24" s="351">
        <v>2</v>
      </c>
      <c r="K24" s="351">
        <v>0</v>
      </c>
      <c r="L24" s="352">
        <v>2</v>
      </c>
      <c r="M24" s="367">
        <f t="shared" si="5"/>
        <v>13</v>
      </c>
      <c r="N24" s="368">
        <f t="shared" si="6"/>
        <v>20</v>
      </c>
    </row>
    <row r="25" spans="1:14" thickBot="1" x14ac:dyDescent="0.25">
      <c r="A25" s="318"/>
      <c r="B25" s="357" t="s">
        <v>60</v>
      </c>
      <c r="C25" s="358">
        <f>SUM(C18:C24)</f>
        <v>54</v>
      </c>
      <c r="D25" s="358">
        <f>SUM(D18:D24)</f>
        <v>48</v>
      </c>
      <c r="E25" s="359">
        <f>SUM(E18:E24)</f>
        <v>49</v>
      </c>
      <c r="F25" s="360">
        <f>SUM(F18:F24)</f>
        <v>151</v>
      </c>
      <c r="G25" s="361">
        <f>SUM(G18:G24)</f>
        <v>62</v>
      </c>
      <c r="H25" s="358">
        <f t="shared" ref="H25:N25" si="7">SUM(H18:H24)</f>
        <v>38</v>
      </c>
      <c r="I25" s="358">
        <f t="shared" si="7"/>
        <v>53</v>
      </c>
      <c r="J25" s="358">
        <f t="shared" si="7"/>
        <v>51</v>
      </c>
      <c r="K25" s="358">
        <f t="shared" si="7"/>
        <v>45</v>
      </c>
      <c r="L25" s="359">
        <f t="shared" si="7"/>
        <v>44</v>
      </c>
      <c r="M25" s="360">
        <f t="shared" si="7"/>
        <v>293</v>
      </c>
      <c r="N25" s="362">
        <f t="shared" si="7"/>
        <v>444</v>
      </c>
    </row>
    <row r="26" spans="1:14" thickBot="1" x14ac:dyDescent="0.25">
      <c r="A26" s="318"/>
      <c r="B26" s="363"/>
      <c r="C26" s="363"/>
      <c r="D26" s="363"/>
      <c r="E26" s="363"/>
      <c r="F26" s="369"/>
      <c r="G26" s="363"/>
      <c r="H26" s="363"/>
      <c r="I26" s="363"/>
      <c r="J26" s="363"/>
      <c r="K26" s="363"/>
      <c r="L26" s="363"/>
      <c r="M26" s="363"/>
      <c r="N26" s="363"/>
    </row>
    <row r="27" spans="1:14" ht="12.75" x14ac:dyDescent="0.2">
      <c r="A27" s="318" t="s">
        <v>432</v>
      </c>
      <c r="B27" s="340" t="s">
        <v>61</v>
      </c>
      <c r="C27" s="370">
        <v>4</v>
      </c>
      <c r="D27" s="370">
        <v>9</v>
      </c>
      <c r="E27" s="371">
        <v>1</v>
      </c>
      <c r="F27" s="343">
        <f>C27+D27+E27</f>
        <v>14</v>
      </c>
      <c r="G27" s="372">
        <v>3</v>
      </c>
      <c r="H27" s="373">
        <v>9</v>
      </c>
      <c r="I27" s="373">
        <v>2</v>
      </c>
      <c r="J27" s="373">
        <v>0</v>
      </c>
      <c r="K27" s="373">
        <v>3</v>
      </c>
      <c r="L27" s="374">
        <v>3</v>
      </c>
      <c r="M27" s="343">
        <f>SUM(G27:L27)</f>
        <v>20</v>
      </c>
      <c r="N27" s="345">
        <f>M27+F27</f>
        <v>34</v>
      </c>
    </row>
    <row r="28" spans="1:14" ht="12.75" x14ac:dyDescent="0.2">
      <c r="A28" s="318" t="s">
        <v>433</v>
      </c>
      <c r="B28" s="340" t="s">
        <v>62</v>
      </c>
      <c r="C28" s="375">
        <v>1</v>
      </c>
      <c r="D28" s="375">
        <v>3</v>
      </c>
      <c r="E28" s="376">
        <v>3</v>
      </c>
      <c r="F28" s="1111">
        <f>C28+D28+E28</f>
        <v>7</v>
      </c>
      <c r="G28" s="377">
        <v>2</v>
      </c>
      <c r="H28" s="378">
        <v>1</v>
      </c>
      <c r="I28" s="378">
        <v>4</v>
      </c>
      <c r="J28" s="378">
        <v>6</v>
      </c>
      <c r="K28" s="378">
        <v>1</v>
      </c>
      <c r="L28" s="379">
        <v>3</v>
      </c>
      <c r="M28" s="346">
        <f>SUM(G28:L28)</f>
        <v>17</v>
      </c>
      <c r="N28" s="347">
        <f>M28+F28</f>
        <v>24</v>
      </c>
    </row>
    <row r="29" spans="1:14" ht="12.75" x14ac:dyDescent="0.2">
      <c r="A29" s="318" t="s">
        <v>434</v>
      </c>
      <c r="B29" s="340" t="s">
        <v>63</v>
      </c>
      <c r="C29" s="341">
        <v>2</v>
      </c>
      <c r="D29" s="340">
        <v>8</v>
      </c>
      <c r="E29" s="349">
        <v>5</v>
      </c>
      <c r="F29" s="346">
        <f t="shared" ref="F29:F34" si="8">C29+D29+E29</f>
        <v>15</v>
      </c>
      <c r="G29" s="380">
        <v>4</v>
      </c>
      <c r="H29" s="340">
        <v>3</v>
      </c>
      <c r="I29" s="340">
        <v>4</v>
      </c>
      <c r="J29" s="340">
        <v>1</v>
      </c>
      <c r="K29" s="340">
        <v>2</v>
      </c>
      <c r="L29" s="349">
        <v>1</v>
      </c>
      <c r="M29" s="346">
        <f t="shared" ref="M29:M34" si="9">SUM(G29:L29)</f>
        <v>15</v>
      </c>
      <c r="N29" s="348">
        <f t="shared" ref="N29:N34" si="10">M29+F29</f>
        <v>30</v>
      </c>
    </row>
    <row r="30" spans="1:14" ht="12.75" x14ac:dyDescent="0.2">
      <c r="A30" s="318" t="s">
        <v>435</v>
      </c>
      <c r="B30" s="340" t="s">
        <v>64</v>
      </c>
      <c r="C30" s="341">
        <v>2</v>
      </c>
      <c r="D30" s="340">
        <v>5</v>
      </c>
      <c r="E30" s="349">
        <v>4</v>
      </c>
      <c r="F30" s="346">
        <f t="shared" si="8"/>
        <v>11</v>
      </c>
      <c r="G30" s="380">
        <v>2</v>
      </c>
      <c r="H30" s="340">
        <v>2</v>
      </c>
      <c r="I30" s="340">
        <v>3</v>
      </c>
      <c r="J30" s="340">
        <v>5</v>
      </c>
      <c r="K30" s="340">
        <v>2</v>
      </c>
      <c r="L30" s="349">
        <v>6</v>
      </c>
      <c r="M30" s="346">
        <f t="shared" si="9"/>
        <v>20</v>
      </c>
      <c r="N30" s="348">
        <f t="shared" si="10"/>
        <v>31</v>
      </c>
    </row>
    <row r="31" spans="1:14" ht="12.75" x14ac:dyDescent="0.2">
      <c r="A31" s="318" t="s">
        <v>436</v>
      </c>
      <c r="B31" s="350" t="s">
        <v>65</v>
      </c>
      <c r="C31" s="341">
        <v>6</v>
      </c>
      <c r="D31" s="340">
        <v>0</v>
      </c>
      <c r="E31" s="349">
        <v>3</v>
      </c>
      <c r="F31" s="346">
        <f t="shared" si="8"/>
        <v>9</v>
      </c>
      <c r="G31" s="380">
        <v>1</v>
      </c>
      <c r="H31" s="340">
        <v>3</v>
      </c>
      <c r="I31" s="340">
        <v>3</v>
      </c>
      <c r="J31" s="340">
        <v>1</v>
      </c>
      <c r="K31" s="340">
        <v>3</v>
      </c>
      <c r="L31" s="349">
        <v>2</v>
      </c>
      <c r="M31" s="346">
        <f t="shared" si="9"/>
        <v>13</v>
      </c>
      <c r="N31" s="348">
        <f t="shared" si="10"/>
        <v>22</v>
      </c>
    </row>
    <row r="32" spans="1:14" ht="12.75" x14ac:dyDescent="0.2">
      <c r="A32" s="318" t="s">
        <v>429</v>
      </c>
      <c r="B32" s="381" t="s">
        <v>437</v>
      </c>
      <c r="C32" s="341">
        <v>9</v>
      </c>
      <c r="D32" s="340">
        <v>12</v>
      </c>
      <c r="E32" s="349">
        <v>10</v>
      </c>
      <c r="F32" s="346">
        <f t="shared" si="8"/>
        <v>31</v>
      </c>
      <c r="G32" s="380">
        <v>14</v>
      </c>
      <c r="H32" s="340">
        <v>19</v>
      </c>
      <c r="I32" s="340">
        <v>17</v>
      </c>
      <c r="J32" s="340">
        <v>11</v>
      </c>
      <c r="K32" s="340">
        <v>15</v>
      </c>
      <c r="L32" s="349">
        <v>6</v>
      </c>
      <c r="M32" s="346">
        <f t="shared" si="9"/>
        <v>82</v>
      </c>
      <c r="N32" s="348">
        <f t="shared" si="10"/>
        <v>113</v>
      </c>
    </row>
    <row r="33" spans="1:14" ht="12.75" x14ac:dyDescent="0.2">
      <c r="A33" s="318" t="s">
        <v>430</v>
      </c>
      <c r="B33" s="381" t="s">
        <v>67</v>
      </c>
      <c r="C33" s="341">
        <v>5</v>
      </c>
      <c r="D33" s="341">
        <v>2</v>
      </c>
      <c r="E33" s="342">
        <v>4</v>
      </c>
      <c r="F33" s="346">
        <f t="shared" si="8"/>
        <v>11</v>
      </c>
      <c r="G33" s="344">
        <v>6</v>
      </c>
      <c r="H33" s="341">
        <v>5</v>
      </c>
      <c r="I33" s="341">
        <v>2</v>
      </c>
      <c r="J33" s="341">
        <v>3</v>
      </c>
      <c r="K33" s="341">
        <v>5</v>
      </c>
      <c r="L33" s="342">
        <v>3</v>
      </c>
      <c r="M33" s="346">
        <f t="shared" si="9"/>
        <v>24</v>
      </c>
      <c r="N33" s="347">
        <f t="shared" si="10"/>
        <v>35</v>
      </c>
    </row>
    <row r="34" spans="1:14" thickBot="1" x14ac:dyDescent="0.25">
      <c r="A34" s="318" t="s">
        <v>431</v>
      </c>
      <c r="B34" s="382" t="s">
        <v>66</v>
      </c>
      <c r="C34" s="351">
        <v>5</v>
      </c>
      <c r="D34" s="351">
        <v>3</v>
      </c>
      <c r="E34" s="352">
        <v>4</v>
      </c>
      <c r="F34" s="366">
        <f t="shared" si="8"/>
        <v>12</v>
      </c>
      <c r="G34" s="353">
        <v>6</v>
      </c>
      <c r="H34" s="351">
        <v>0</v>
      </c>
      <c r="I34" s="351">
        <v>7</v>
      </c>
      <c r="J34" s="351">
        <v>2</v>
      </c>
      <c r="K34" s="351">
        <v>2</v>
      </c>
      <c r="L34" s="352">
        <v>2</v>
      </c>
      <c r="M34" s="383">
        <f t="shared" si="9"/>
        <v>19</v>
      </c>
      <c r="N34" s="384">
        <f t="shared" si="10"/>
        <v>31</v>
      </c>
    </row>
    <row r="35" spans="1:14" thickBot="1" x14ac:dyDescent="0.25">
      <c r="A35" s="318"/>
      <c r="B35" s="357" t="s">
        <v>68</v>
      </c>
      <c r="C35" s="358">
        <f>SUM(C27:C34)</f>
        <v>34</v>
      </c>
      <c r="D35" s="358">
        <f>SUM(D27:D34)</f>
        <v>42</v>
      </c>
      <c r="E35" s="359">
        <f t="shared" ref="E35:N35" si="11">SUM(E27:E34)</f>
        <v>34</v>
      </c>
      <c r="F35" s="360">
        <f t="shared" si="11"/>
        <v>110</v>
      </c>
      <c r="G35" s="361">
        <f t="shared" si="11"/>
        <v>38</v>
      </c>
      <c r="H35" s="358">
        <f t="shared" si="11"/>
        <v>42</v>
      </c>
      <c r="I35" s="358">
        <f t="shared" si="11"/>
        <v>42</v>
      </c>
      <c r="J35" s="358">
        <f t="shared" si="11"/>
        <v>29</v>
      </c>
      <c r="K35" s="358">
        <f t="shared" si="11"/>
        <v>33</v>
      </c>
      <c r="L35" s="359">
        <f t="shared" si="11"/>
        <v>26</v>
      </c>
      <c r="M35" s="360">
        <f t="shared" si="11"/>
        <v>210</v>
      </c>
      <c r="N35" s="362">
        <f t="shared" si="11"/>
        <v>320</v>
      </c>
    </row>
    <row r="36" spans="1:14" thickBot="1" x14ac:dyDescent="0.25">
      <c r="A36" s="318"/>
      <c r="B36" s="369"/>
      <c r="C36" s="369"/>
      <c r="D36" s="369"/>
      <c r="E36" s="369"/>
      <c r="F36" s="369"/>
      <c r="G36" s="369"/>
      <c r="H36" s="369"/>
      <c r="I36" s="369"/>
      <c r="J36" s="369"/>
      <c r="K36" s="369"/>
      <c r="L36" s="369"/>
      <c r="M36" s="369"/>
      <c r="N36" s="369"/>
    </row>
    <row r="37" spans="1:14" ht="12.75" x14ac:dyDescent="0.2">
      <c r="A37" s="318" t="s">
        <v>439</v>
      </c>
      <c r="B37" s="340" t="s">
        <v>438</v>
      </c>
      <c r="C37" s="341">
        <v>18</v>
      </c>
      <c r="D37" s="341">
        <v>16</v>
      </c>
      <c r="E37" s="342">
        <v>15</v>
      </c>
      <c r="F37" s="343">
        <f>C37+D37+E37</f>
        <v>49</v>
      </c>
      <c r="G37" s="344">
        <v>19</v>
      </c>
      <c r="H37" s="341">
        <v>22</v>
      </c>
      <c r="I37" s="341">
        <v>17</v>
      </c>
      <c r="J37" s="341">
        <v>15</v>
      </c>
      <c r="K37" s="341">
        <v>23</v>
      </c>
      <c r="L37" s="342">
        <v>14</v>
      </c>
      <c r="M37" s="343">
        <f>SUM(G37:L37)</f>
        <v>110</v>
      </c>
      <c r="N37" s="385">
        <f>M37+F37</f>
        <v>159</v>
      </c>
    </row>
    <row r="38" spans="1:14" ht="12.75" x14ac:dyDescent="0.2">
      <c r="A38" s="318" t="s">
        <v>440</v>
      </c>
      <c r="B38" s="340" t="s">
        <v>71</v>
      </c>
      <c r="C38" s="341">
        <v>5</v>
      </c>
      <c r="D38" s="341">
        <v>8</v>
      </c>
      <c r="E38" s="342">
        <v>8</v>
      </c>
      <c r="F38" s="346">
        <f>C38+D38+E38</f>
        <v>21</v>
      </c>
      <c r="G38" s="344">
        <v>7</v>
      </c>
      <c r="H38" s="341">
        <v>7</v>
      </c>
      <c r="I38" s="341">
        <v>4</v>
      </c>
      <c r="J38" s="341">
        <v>7</v>
      </c>
      <c r="K38" s="341">
        <v>6</v>
      </c>
      <c r="L38" s="342">
        <v>5</v>
      </c>
      <c r="M38" s="346">
        <f>SUM(G38:L38)</f>
        <v>36</v>
      </c>
      <c r="N38" s="348">
        <f>M38+F38</f>
        <v>57</v>
      </c>
    </row>
    <row r="39" spans="1:14" ht="12.75" x14ac:dyDescent="0.2">
      <c r="A39" s="318" t="s">
        <v>441</v>
      </c>
      <c r="B39" s="340" t="s">
        <v>69</v>
      </c>
      <c r="C39" s="341">
        <v>16</v>
      </c>
      <c r="D39" s="341">
        <v>8</v>
      </c>
      <c r="E39" s="342">
        <v>8</v>
      </c>
      <c r="F39" s="346">
        <f>C39+D39+E39</f>
        <v>32</v>
      </c>
      <c r="G39" s="344">
        <v>15</v>
      </c>
      <c r="H39" s="341">
        <v>14</v>
      </c>
      <c r="I39" s="341">
        <v>17</v>
      </c>
      <c r="J39" s="341">
        <v>20</v>
      </c>
      <c r="K39" s="341">
        <v>15</v>
      </c>
      <c r="L39" s="342">
        <v>15</v>
      </c>
      <c r="M39" s="346">
        <f>SUM(G39:L39)</f>
        <v>96</v>
      </c>
      <c r="N39" s="348">
        <f>M39+F39</f>
        <v>128</v>
      </c>
    </row>
    <row r="40" spans="1:14" thickBot="1" x14ac:dyDescent="0.25">
      <c r="A40" s="318" t="s">
        <v>442</v>
      </c>
      <c r="B40" s="340" t="s">
        <v>70</v>
      </c>
      <c r="C40" s="341">
        <v>8</v>
      </c>
      <c r="D40" s="341">
        <v>8</v>
      </c>
      <c r="E40" s="342">
        <v>11</v>
      </c>
      <c r="F40" s="346">
        <f>C40+D40+E40</f>
        <v>27</v>
      </c>
      <c r="G40" s="344">
        <v>9</v>
      </c>
      <c r="H40" s="341">
        <v>7</v>
      </c>
      <c r="I40" s="341">
        <v>13</v>
      </c>
      <c r="J40" s="341">
        <v>9</v>
      </c>
      <c r="K40" s="341">
        <v>10</v>
      </c>
      <c r="L40" s="342">
        <v>9</v>
      </c>
      <c r="M40" s="346">
        <f>SUM(G40:L40)</f>
        <v>57</v>
      </c>
      <c r="N40" s="348">
        <f>M40+F40</f>
        <v>84</v>
      </c>
    </row>
    <row r="41" spans="1:14" thickBot="1" x14ac:dyDescent="0.25">
      <c r="A41" s="318"/>
      <c r="B41" s="357" t="s">
        <v>72</v>
      </c>
      <c r="C41" s="358">
        <f t="shared" ref="C41:N41" si="12">SUM(C37:C40)</f>
        <v>47</v>
      </c>
      <c r="D41" s="358">
        <f t="shared" si="12"/>
        <v>40</v>
      </c>
      <c r="E41" s="359">
        <f t="shared" si="12"/>
        <v>42</v>
      </c>
      <c r="F41" s="360">
        <f t="shared" si="12"/>
        <v>129</v>
      </c>
      <c r="G41" s="361">
        <f t="shared" si="12"/>
        <v>50</v>
      </c>
      <c r="H41" s="361">
        <f t="shared" si="12"/>
        <v>50</v>
      </c>
      <c r="I41" s="361">
        <f t="shared" si="12"/>
        <v>51</v>
      </c>
      <c r="J41" s="361">
        <f t="shared" si="12"/>
        <v>51</v>
      </c>
      <c r="K41" s="361">
        <f t="shared" si="12"/>
        <v>54</v>
      </c>
      <c r="L41" s="386">
        <f t="shared" si="12"/>
        <v>43</v>
      </c>
      <c r="M41" s="360">
        <f t="shared" si="12"/>
        <v>299</v>
      </c>
      <c r="N41" s="362">
        <f t="shared" si="12"/>
        <v>428</v>
      </c>
    </row>
    <row r="42" spans="1:14" thickBot="1" x14ac:dyDescent="0.25">
      <c r="A42" s="318"/>
      <c r="B42" s="387"/>
      <c r="C42" s="369"/>
      <c r="D42" s="369"/>
      <c r="E42" s="369"/>
      <c r="F42" s="369"/>
      <c r="G42" s="369"/>
      <c r="H42" s="369"/>
      <c r="I42" s="369"/>
      <c r="J42" s="369"/>
      <c r="K42" s="369"/>
      <c r="L42" s="369"/>
      <c r="M42" s="369"/>
      <c r="N42" s="388"/>
    </row>
    <row r="43" spans="1:14" ht="12.75" x14ac:dyDescent="0.2">
      <c r="A43" s="318">
        <v>2101</v>
      </c>
      <c r="B43" s="340" t="s">
        <v>73</v>
      </c>
      <c r="C43" s="389">
        <v>43</v>
      </c>
      <c r="D43" s="389">
        <v>43</v>
      </c>
      <c r="E43" s="390">
        <v>44</v>
      </c>
      <c r="F43" s="343">
        <f>C43+D43+E43</f>
        <v>130</v>
      </c>
      <c r="G43" s="344">
        <v>37</v>
      </c>
      <c r="H43" s="341">
        <v>40</v>
      </c>
      <c r="I43" s="341">
        <v>49</v>
      </c>
      <c r="J43" s="341">
        <v>39</v>
      </c>
      <c r="K43" s="341">
        <v>39</v>
      </c>
      <c r="L43" s="342">
        <v>41</v>
      </c>
      <c r="M43" s="343">
        <f>G43+H43+I43+J43+K43+L43</f>
        <v>245</v>
      </c>
      <c r="N43" s="345">
        <f>F43+M43</f>
        <v>375</v>
      </c>
    </row>
    <row r="44" spans="1:14" ht="12.75" x14ac:dyDescent="0.2">
      <c r="A44" s="318">
        <v>2102</v>
      </c>
      <c r="B44" s="340" t="s">
        <v>75</v>
      </c>
      <c r="C44" s="341">
        <v>15</v>
      </c>
      <c r="D44" s="341">
        <v>20</v>
      </c>
      <c r="E44" s="342">
        <v>19</v>
      </c>
      <c r="F44" s="346">
        <f>C44+D44+E44</f>
        <v>54</v>
      </c>
      <c r="G44" s="344">
        <v>17</v>
      </c>
      <c r="H44" s="341">
        <v>26</v>
      </c>
      <c r="I44" s="341">
        <v>13</v>
      </c>
      <c r="J44" s="341">
        <v>23</v>
      </c>
      <c r="K44" s="341">
        <v>16</v>
      </c>
      <c r="L44" s="342">
        <v>19</v>
      </c>
      <c r="M44" s="346">
        <f>G44+H44+I44+J44+K44+L44</f>
        <v>114</v>
      </c>
      <c r="N44" s="347">
        <f>F44+M44</f>
        <v>168</v>
      </c>
    </row>
    <row r="45" spans="1:14" ht="12.75" x14ac:dyDescent="0.2">
      <c r="A45" s="318">
        <v>2103</v>
      </c>
      <c r="B45" s="340" t="s">
        <v>443</v>
      </c>
      <c r="C45" s="370">
        <v>28</v>
      </c>
      <c r="D45" s="370">
        <v>21</v>
      </c>
      <c r="E45" s="371">
        <v>33</v>
      </c>
      <c r="F45" s="346">
        <f>C45+D45+E45</f>
        <v>82</v>
      </c>
      <c r="G45" s="344">
        <v>16</v>
      </c>
      <c r="H45" s="341">
        <v>23</v>
      </c>
      <c r="I45" s="341">
        <v>21</v>
      </c>
      <c r="J45" s="341">
        <v>17</v>
      </c>
      <c r="K45" s="341">
        <v>20</v>
      </c>
      <c r="L45" s="342">
        <v>16</v>
      </c>
      <c r="M45" s="346">
        <f>G45+H45+I45+J45+K45+L45</f>
        <v>113</v>
      </c>
      <c r="N45" s="347">
        <f>F45+M45</f>
        <v>195</v>
      </c>
    </row>
    <row r="46" spans="1:14" thickBot="1" x14ac:dyDescent="0.25">
      <c r="A46" s="318">
        <v>2104</v>
      </c>
      <c r="B46" s="350" t="s">
        <v>74</v>
      </c>
      <c r="C46" s="391">
        <v>42</v>
      </c>
      <c r="D46" s="392">
        <v>31</v>
      </c>
      <c r="E46" s="393">
        <v>44</v>
      </c>
      <c r="F46" s="366">
        <f>C46+D46+E46</f>
        <v>117</v>
      </c>
      <c r="G46" s="353">
        <v>38</v>
      </c>
      <c r="H46" s="351">
        <v>34</v>
      </c>
      <c r="I46" s="351">
        <v>28</v>
      </c>
      <c r="J46" s="351">
        <v>38</v>
      </c>
      <c r="K46" s="351">
        <v>34</v>
      </c>
      <c r="L46" s="352">
        <v>41</v>
      </c>
      <c r="M46" s="366">
        <f>G46+H46+I46+J46+K46+L46</f>
        <v>213</v>
      </c>
      <c r="N46" s="368">
        <f>F46+M46</f>
        <v>330</v>
      </c>
    </row>
    <row r="47" spans="1:14" thickBot="1" x14ac:dyDescent="0.25">
      <c r="A47" s="318"/>
      <c r="B47" s="357" t="s">
        <v>76</v>
      </c>
      <c r="C47" s="358">
        <f>SUM(C43:C46)</f>
        <v>128</v>
      </c>
      <c r="D47" s="358">
        <f t="shared" ref="D47:N47" si="13">SUM(D43:D46)</f>
        <v>115</v>
      </c>
      <c r="E47" s="359">
        <f t="shared" si="13"/>
        <v>140</v>
      </c>
      <c r="F47" s="360">
        <f t="shared" si="13"/>
        <v>383</v>
      </c>
      <c r="G47" s="361">
        <f t="shared" si="13"/>
        <v>108</v>
      </c>
      <c r="H47" s="358">
        <f t="shared" si="13"/>
        <v>123</v>
      </c>
      <c r="I47" s="358">
        <f t="shared" si="13"/>
        <v>111</v>
      </c>
      <c r="J47" s="358">
        <f t="shared" si="13"/>
        <v>117</v>
      </c>
      <c r="K47" s="358">
        <f t="shared" si="13"/>
        <v>109</v>
      </c>
      <c r="L47" s="359">
        <f t="shared" si="13"/>
        <v>117</v>
      </c>
      <c r="M47" s="360">
        <f t="shared" si="13"/>
        <v>685</v>
      </c>
      <c r="N47" s="362">
        <f t="shared" si="13"/>
        <v>1068</v>
      </c>
    </row>
    <row r="48" spans="1:14" thickBot="1" x14ac:dyDescent="0.25">
      <c r="A48" s="318"/>
      <c r="B48" s="369"/>
      <c r="C48" s="369"/>
      <c r="D48" s="369"/>
      <c r="E48" s="369"/>
      <c r="F48" s="369"/>
      <c r="G48" s="369"/>
      <c r="H48" s="369"/>
      <c r="I48" s="369"/>
      <c r="J48" s="369"/>
      <c r="K48" s="369"/>
      <c r="L48" s="369"/>
      <c r="M48" s="369"/>
      <c r="N48" s="369"/>
    </row>
    <row r="49" spans="1:14" ht="12.75" x14ac:dyDescent="0.2">
      <c r="A49" s="318" t="s">
        <v>444</v>
      </c>
      <c r="B49" s="340" t="s">
        <v>77</v>
      </c>
      <c r="C49" s="341">
        <v>25</v>
      </c>
      <c r="D49" s="341">
        <v>32</v>
      </c>
      <c r="E49" s="342">
        <v>25</v>
      </c>
      <c r="F49" s="343">
        <f>C49+D49+E49</f>
        <v>82</v>
      </c>
      <c r="G49" s="344">
        <v>26</v>
      </c>
      <c r="H49" s="341">
        <v>33</v>
      </c>
      <c r="I49" s="341">
        <v>32</v>
      </c>
      <c r="J49" s="341">
        <v>28</v>
      </c>
      <c r="K49" s="341">
        <v>26</v>
      </c>
      <c r="L49" s="342">
        <v>21</v>
      </c>
      <c r="M49" s="343">
        <f>SUM(G49:L49)</f>
        <v>166</v>
      </c>
      <c r="N49" s="345">
        <f>M49+F49</f>
        <v>248</v>
      </c>
    </row>
    <row r="50" spans="1:14" ht="12.75" x14ac:dyDescent="0.2">
      <c r="A50" s="318" t="s">
        <v>445</v>
      </c>
      <c r="B50" s="340" t="s">
        <v>78</v>
      </c>
      <c r="C50" s="341">
        <v>23</v>
      </c>
      <c r="D50" s="341">
        <v>17</v>
      </c>
      <c r="E50" s="342">
        <v>21</v>
      </c>
      <c r="F50" s="346">
        <f>C50+D50+E50</f>
        <v>61</v>
      </c>
      <c r="G50" s="344">
        <v>32</v>
      </c>
      <c r="H50" s="341">
        <v>22</v>
      </c>
      <c r="I50" s="341">
        <v>20</v>
      </c>
      <c r="J50" s="341">
        <v>28</v>
      </c>
      <c r="K50" s="341">
        <v>28</v>
      </c>
      <c r="L50" s="342">
        <v>16</v>
      </c>
      <c r="M50" s="346">
        <f>SUM(G50:L50)</f>
        <v>146</v>
      </c>
      <c r="N50" s="347">
        <f>M50+F50</f>
        <v>207</v>
      </c>
    </row>
    <row r="51" spans="1:14" thickBot="1" x14ac:dyDescent="0.25">
      <c r="A51" s="318">
        <v>2122</v>
      </c>
      <c r="B51" s="350" t="s">
        <v>79</v>
      </c>
      <c r="C51" s="351">
        <v>28</v>
      </c>
      <c r="D51" s="351">
        <v>30</v>
      </c>
      <c r="E51" s="352">
        <v>28</v>
      </c>
      <c r="F51" s="366">
        <f>C51+D51+E51</f>
        <v>86</v>
      </c>
      <c r="G51" s="394">
        <v>18</v>
      </c>
      <c r="H51" s="350">
        <v>24</v>
      </c>
      <c r="I51" s="350">
        <v>24</v>
      </c>
      <c r="J51" s="350">
        <v>29</v>
      </c>
      <c r="K51" s="350">
        <v>12</v>
      </c>
      <c r="L51" s="354">
        <v>17</v>
      </c>
      <c r="M51" s="366">
        <f>SUM(G51:L51)</f>
        <v>124</v>
      </c>
      <c r="N51" s="356">
        <f>M51+F51</f>
        <v>210</v>
      </c>
    </row>
    <row r="52" spans="1:14" thickBot="1" x14ac:dyDescent="0.25">
      <c r="A52" s="318"/>
      <c r="B52" s="357" t="s">
        <v>80</v>
      </c>
      <c r="C52" s="358">
        <f t="shared" ref="C52:N52" si="14">C49+C50+C51</f>
        <v>76</v>
      </c>
      <c r="D52" s="358">
        <f t="shared" si="14"/>
        <v>79</v>
      </c>
      <c r="E52" s="359">
        <f t="shared" si="14"/>
        <v>74</v>
      </c>
      <c r="F52" s="360">
        <f t="shared" si="14"/>
        <v>229</v>
      </c>
      <c r="G52" s="361">
        <f t="shared" si="14"/>
        <v>76</v>
      </c>
      <c r="H52" s="358">
        <f t="shared" si="14"/>
        <v>79</v>
      </c>
      <c r="I52" s="358">
        <f t="shared" si="14"/>
        <v>76</v>
      </c>
      <c r="J52" s="358">
        <f t="shared" si="14"/>
        <v>85</v>
      </c>
      <c r="K52" s="358">
        <f t="shared" si="14"/>
        <v>66</v>
      </c>
      <c r="L52" s="359">
        <f t="shared" si="14"/>
        <v>54</v>
      </c>
      <c r="M52" s="360">
        <f t="shared" si="14"/>
        <v>436</v>
      </c>
      <c r="N52" s="362">
        <f t="shared" si="14"/>
        <v>665</v>
      </c>
    </row>
    <row r="53" spans="1:14" thickBot="1" x14ac:dyDescent="0.25">
      <c r="A53" s="318"/>
      <c r="B53" s="369"/>
      <c r="C53" s="369"/>
      <c r="D53" s="369"/>
      <c r="E53" s="369"/>
      <c r="F53" s="369"/>
      <c r="G53" s="369"/>
      <c r="H53" s="369"/>
      <c r="I53" s="369"/>
      <c r="J53" s="369"/>
      <c r="K53" s="369"/>
      <c r="L53" s="369"/>
      <c r="M53" s="369"/>
      <c r="N53" s="369"/>
    </row>
    <row r="54" spans="1:14" ht="12.75" x14ac:dyDescent="0.2">
      <c r="A54" s="318" t="s">
        <v>446</v>
      </c>
      <c r="B54" s="340" t="s">
        <v>81</v>
      </c>
      <c r="C54" s="341">
        <v>15</v>
      </c>
      <c r="D54" s="341">
        <v>25</v>
      </c>
      <c r="E54" s="342">
        <v>15</v>
      </c>
      <c r="F54" s="395">
        <f>C54+D54+E54</f>
        <v>55</v>
      </c>
      <c r="G54" s="344">
        <v>19</v>
      </c>
      <c r="H54" s="341">
        <v>14</v>
      </c>
      <c r="I54" s="341">
        <v>16</v>
      </c>
      <c r="J54" s="341">
        <v>10</v>
      </c>
      <c r="K54" s="341">
        <v>13</v>
      </c>
      <c r="L54" s="342">
        <v>11</v>
      </c>
      <c r="M54" s="395">
        <f>SUM(G54:L54)</f>
        <v>83</v>
      </c>
      <c r="N54" s="396">
        <f>M54+F54</f>
        <v>138</v>
      </c>
    </row>
    <row r="55" spans="1:14" ht="12.75" x14ac:dyDescent="0.2">
      <c r="A55" s="318" t="s">
        <v>447</v>
      </c>
      <c r="B55" s="340" t="s">
        <v>343</v>
      </c>
      <c r="C55" s="341">
        <v>13</v>
      </c>
      <c r="D55" s="341">
        <v>4</v>
      </c>
      <c r="E55" s="342">
        <v>26</v>
      </c>
      <c r="F55" s="366">
        <f>C55+D55+E55</f>
        <v>43</v>
      </c>
      <c r="G55" s="344">
        <v>20</v>
      </c>
      <c r="H55" s="341">
        <v>12</v>
      </c>
      <c r="I55" s="341">
        <v>19</v>
      </c>
      <c r="J55" s="341">
        <v>18</v>
      </c>
      <c r="K55" s="341">
        <v>18</v>
      </c>
      <c r="L55" s="342">
        <v>15</v>
      </c>
      <c r="M55" s="366">
        <f>SUM(G55:L55)</f>
        <v>102</v>
      </c>
      <c r="N55" s="368">
        <f>M55+F55</f>
        <v>145</v>
      </c>
    </row>
    <row r="56" spans="1:14" ht="12.75" x14ac:dyDescent="0.2">
      <c r="A56" s="318" t="s">
        <v>449</v>
      </c>
      <c r="B56" s="340" t="s">
        <v>82</v>
      </c>
      <c r="C56" s="341">
        <v>8</v>
      </c>
      <c r="D56" s="341">
        <v>13</v>
      </c>
      <c r="E56" s="342">
        <v>14</v>
      </c>
      <c r="F56" s="366">
        <f>C56+D56+E56</f>
        <v>35</v>
      </c>
      <c r="G56" s="344">
        <v>9</v>
      </c>
      <c r="H56" s="341">
        <v>12</v>
      </c>
      <c r="I56" s="341">
        <v>12</v>
      </c>
      <c r="J56" s="341">
        <v>10</v>
      </c>
      <c r="K56" s="341">
        <v>10</v>
      </c>
      <c r="L56" s="342">
        <v>9</v>
      </c>
      <c r="M56" s="366">
        <f>SUM(G56:L56)</f>
        <v>62</v>
      </c>
      <c r="N56" s="368">
        <f>M56+F56</f>
        <v>97</v>
      </c>
    </row>
    <row r="57" spans="1:14" thickBot="1" x14ac:dyDescent="0.25">
      <c r="A57" s="318" t="s">
        <v>450</v>
      </c>
      <c r="B57" s="350" t="s">
        <v>448</v>
      </c>
      <c r="C57" s="351">
        <v>11</v>
      </c>
      <c r="D57" s="351">
        <v>9</v>
      </c>
      <c r="E57" s="352">
        <v>18</v>
      </c>
      <c r="F57" s="366">
        <f>C57+D57+E57</f>
        <v>38</v>
      </c>
      <c r="G57" s="353">
        <v>13</v>
      </c>
      <c r="H57" s="351">
        <v>14</v>
      </c>
      <c r="I57" s="351">
        <v>13</v>
      </c>
      <c r="J57" s="351">
        <v>11</v>
      </c>
      <c r="K57" s="351">
        <v>13</v>
      </c>
      <c r="L57" s="352">
        <v>7</v>
      </c>
      <c r="M57" s="366">
        <f>SUM(G57:L57)</f>
        <v>71</v>
      </c>
      <c r="N57" s="368">
        <f>M57+F57</f>
        <v>109</v>
      </c>
    </row>
    <row r="58" spans="1:14" thickBot="1" x14ac:dyDescent="0.25">
      <c r="A58" s="318"/>
      <c r="B58" s="397" t="s">
        <v>83</v>
      </c>
      <c r="C58" s="398">
        <f>SUM(C54:C57)</f>
        <v>47</v>
      </c>
      <c r="D58" s="398">
        <f t="shared" ref="D58:N58" si="15">SUM(D54:D57)</f>
        <v>51</v>
      </c>
      <c r="E58" s="399">
        <f t="shared" si="15"/>
        <v>73</v>
      </c>
      <c r="F58" s="400">
        <f t="shared" si="15"/>
        <v>171</v>
      </c>
      <c r="G58" s="401">
        <f t="shared" si="15"/>
        <v>61</v>
      </c>
      <c r="H58" s="398">
        <f t="shared" si="15"/>
        <v>52</v>
      </c>
      <c r="I58" s="398">
        <f t="shared" si="15"/>
        <v>60</v>
      </c>
      <c r="J58" s="398">
        <f t="shared" si="15"/>
        <v>49</v>
      </c>
      <c r="K58" s="398">
        <f t="shared" si="15"/>
        <v>54</v>
      </c>
      <c r="L58" s="398">
        <f t="shared" si="15"/>
        <v>42</v>
      </c>
      <c r="M58" s="402">
        <f t="shared" si="15"/>
        <v>318</v>
      </c>
      <c r="N58" s="403">
        <f t="shared" si="15"/>
        <v>489</v>
      </c>
    </row>
    <row r="59" spans="1:14" thickBot="1" x14ac:dyDescent="0.25">
      <c r="A59" s="318"/>
      <c r="B59" s="404"/>
      <c r="C59" s="404"/>
      <c r="D59" s="404"/>
      <c r="E59" s="404"/>
      <c r="F59" s="404"/>
      <c r="G59" s="404"/>
      <c r="H59" s="404"/>
      <c r="I59" s="404"/>
      <c r="J59" s="404"/>
      <c r="K59" s="404"/>
      <c r="L59" s="404"/>
      <c r="M59" s="404"/>
      <c r="N59" s="404"/>
    </row>
    <row r="60" spans="1:14" ht="12.75" x14ac:dyDescent="0.2">
      <c r="A60" s="318">
        <v>2131</v>
      </c>
      <c r="B60" s="328" t="s">
        <v>86</v>
      </c>
      <c r="C60" s="405">
        <v>19</v>
      </c>
      <c r="D60" s="405">
        <v>25</v>
      </c>
      <c r="E60" s="406">
        <v>24</v>
      </c>
      <c r="F60" s="324">
        <f>E60+D60+C60</f>
        <v>68</v>
      </c>
      <c r="G60" s="407">
        <v>16</v>
      </c>
      <c r="H60" s="405">
        <v>17</v>
      </c>
      <c r="I60" s="405">
        <v>19</v>
      </c>
      <c r="J60" s="405">
        <v>27</v>
      </c>
      <c r="K60" s="405">
        <v>12</v>
      </c>
      <c r="L60" s="406">
        <v>11</v>
      </c>
      <c r="M60" s="324">
        <f>SUM(G60:L60)</f>
        <v>102</v>
      </c>
      <c r="N60" s="408">
        <f>M60+F60</f>
        <v>170</v>
      </c>
    </row>
    <row r="61" spans="1:14" ht="12.75" x14ac:dyDescent="0.2">
      <c r="A61" s="318" t="s">
        <v>451</v>
      </c>
      <c r="B61" s="340" t="s">
        <v>85</v>
      </c>
      <c r="C61" s="341">
        <v>22</v>
      </c>
      <c r="D61" s="341">
        <v>17</v>
      </c>
      <c r="E61" s="342">
        <v>25</v>
      </c>
      <c r="F61" s="326">
        <f>E61+D61+C61</f>
        <v>64</v>
      </c>
      <c r="G61" s="344">
        <v>18</v>
      </c>
      <c r="H61" s="341">
        <v>22</v>
      </c>
      <c r="I61" s="341">
        <v>18</v>
      </c>
      <c r="J61" s="341">
        <v>22</v>
      </c>
      <c r="K61" s="341">
        <v>15</v>
      </c>
      <c r="L61" s="342">
        <v>17</v>
      </c>
      <c r="M61" s="326">
        <f>SUM(G61:L61)</f>
        <v>112</v>
      </c>
      <c r="N61" s="409">
        <f>M61+F61</f>
        <v>176</v>
      </c>
    </row>
    <row r="62" spans="1:14" ht="12.75" x14ac:dyDescent="0.2">
      <c r="A62" s="318" t="s">
        <v>452</v>
      </c>
      <c r="B62" s="340" t="s">
        <v>315</v>
      </c>
      <c r="C62" s="341">
        <v>19</v>
      </c>
      <c r="D62" s="341">
        <v>16</v>
      </c>
      <c r="E62" s="342">
        <v>26</v>
      </c>
      <c r="F62" s="326">
        <f>E62+D62+C62</f>
        <v>61</v>
      </c>
      <c r="G62" s="344">
        <v>22</v>
      </c>
      <c r="H62" s="341">
        <v>13</v>
      </c>
      <c r="I62" s="341">
        <v>17</v>
      </c>
      <c r="J62" s="341">
        <v>12</v>
      </c>
      <c r="K62" s="341">
        <v>9</v>
      </c>
      <c r="L62" s="342">
        <v>9</v>
      </c>
      <c r="M62" s="326">
        <f>SUM(G62:L62)</f>
        <v>82</v>
      </c>
      <c r="N62" s="409">
        <f>M62+F62</f>
        <v>143</v>
      </c>
    </row>
    <row r="63" spans="1:14" thickBot="1" x14ac:dyDescent="0.25">
      <c r="A63" s="318">
        <v>2133</v>
      </c>
      <c r="B63" s="350" t="s">
        <v>84</v>
      </c>
      <c r="C63" s="351">
        <v>43</v>
      </c>
      <c r="D63" s="351">
        <v>51</v>
      </c>
      <c r="E63" s="352">
        <v>45</v>
      </c>
      <c r="F63" s="410">
        <f>E63+D63+C63</f>
        <v>139</v>
      </c>
      <c r="G63" s="353">
        <v>48</v>
      </c>
      <c r="H63" s="351">
        <v>50</v>
      </c>
      <c r="I63" s="351">
        <v>42</v>
      </c>
      <c r="J63" s="351">
        <v>49</v>
      </c>
      <c r="K63" s="351">
        <v>48</v>
      </c>
      <c r="L63" s="352">
        <v>53</v>
      </c>
      <c r="M63" s="410">
        <f>SUM(G63:L63)</f>
        <v>290</v>
      </c>
      <c r="N63" s="411">
        <f>M63+F63</f>
        <v>429</v>
      </c>
    </row>
    <row r="64" spans="1:14" thickBot="1" x14ac:dyDescent="0.25">
      <c r="A64" s="318"/>
      <c r="B64" s="397" t="s">
        <v>87</v>
      </c>
      <c r="C64" s="398">
        <f>SUM(C60:C63)</f>
        <v>103</v>
      </c>
      <c r="D64" s="398">
        <f t="shared" ref="D64:N64" si="16">SUM(D60:D63)</f>
        <v>109</v>
      </c>
      <c r="E64" s="399">
        <f t="shared" si="16"/>
        <v>120</v>
      </c>
      <c r="F64" s="400">
        <f t="shared" si="16"/>
        <v>332</v>
      </c>
      <c r="G64" s="401">
        <f t="shared" si="16"/>
        <v>104</v>
      </c>
      <c r="H64" s="398">
        <f t="shared" si="16"/>
        <v>102</v>
      </c>
      <c r="I64" s="398">
        <f t="shared" si="16"/>
        <v>96</v>
      </c>
      <c r="J64" s="398">
        <f t="shared" si="16"/>
        <v>110</v>
      </c>
      <c r="K64" s="398">
        <f t="shared" si="16"/>
        <v>84</v>
      </c>
      <c r="L64" s="399">
        <f t="shared" si="16"/>
        <v>90</v>
      </c>
      <c r="M64" s="400">
        <f t="shared" si="16"/>
        <v>586</v>
      </c>
      <c r="N64" s="412">
        <f t="shared" si="16"/>
        <v>918</v>
      </c>
    </row>
    <row r="65" spans="1:14" thickBot="1" x14ac:dyDescent="0.25">
      <c r="A65" s="318"/>
      <c r="B65" s="363"/>
      <c r="C65" s="363"/>
      <c r="D65" s="363"/>
      <c r="E65" s="363"/>
      <c r="F65" s="363"/>
      <c r="G65" s="363"/>
      <c r="H65" s="363"/>
      <c r="I65" s="363"/>
      <c r="J65" s="363"/>
      <c r="K65" s="363"/>
      <c r="L65" s="363"/>
      <c r="M65" s="363"/>
      <c r="N65" s="363"/>
    </row>
    <row r="66" spans="1:14" ht="12.75" x14ac:dyDescent="0.2">
      <c r="A66" s="318" t="s">
        <v>453</v>
      </c>
      <c r="B66" s="340" t="s">
        <v>90</v>
      </c>
      <c r="C66" s="341">
        <v>10</v>
      </c>
      <c r="D66" s="341">
        <v>12</v>
      </c>
      <c r="E66" s="349">
        <v>5</v>
      </c>
      <c r="F66" s="343">
        <f>C66+D66+E66</f>
        <v>27</v>
      </c>
      <c r="G66" s="380">
        <v>12</v>
      </c>
      <c r="H66" s="340">
        <v>10</v>
      </c>
      <c r="I66" s="340">
        <v>9</v>
      </c>
      <c r="J66" s="340">
        <v>6</v>
      </c>
      <c r="K66" s="340">
        <v>11</v>
      </c>
      <c r="L66" s="349">
        <v>8</v>
      </c>
      <c r="M66" s="343">
        <f>SUM(G66:L66)</f>
        <v>56</v>
      </c>
      <c r="N66" s="345">
        <f>M66+F66</f>
        <v>83</v>
      </c>
    </row>
    <row r="67" spans="1:14" ht="12.75" x14ac:dyDescent="0.2">
      <c r="A67" s="318" t="s">
        <v>454</v>
      </c>
      <c r="B67" s="340" t="s">
        <v>91</v>
      </c>
      <c r="C67" s="341">
        <v>4</v>
      </c>
      <c r="D67" s="341">
        <v>4</v>
      </c>
      <c r="E67" s="349">
        <v>5</v>
      </c>
      <c r="F67" s="346">
        <f>C67+D67+E67</f>
        <v>13</v>
      </c>
      <c r="G67" s="380">
        <v>4</v>
      </c>
      <c r="H67" s="340">
        <v>5</v>
      </c>
      <c r="I67" s="340">
        <v>4</v>
      </c>
      <c r="J67" s="340">
        <v>2</v>
      </c>
      <c r="K67" s="340">
        <v>4</v>
      </c>
      <c r="L67" s="349">
        <v>1</v>
      </c>
      <c r="M67" s="346">
        <f t="shared" ref="M67:M75" si="17">SUM(G67:L67)</f>
        <v>20</v>
      </c>
      <c r="N67" s="347">
        <f t="shared" ref="N67:N75" si="18">M67+F67</f>
        <v>33</v>
      </c>
    </row>
    <row r="68" spans="1:14" ht="12.75" x14ac:dyDescent="0.2">
      <c r="A68" s="318" t="s">
        <v>455</v>
      </c>
      <c r="B68" s="340" t="s">
        <v>95</v>
      </c>
      <c r="C68" s="341">
        <v>3</v>
      </c>
      <c r="D68" s="341">
        <v>3</v>
      </c>
      <c r="E68" s="349">
        <v>2</v>
      </c>
      <c r="F68" s="346">
        <f>C68+D68+E68</f>
        <v>8</v>
      </c>
      <c r="G68" s="380">
        <v>3</v>
      </c>
      <c r="H68" s="340">
        <v>2</v>
      </c>
      <c r="I68" s="340">
        <v>7</v>
      </c>
      <c r="J68" s="340">
        <v>2</v>
      </c>
      <c r="K68" s="340">
        <v>3</v>
      </c>
      <c r="L68" s="349">
        <v>0</v>
      </c>
      <c r="M68" s="346">
        <f t="shared" si="17"/>
        <v>17</v>
      </c>
      <c r="N68" s="347">
        <f t="shared" si="18"/>
        <v>25</v>
      </c>
    </row>
    <row r="69" spans="1:14" ht="12.75" x14ac:dyDescent="0.2">
      <c r="A69" s="318" t="s">
        <v>456</v>
      </c>
      <c r="B69" s="340" t="s">
        <v>96</v>
      </c>
      <c r="C69" s="341">
        <v>2</v>
      </c>
      <c r="D69" s="341">
        <v>7</v>
      </c>
      <c r="E69" s="349">
        <v>4</v>
      </c>
      <c r="F69" s="346">
        <f t="shared" ref="F69:F75" si="19">C69+D69+E69</f>
        <v>13</v>
      </c>
      <c r="G69" s="380">
        <v>4</v>
      </c>
      <c r="H69" s="340">
        <v>6</v>
      </c>
      <c r="I69" s="340">
        <v>8</v>
      </c>
      <c r="J69" s="340">
        <v>5</v>
      </c>
      <c r="K69" s="340">
        <v>3</v>
      </c>
      <c r="L69" s="349">
        <v>3</v>
      </c>
      <c r="M69" s="346">
        <f t="shared" si="17"/>
        <v>29</v>
      </c>
      <c r="N69" s="347">
        <f t="shared" si="18"/>
        <v>42</v>
      </c>
    </row>
    <row r="70" spans="1:14" ht="12.75" x14ac:dyDescent="0.2">
      <c r="A70" s="318" t="s">
        <v>512</v>
      </c>
      <c r="B70" s="340" t="s">
        <v>513</v>
      </c>
      <c r="C70" s="341">
        <v>6</v>
      </c>
      <c r="D70" s="341">
        <v>5</v>
      </c>
      <c r="E70" s="349">
        <v>8</v>
      </c>
      <c r="F70" s="346">
        <f t="shared" si="19"/>
        <v>19</v>
      </c>
      <c r="G70" s="380">
        <v>11</v>
      </c>
      <c r="H70" s="340">
        <v>10</v>
      </c>
      <c r="I70" s="340">
        <v>14</v>
      </c>
      <c r="J70" s="340">
        <v>7</v>
      </c>
      <c r="K70" s="340">
        <v>13</v>
      </c>
      <c r="L70" s="349">
        <v>10</v>
      </c>
      <c r="M70" s="346">
        <f t="shared" si="17"/>
        <v>65</v>
      </c>
      <c r="N70" s="347">
        <f t="shared" si="18"/>
        <v>84</v>
      </c>
    </row>
    <row r="71" spans="1:14" ht="12.75" x14ac:dyDescent="0.2">
      <c r="A71" s="318" t="s">
        <v>457</v>
      </c>
      <c r="B71" s="340" t="s">
        <v>89</v>
      </c>
      <c r="C71" s="341">
        <v>11</v>
      </c>
      <c r="D71" s="341">
        <v>9</v>
      </c>
      <c r="E71" s="349">
        <v>19</v>
      </c>
      <c r="F71" s="346">
        <f t="shared" si="19"/>
        <v>39</v>
      </c>
      <c r="G71" s="380">
        <v>8</v>
      </c>
      <c r="H71" s="340">
        <v>20</v>
      </c>
      <c r="I71" s="340">
        <v>20</v>
      </c>
      <c r="J71" s="340">
        <v>17</v>
      </c>
      <c r="K71" s="340">
        <v>15</v>
      </c>
      <c r="L71" s="349">
        <v>15</v>
      </c>
      <c r="M71" s="346">
        <f t="shared" si="17"/>
        <v>95</v>
      </c>
      <c r="N71" s="347">
        <f t="shared" si="18"/>
        <v>134</v>
      </c>
    </row>
    <row r="72" spans="1:14" ht="12.75" x14ac:dyDescent="0.2">
      <c r="A72" s="318" t="s">
        <v>458</v>
      </c>
      <c r="B72" s="340" t="s">
        <v>92</v>
      </c>
      <c r="C72" s="341">
        <v>6</v>
      </c>
      <c r="D72" s="341">
        <v>9</v>
      </c>
      <c r="E72" s="349">
        <v>7</v>
      </c>
      <c r="F72" s="346">
        <f t="shared" si="19"/>
        <v>22</v>
      </c>
      <c r="G72" s="380">
        <v>10</v>
      </c>
      <c r="H72" s="340">
        <v>9</v>
      </c>
      <c r="I72" s="340">
        <v>9</v>
      </c>
      <c r="J72" s="340">
        <v>9</v>
      </c>
      <c r="K72" s="340">
        <v>13</v>
      </c>
      <c r="L72" s="349">
        <v>8</v>
      </c>
      <c r="M72" s="346">
        <f t="shared" si="17"/>
        <v>58</v>
      </c>
      <c r="N72" s="347">
        <f t="shared" si="18"/>
        <v>80</v>
      </c>
    </row>
    <row r="73" spans="1:14" ht="12.75" x14ac:dyDescent="0.2">
      <c r="A73" s="318" t="s">
        <v>459</v>
      </c>
      <c r="B73" s="340" t="s">
        <v>94</v>
      </c>
      <c r="C73" s="341">
        <v>7</v>
      </c>
      <c r="D73" s="341">
        <v>6</v>
      </c>
      <c r="E73" s="342">
        <v>8</v>
      </c>
      <c r="F73" s="346">
        <f t="shared" si="19"/>
        <v>21</v>
      </c>
      <c r="G73" s="344">
        <v>4</v>
      </c>
      <c r="H73" s="341">
        <v>7</v>
      </c>
      <c r="I73" s="341">
        <v>4</v>
      </c>
      <c r="J73" s="341">
        <v>7</v>
      </c>
      <c r="K73" s="341">
        <v>3</v>
      </c>
      <c r="L73" s="342">
        <v>8</v>
      </c>
      <c r="M73" s="346">
        <f t="shared" si="17"/>
        <v>33</v>
      </c>
      <c r="N73" s="347">
        <f t="shared" si="18"/>
        <v>54</v>
      </c>
    </row>
    <row r="74" spans="1:14" ht="12.75" x14ac:dyDescent="0.2">
      <c r="A74" s="318" t="s">
        <v>514</v>
      </c>
      <c r="B74" s="340" t="s">
        <v>93</v>
      </c>
      <c r="C74" s="341">
        <v>14</v>
      </c>
      <c r="D74" s="341">
        <v>5</v>
      </c>
      <c r="E74" s="342">
        <v>3</v>
      </c>
      <c r="F74" s="346">
        <f t="shared" si="19"/>
        <v>22</v>
      </c>
      <c r="G74" s="344">
        <v>5</v>
      </c>
      <c r="H74" s="341">
        <v>3</v>
      </c>
      <c r="I74" s="341">
        <v>7</v>
      </c>
      <c r="J74" s="341">
        <v>5</v>
      </c>
      <c r="K74" s="341">
        <v>6</v>
      </c>
      <c r="L74" s="342">
        <v>3</v>
      </c>
      <c r="M74" s="346">
        <f t="shared" si="17"/>
        <v>29</v>
      </c>
      <c r="N74" s="347">
        <f t="shared" si="18"/>
        <v>51</v>
      </c>
    </row>
    <row r="75" spans="1:14" thickBot="1" x14ac:dyDescent="0.25">
      <c r="A75" s="318" t="s">
        <v>515</v>
      </c>
      <c r="B75" s="350" t="s">
        <v>97</v>
      </c>
      <c r="C75" s="351">
        <v>7</v>
      </c>
      <c r="D75" s="351">
        <v>3</v>
      </c>
      <c r="E75" s="352">
        <v>4</v>
      </c>
      <c r="F75" s="366">
        <f t="shared" si="19"/>
        <v>14</v>
      </c>
      <c r="G75" s="353">
        <v>6</v>
      </c>
      <c r="H75" s="351">
        <v>7</v>
      </c>
      <c r="I75" s="351">
        <v>5</v>
      </c>
      <c r="J75" s="351">
        <v>5</v>
      </c>
      <c r="K75" s="351">
        <v>8</v>
      </c>
      <c r="L75" s="352">
        <v>4</v>
      </c>
      <c r="M75" s="355">
        <f t="shared" si="17"/>
        <v>35</v>
      </c>
      <c r="N75" s="368">
        <f t="shared" si="18"/>
        <v>49</v>
      </c>
    </row>
    <row r="76" spans="1:14" thickBot="1" x14ac:dyDescent="0.25">
      <c r="A76" s="318"/>
      <c r="B76" s="397" t="s">
        <v>98</v>
      </c>
      <c r="C76" s="398">
        <f t="shared" ref="C76:N76" si="20">SUM(C66:C75)</f>
        <v>70</v>
      </c>
      <c r="D76" s="398">
        <f t="shared" si="20"/>
        <v>63</v>
      </c>
      <c r="E76" s="399">
        <f t="shared" si="20"/>
        <v>65</v>
      </c>
      <c r="F76" s="400">
        <f t="shared" si="20"/>
        <v>198</v>
      </c>
      <c r="G76" s="401">
        <f t="shared" si="20"/>
        <v>67</v>
      </c>
      <c r="H76" s="398">
        <f t="shared" si="20"/>
        <v>79</v>
      </c>
      <c r="I76" s="398">
        <f t="shared" si="20"/>
        <v>87</v>
      </c>
      <c r="J76" s="398">
        <f t="shared" si="20"/>
        <v>65</v>
      </c>
      <c r="K76" s="398">
        <f t="shared" si="20"/>
        <v>79</v>
      </c>
      <c r="L76" s="399">
        <f t="shared" si="20"/>
        <v>60</v>
      </c>
      <c r="M76" s="400">
        <f t="shared" si="20"/>
        <v>437</v>
      </c>
      <c r="N76" s="403">
        <f t="shared" si="20"/>
        <v>635</v>
      </c>
    </row>
    <row r="77" spans="1:14" thickBot="1" x14ac:dyDescent="0.25">
      <c r="A77" s="318"/>
      <c r="B77" s="363"/>
      <c r="C77" s="363"/>
      <c r="D77" s="363"/>
      <c r="E77" s="363"/>
      <c r="F77" s="363"/>
      <c r="G77" s="363"/>
      <c r="H77" s="363"/>
      <c r="I77" s="363"/>
      <c r="J77" s="363"/>
      <c r="K77" s="363"/>
      <c r="L77" s="363"/>
      <c r="M77" s="319"/>
      <c r="N77" s="363"/>
    </row>
    <row r="78" spans="1:14" thickBot="1" x14ac:dyDescent="0.25">
      <c r="A78" s="318"/>
      <c r="B78" s="413" t="s">
        <v>99</v>
      </c>
      <c r="C78" s="414">
        <f t="shared" ref="C78:N78" si="21">C16+C25+C35+C41+C47+C52+C58+C64+C76</f>
        <v>602</v>
      </c>
      <c r="D78" s="414">
        <f t="shared" si="21"/>
        <v>596</v>
      </c>
      <c r="E78" s="414">
        <f t="shared" si="21"/>
        <v>665</v>
      </c>
      <c r="F78" s="415">
        <f t="shared" si="21"/>
        <v>1863</v>
      </c>
      <c r="G78" s="414">
        <f t="shared" si="21"/>
        <v>626</v>
      </c>
      <c r="H78" s="414">
        <f t="shared" si="21"/>
        <v>634</v>
      </c>
      <c r="I78" s="414">
        <f t="shared" si="21"/>
        <v>620</v>
      </c>
      <c r="J78" s="414">
        <f t="shared" si="21"/>
        <v>621</v>
      </c>
      <c r="K78" s="414">
        <f t="shared" si="21"/>
        <v>576</v>
      </c>
      <c r="L78" s="414">
        <f t="shared" si="21"/>
        <v>522</v>
      </c>
      <c r="M78" s="415">
        <f t="shared" si="21"/>
        <v>3599</v>
      </c>
      <c r="N78" s="416">
        <f t="shared" si="21"/>
        <v>5462</v>
      </c>
    </row>
  </sheetData>
  <mergeCells count="2">
    <mergeCell ref="A3:N3"/>
    <mergeCell ref="A4:N4"/>
  </mergeCells>
  <phoneticPr fontId="4" type="noConversion"/>
  <pageMargins left="0.78740157480314965" right="0.78740157480314965" top="0.98425196850393704" bottom="0.98425196850393704" header="0.51181102362204722" footer="0.51181102362204722"/>
  <pageSetup paperSize="9" scale="86" orientation="portrait" r:id="rId1"/>
  <headerFooter alignWithMargins="0">
    <oddHeader>&amp;R&amp;8FbAUO.CHG/31.02-00.00-02/18.3051</oddHeader>
    <oddFooter>&amp;L&amp;D&amp;CAllgemeine Übersicht</oddFooter>
  </headerFooter>
  <rowBreaks count="1" manualBreakCount="1">
    <brk id="58" max="16383" man="1"/>
  </rowBreaks>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81"/>
  <sheetViews>
    <sheetView view="pageLayout" zoomScaleNormal="100" workbookViewId="0">
      <selection activeCell="K29" activeCellId="1" sqref="K16 K29"/>
    </sheetView>
  </sheetViews>
  <sheetFormatPr baseColWidth="10" defaultRowHeight="12.75" x14ac:dyDescent="0.2"/>
  <cols>
    <col min="1" max="1" width="6.42578125" bestFit="1" customWidth="1"/>
    <col min="3" max="3" width="4" bestFit="1" customWidth="1"/>
    <col min="4" max="4" width="3.85546875" bestFit="1" customWidth="1"/>
    <col min="5" max="5" width="4" bestFit="1" customWidth="1"/>
    <col min="6" max="6" width="3.85546875" bestFit="1" customWidth="1"/>
    <col min="7" max="7" width="4" bestFit="1" customWidth="1"/>
    <col min="8" max="8" width="3.85546875" bestFit="1" customWidth="1"/>
    <col min="9" max="9" width="4.28515625" bestFit="1" customWidth="1"/>
    <col min="10" max="10" width="5" bestFit="1" customWidth="1"/>
    <col min="11" max="11" width="7.28515625" bestFit="1" customWidth="1"/>
    <col min="12" max="12" width="3.7109375" bestFit="1" customWidth="1"/>
    <col min="13" max="13" width="3.85546875" bestFit="1" customWidth="1"/>
    <col min="14" max="14" width="3.7109375" bestFit="1" customWidth="1"/>
    <col min="15" max="15" width="3.85546875" bestFit="1" customWidth="1"/>
    <col min="16" max="16" width="3.7109375" bestFit="1" customWidth="1"/>
    <col min="17" max="17" width="3.85546875" bestFit="1" customWidth="1"/>
    <col min="18" max="18" width="3.7109375" bestFit="1" customWidth="1"/>
    <col min="19" max="19" width="3.85546875" bestFit="1" customWidth="1"/>
    <col min="20" max="20" width="3.7109375" bestFit="1" customWidth="1"/>
    <col min="21" max="21" width="3.85546875" bestFit="1" customWidth="1"/>
    <col min="22" max="22" width="3.7109375" bestFit="1" customWidth="1"/>
    <col min="23" max="23" width="3.85546875" bestFit="1" customWidth="1"/>
    <col min="24" max="24" width="4.28515625" bestFit="1" customWidth="1"/>
    <col min="25" max="25" width="5" bestFit="1" customWidth="1"/>
    <col min="26" max="26" width="7.28515625" bestFit="1" customWidth="1"/>
    <col min="27" max="27" width="8" bestFit="1" customWidth="1"/>
  </cols>
  <sheetData>
    <row r="1" spans="1:27" ht="13.5" thickBot="1" x14ac:dyDescent="0.25">
      <c r="A1" s="318"/>
      <c r="B1" s="319"/>
      <c r="C1" s="319"/>
      <c r="D1" s="319"/>
      <c r="E1" s="319"/>
      <c r="F1" s="319"/>
      <c r="G1" s="319"/>
      <c r="H1" s="319"/>
      <c r="I1" s="319"/>
      <c r="J1" s="319"/>
      <c r="K1" s="319"/>
      <c r="L1" s="319"/>
      <c r="M1" s="319"/>
      <c r="N1" s="319"/>
      <c r="O1" s="319"/>
      <c r="P1" s="319"/>
      <c r="Q1" s="319"/>
      <c r="R1" s="319"/>
      <c r="S1" s="319"/>
      <c r="T1" s="319"/>
      <c r="U1" s="319"/>
      <c r="V1" s="319"/>
      <c r="W1" s="319"/>
      <c r="X1" s="319"/>
      <c r="Y1" s="319"/>
      <c r="Z1" s="319"/>
      <c r="AA1" s="319"/>
    </row>
    <row r="2" spans="1:27" ht="16.5" x14ac:dyDescent="0.3">
      <c r="A2" s="318"/>
      <c r="B2" s="1182" t="s">
        <v>104</v>
      </c>
      <c r="C2" s="1183"/>
      <c r="D2" s="1183"/>
      <c r="E2" s="1183"/>
      <c r="F2" s="1183"/>
      <c r="G2" s="1183"/>
      <c r="H2" s="1183"/>
      <c r="I2" s="1183"/>
      <c r="J2" s="1183"/>
      <c r="K2" s="1183"/>
      <c r="L2" s="1183"/>
      <c r="M2" s="1183"/>
      <c r="N2" s="1183"/>
      <c r="O2" s="1183"/>
      <c r="P2" s="1183"/>
      <c r="Q2" s="1183"/>
      <c r="R2" s="1183"/>
      <c r="S2" s="1183"/>
      <c r="T2" s="1183"/>
      <c r="U2" s="1183"/>
      <c r="V2" s="1183"/>
      <c r="W2" s="1183"/>
      <c r="X2" s="1183"/>
      <c r="Y2" s="1183"/>
      <c r="Z2" s="1183"/>
      <c r="AA2" s="1184"/>
    </row>
    <row r="3" spans="1:27" ht="16.5" x14ac:dyDescent="0.3">
      <c r="A3" s="318"/>
      <c r="B3" s="1176" t="s">
        <v>560</v>
      </c>
      <c r="C3" s="1177"/>
      <c r="D3" s="1177"/>
      <c r="E3" s="1177"/>
      <c r="F3" s="1177"/>
      <c r="G3" s="1177"/>
      <c r="H3" s="1177"/>
      <c r="I3" s="1177"/>
      <c r="J3" s="1177"/>
      <c r="K3" s="1177"/>
      <c r="L3" s="1177"/>
      <c r="M3" s="1177"/>
      <c r="N3" s="1177"/>
      <c r="O3" s="1177"/>
      <c r="P3" s="1177"/>
      <c r="Q3" s="1177"/>
      <c r="R3" s="1177"/>
      <c r="S3" s="1177"/>
      <c r="T3" s="1177"/>
      <c r="U3" s="1177"/>
      <c r="V3" s="1177"/>
      <c r="W3" s="1177"/>
      <c r="X3" s="1177"/>
      <c r="Y3" s="1177"/>
      <c r="Z3" s="1177"/>
      <c r="AA3" s="1178"/>
    </row>
    <row r="4" spans="1:27" ht="17.25" thickBot="1" x14ac:dyDescent="0.35">
      <c r="A4" s="318"/>
      <c r="B4" s="1185" t="s">
        <v>561</v>
      </c>
      <c r="C4" s="1186"/>
      <c r="D4" s="1186"/>
      <c r="E4" s="1186"/>
      <c r="F4" s="1186"/>
      <c r="G4" s="1186"/>
      <c r="H4" s="1186"/>
      <c r="I4" s="1186"/>
      <c r="J4" s="1186"/>
      <c r="K4" s="1186"/>
      <c r="L4" s="1186"/>
      <c r="M4" s="1186"/>
      <c r="N4" s="1186"/>
      <c r="O4" s="1186"/>
      <c r="P4" s="1186"/>
      <c r="Q4" s="1186"/>
      <c r="R4" s="1186"/>
      <c r="S4" s="1186"/>
      <c r="T4" s="1186"/>
      <c r="U4" s="1186"/>
      <c r="V4" s="1186"/>
      <c r="W4" s="1186"/>
      <c r="X4" s="1186"/>
      <c r="Y4" s="1186"/>
      <c r="Z4" s="1186"/>
      <c r="AA4" s="1187"/>
    </row>
    <row r="5" spans="1:27" x14ac:dyDescent="0.2">
      <c r="A5" s="318"/>
      <c r="B5" s="322"/>
      <c r="C5" s="322"/>
      <c r="D5" s="322"/>
      <c r="E5" s="322"/>
      <c r="F5" s="322"/>
      <c r="G5" s="322"/>
      <c r="H5" s="322"/>
      <c r="I5" s="322"/>
      <c r="J5" s="322"/>
      <c r="K5" s="322"/>
      <c r="L5" s="322"/>
      <c r="M5" s="322"/>
      <c r="N5" s="322"/>
      <c r="O5" s="322"/>
      <c r="P5" s="322"/>
      <c r="Q5" s="322"/>
      <c r="R5" s="322"/>
      <c r="S5" s="322"/>
      <c r="T5" s="322"/>
      <c r="U5" s="322"/>
      <c r="V5" s="322"/>
      <c r="W5" s="322"/>
      <c r="X5" s="322"/>
      <c r="Y5" s="322"/>
      <c r="Z5" s="322"/>
      <c r="AA5" s="322"/>
    </row>
    <row r="6" spans="1:27" ht="33.75" x14ac:dyDescent="0.2">
      <c r="A6" s="318" t="s">
        <v>407</v>
      </c>
      <c r="B6" s="323"/>
      <c r="C6" s="323" t="s">
        <v>27</v>
      </c>
      <c r="D6" s="323" t="s">
        <v>292</v>
      </c>
      <c r="E6" s="323" t="s">
        <v>28</v>
      </c>
      <c r="F6" s="323" t="s">
        <v>292</v>
      </c>
      <c r="G6" s="323" t="s">
        <v>29</v>
      </c>
      <c r="H6" s="323" t="s">
        <v>292</v>
      </c>
      <c r="I6" s="979" t="s">
        <v>676</v>
      </c>
      <c r="J6" s="1000" t="s">
        <v>678</v>
      </c>
      <c r="K6" s="982" t="s">
        <v>684</v>
      </c>
      <c r="L6" s="323" t="s">
        <v>31</v>
      </c>
      <c r="M6" s="323" t="s">
        <v>292</v>
      </c>
      <c r="N6" s="323" t="s">
        <v>32</v>
      </c>
      <c r="O6" s="323" t="s">
        <v>292</v>
      </c>
      <c r="P6" s="323" t="s">
        <v>33</v>
      </c>
      <c r="Q6" s="323" t="s">
        <v>292</v>
      </c>
      <c r="R6" s="323" t="s">
        <v>34</v>
      </c>
      <c r="S6" s="323" t="s">
        <v>292</v>
      </c>
      <c r="T6" s="323" t="s">
        <v>35</v>
      </c>
      <c r="U6" s="323" t="s">
        <v>292</v>
      </c>
      <c r="V6" s="323" t="s">
        <v>36</v>
      </c>
      <c r="W6" s="323" t="s">
        <v>292</v>
      </c>
      <c r="X6" s="1000" t="s">
        <v>676</v>
      </c>
      <c r="Y6" s="1000" t="s">
        <v>677</v>
      </c>
      <c r="Z6" s="982" t="s">
        <v>680</v>
      </c>
      <c r="AA6" s="979" t="s">
        <v>681</v>
      </c>
    </row>
    <row r="7" spans="1:27" x14ac:dyDescent="0.2">
      <c r="A7" s="318"/>
      <c r="B7" s="323"/>
      <c r="C7" s="323"/>
      <c r="D7" s="323"/>
      <c r="E7" s="323"/>
      <c r="F7" s="323"/>
      <c r="G7" s="323"/>
      <c r="H7" s="323"/>
      <c r="I7" s="323"/>
      <c r="J7" s="1001"/>
      <c r="K7" s="983"/>
      <c r="L7" s="323"/>
      <c r="M7" s="323"/>
      <c r="N7" s="323"/>
      <c r="O7" s="323"/>
      <c r="P7" s="323"/>
      <c r="Q7" s="323"/>
      <c r="R7" s="323"/>
      <c r="S7" s="323"/>
      <c r="T7" s="323"/>
      <c r="U7" s="323"/>
      <c r="V7" s="323"/>
      <c r="W7" s="323"/>
      <c r="X7" s="1001"/>
      <c r="Y7" s="1001"/>
      <c r="Z7" s="983"/>
      <c r="AA7" s="323"/>
    </row>
    <row r="8" spans="1:27" x14ac:dyDescent="0.2">
      <c r="A8" s="318" t="s">
        <v>416</v>
      </c>
      <c r="B8" s="340" t="s">
        <v>44</v>
      </c>
      <c r="C8" s="341">
        <v>3</v>
      </c>
      <c r="D8" s="341"/>
      <c r="E8" s="341">
        <v>4</v>
      </c>
      <c r="F8" s="341"/>
      <c r="G8" s="341">
        <v>9</v>
      </c>
      <c r="H8" s="341"/>
      <c r="I8" s="329">
        <f t="shared" ref="I8:I64" si="0">D8+F8+H8</f>
        <v>0</v>
      </c>
      <c r="J8" s="987">
        <f>C8+E8+G8</f>
        <v>16</v>
      </c>
      <c r="K8" s="984">
        <f t="shared" ref="K8:K71" si="1">J8+I8</f>
        <v>16</v>
      </c>
      <c r="L8" s="341">
        <v>7</v>
      </c>
      <c r="M8" s="341"/>
      <c r="N8" s="341">
        <v>3</v>
      </c>
      <c r="O8" s="341"/>
      <c r="P8" s="341">
        <v>5</v>
      </c>
      <c r="Q8" s="341"/>
      <c r="R8" s="341">
        <v>7</v>
      </c>
      <c r="S8" s="341"/>
      <c r="T8" s="341">
        <v>5</v>
      </c>
      <c r="U8" s="341"/>
      <c r="V8" s="341">
        <v>1</v>
      </c>
      <c r="W8" s="341"/>
      <c r="X8" s="1002">
        <f t="shared" ref="X8:X71" si="2">M8+O8+Q8+S8+U8+W8</f>
        <v>0</v>
      </c>
      <c r="Y8" s="1002">
        <f t="shared" ref="Y8:Y71" si="3">L8+N8+P8+R8+T8+V8</f>
        <v>28</v>
      </c>
      <c r="Z8" s="984">
        <f t="shared" ref="Z8:Z65" si="4">Y8+X8</f>
        <v>28</v>
      </c>
      <c r="AA8" s="981">
        <f>Z8+K8</f>
        <v>44</v>
      </c>
    </row>
    <row r="9" spans="1:27" x14ac:dyDescent="0.2">
      <c r="A9" s="318" t="s">
        <v>417</v>
      </c>
      <c r="B9" s="340" t="s">
        <v>45</v>
      </c>
      <c r="C9" s="341">
        <v>6</v>
      </c>
      <c r="D9" s="341"/>
      <c r="E9" s="341">
        <v>4</v>
      </c>
      <c r="F9" s="341"/>
      <c r="G9" s="341">
        <v>2</v>
      </c>
      <c r="H9" s="341"/>
      <c r="I9" s="329">
        <f t="shared" si="0"/>
        <v>0</v>
      </c>
      <c r="J9" s="987">
        <f t="shared" ref="J9:J16" si="5">C9+E9+G9</f>
        <v>12</v>
      </c>
      <c r="K9" s="984">
        <f t="shared" si="1"/>
        <v>12</v>
      </c>
      <c r="L9" s="341">
        <v>4</v>
      </c>
      <c r="M9" s="341"/>
      <c r="N9" s="341">
        <v>5</v>
      </c>
      <c r="O9" s="341"/>
      <c r="P9" s="341">
        <v>0</v>
      </c>
      <c r="Q9" s="341"/>
      <c r="R9" s="341">
        <v>6</v>
      </c>
      <c r="S9" s="341"/>
      <c r="T9" s="341">
        <v>5</v>
      </c>
      <c r="U9" s="341"/>
      <c r="V9" s="341">
        <v>5</v>
      </c>
      <c r="W9" s="341"/>
      <c r="X9" s="1002">
        <f t="shared" si="2"/>
        <v>0</v>
      </c>
      <c r="Y9" s="1002">
        <f t="shared" si="3"/>
        <v>25</v>
      </c>
      <c r="Z9" s="984">
        <f t="shared" si="4"/>
        <v>25</v>
      </c>
      <c r="AA9" s="981">
        <f>Z9+K9</f>
        <v>37</v>
      </c>
    </row>
    <row r="10" spans="1:27" x14ac:dyDescent="0.2">
      <c r="A10" s="318" t="s">
        <v>418</v>
      </c>
      <c r="B10" s="340" t="s">
        <v>46</v>
      </c>
      <c r="C10" s="341">
        <v>5</v>
      </c>
      <c r="D10" s="341"/>
      <c r="E10" s="341">
        <v>6</v>
      </c>
      <c r="F10" s="341"/>
      <c r="G10" s="341">
        <v>7</v>
      </c>
      <c r="H10" s="341"/>
      <c r="I10" s="329">
        <f t="shared" si="0"/>
        <v>0</v>
      </c>
      <c r="J10" s="987">
        <f t="shared" si="5"/>
        <v>18</v>
      </c>
      <c r="K10" s="984">
        <f t="shared" si="1"/>
        <v>18</v>
      </c>
      <c r="L10" s="341">
        <v>10</v>
      </c>
      <c r="M10" s="341"/>
      <c r="N10" s="341">
        <v>8</v>
      </c>
      <c r="O10" s="341"/>
      <c r="P10" s="341">
        <v>7</v>
      </c>
      <c r="Q10" s="341"/>
      <c r="R10" s="341">
        <v>4</v>
      </c>
      <c r="S10" s="341"/>
      <c r="T10" s="341">
        <v>10</v>
      </c>
      <c r="U10" s="341"/>
      <c r="V10" s="341">
        <v>8</v>
      </c>
      <c r="W10" s="341"/>
      <c r="X10" s="1002">
        <f t="shared" si="2"/>
        <v>0</v>
      </c>
      <c r="Y10" s="1002">
        <f t="shared" si="3"/>
        <v>47</v>
      </c>
      <c r="Z10" s="984">
        <f t="shared" si="4"/>
        <v>47</v>
      </c>
      <c r="AA10" s="981">
        <f t="shared" ref="AA10:AA16" si="6">Z10+K10</f>
        <v>65</v>
      </c>
    </row>
    <row r="11" spans="1:27" x14ac:dyDescent="0.2">
      <c r="A11" s="318" t="s">
        <v>412</v>
      </c>
      <c r="B11" s="340" t="s">
        <v>415</v>
      </c>
      <c r="C11" s="341">
        <v>8</v>
      </c>
      <c r="D11" s="341"/>
      <c r="E11" s="341">
        <v>14</v>
      </c>
      <c r="F11" s="341"/>
      <c r="G11" s="341">
        <v>14</v>
      </c>
      <c r="H11" s="341"/>
      <c r="I11" s="329">
        <f t="shared" si="0"/>
        <v>0</v>
      </c>
      <c r="J11" s="987">
        <f t="shared" si="5"/>
        <v>36</v>
      </c>
      <c r="K11" s="984">
        <f t="shared" si="1"/>
        <v>36</v>
      </c>
      <c r="L11" s="341">
        <v>13</v>
      </c>
      <c r="M11" s="341"/>
      <c r="N11" s="341">
        <v>19</v>
      </c>
      <c r="O11" s="341"/>
      <c r="P11" s="341">
        <v>11</v>
      </c>
      <c r="Q11" s="341"/>
      <c r="R11" s="341">
        <v>19</v>
      </c>
      <c r="S11" s="341"/>
      <c r="T11" s="341">
        <v>12</v>
      </c>
      <c r="U11" s="341"/>
      <c r="V11" s="341">
        <v>16</v>
      </c>
      <c r="W11" s="341"/>
      <c r="X11" s="1002">
        <f t="shared" si="2"/>
        <v>0</v>
      </c>
      <c r="Y11" s="1002">
        <f t="shared" si="3"/>
        <v>90</v>
      </c>
      <c r="Z11" s="984">
        <f t="shared" si="4"/>
        <v>90</v>
      </c>
      <c r="AA11" s="981">
        <f t="shared" si="6"/>
        <v>126</v>
      </c>
    </row>
    <row r="12" spans="1:27" x14ac:dyDescent="0.2">
      <c r="A12" s="318" t="s">
        <v>413</v>
      </c>
      <c r="B12" s="340" t="s">
        <v>49</v>
      </c>
      <c r="C12" s="341">
        <v>1</v>
      </c>
      <c r="D12" s="341"/>
      <c r="E12" s="341">
        <v>1</v>
      </c>
      <c r="F12" s="341"/>
      <c r="G12" s="341">
        <v>6</v>
      </c>
      <c r="H12" s="341"/>
      <c r="I12" s="329">
        <f t="shared" si="0"/>
        <v>0</v>
      </c>
      <c r="J12" s="987">
        <f t="shared" si="5"/>
        <v>8</v>
      </c>
      <c r="K12" s="984">
        <f t="shared" si="1"/>
        <v>8</v>
      </c>
      <c r="L12" s="341">
        <v>4</v>
      </c>
      <c r="M12" s="341"/>
      <c r="N12" s="340">
        <v>2</v>
      </c>
      <c r="O12" s="340"/>
      <c r="P12" s="340">
        <v>2</v>
      </c>
      <c r="Q12" s="340"/>
      <c r="R12" s="340">
        <v>3</v>
      </c>
      <c r="S12" s="340"/>
      <c r="T12" s="340">
        <v>1</v>
      </c>
      <c r="U12" s="340"/>
      <c r="V12" s="340">
        <v>2</v>
      </c>
      <c r="W12" s="340"/>
      <c r="X12" s="1002">
        <f t="shared" si="2"/>
        <v>0</v>
      </c>
      <c r="Y12" s="1002">
        <f t="shared" si="3"/>
        <v>14</v>
      </c>
      <c r="Z12" s="984">
        <f t="shared" si="4"/>
        <v>14</v>
      </c>
      <c r="AA12" s="981">
        <f t="shared" si="6"/>
        <v>22</v>
      </c>
    </row>
    <row r="13" spans="1:27" x14ac:dyDescent="0.2">
      <c r="A13" s="318" t="s">
        <v>414</v>
      </c>
      <c r="B13" s="340" t="s">
        <v>47</v>
      </c>
      <c r="C13" s="341">
        <v>8</v>
      </c>
      <c r="D13" s="341"/>
      <c r="E13" s="341">
        <v>3</v>
      </c>
      <c r="F13" s="341"/>
      <c r="G13" s="341">
        <v>8</v>
      </c>
      <c r="H13" s="341"/>
      <c r="I13" s="329">
        <f t="shared" si="0"/>
        <v>0</v>
      </c>
      <c r="J13" s="987">
        <f>G13+E13+C13</f>
        <v>19</v>
      </c>
      <c r="K13" s="984">
        <f t="shared" si="1"/>
        <v>19</v>
      </c>
      <c r="L13" s="341">
        <v>3</v>
      </c>
      <c r="M13" s="341"/>
      <c r="N13" s="340">
        <v>10</v>
      </c>
      <c r="O13" s="340"/>
      <c r="P13" s="340">
        <v>4</v>
      </c>
      <c r="Q13" s="340"/>
      <c r="R13" s="340">
        <v>6</v>
      </c>
      <c r="S13" s="340"/>
      <c r="T13" s="340">
        <v>8</v>
      </c>
      <c r="U13" s="340"/>
      <c r="V13" s="340">
        <v>7</v>
      </c>
      <c r="W13" s="340"/>
      <c r="X13" s="1002">
        <f t="shared" si="2"/>
        <v>0</v>
      </c>
      <c r="Y13" s="1002">
        <f t="shared" si="3"/>
        <v>38</v>
      </c>
      <c r="Z13" s="984">
        <f t="shared" si="4"/>
        <v>38</v>
      </c>
      <c r="AA13" s="981">
        <f t="shared" si="6"/>
        <v>57</v>
      </c>
    </row>
    <row r="14" spans="1:27" x14ac:dyDescent="0.2">
      <c r="A14" s="318" t="s">
        <v>419</v>
      </c>
      <c r="B14" s="340" t="s">
        <v>51</v>
      </c>
      <c r="C14" s="341">
        <v>5</v>
      </c>
      <c r="D14" s="341"/>
      <c r="E14" s="341">
        <v>7</v>
      </c>
      <c r="F14" s="341"/>
      <c r="G14" s="341">
        <v>7</v>
      </c>
      <c r="H14" s="341"/>
      <c r="I14" s="329">
        <f t="shared" si="0"/>
        <v>0</v>
      </c>
      <c r="J14" s="987">
        <f t="shared" si="5"/>
        <v>19</v>
      </c>
      <c r="K14" s="984">
        <f t="shared" si="1"/>
        <v>19</v>
      </c>
      <c r="L14" s="341">
        <v>6</v>
      </c>
      <c r="M14" s="341"/>
      <c r="N14" s="340">
        <v>6</v>
      </c>
      <c r="O14" s="340"/>
      <c r="P14" s="340">
        <v>2</v>
      </c>
      <c r="Q14" s="340"/>
      <c r="R14" s="340">
        <v>8</v>
      </c>
      <c r="S14" s="340"/>
      <c r="T14" s="340">
        <v>3</v>
      </c>
      <c r="U14" s="340"/>
      <c r="V14" s="340">
        <v>2</v>
      </c>
      <c r="W14" s="340"/>
      <c r="X14" s="1002">
        <f t="shared" si="2"/>
        <v>0</v>
      </c>
      <c r="Y14" s="1002">
        <f t="shared" si="3"/>
        <v>27</v>
      </c>
      <c r="Z14" s="984">
        <f t="shared" si="4"/>
        <v>27</v>
      </c>
      <c r="AA14" s="981">
        <f t="shared" si="6"/>
        <v>46</v>
      </c>
    </row>
    <row r="15" spans="1:27" x14ac:dyDescent="0.2">
      <c r="A15" s="318" t="s">
        <v>420</v>
      </c>
      <c r="B15" s="340" t="s">
        <v>48</v>
      </c>
      <c r="C15" s="341">
        <v>6</v>
      </c>
      <c r="D15" s="341"/>
      <c r="E15" s="341">
        <v>8</v>
      </c>
      <c r="F15" s="341"/>
      <c r="G15" s="341">
        <v>13</v>
      </c>
      <c r="H15" s="341"/>
      <c r="I15" s="329">
        <f t="shared" si="0"/>
        <v>0</v>
      </c>
      <c r="J15" s="987">
        <f t="shared" si="5"/>
        <v>27</v>
      </c>
      <c r="K15" s="984">
        <f t="shared" si="1"/>
        <v>27</v>
      </c>
      <c r="L15" s="341">
        <v>9</v>
      </c>
      <c r="M15" s="341"/>
      <c r="N15" s="340">
        <v>11</v>
      </c>
      <c r="O15" s="340"/>
      <c r="P15" s="340">
        <v>8</v>
      </c>
      <c r="Q15" s="340"/>
      <c r="R15" s="340">
        <v>5</v>
      </c>
      <c r="S15" s="340"/>
      <c r="T15" s="340">
        <v>5</v>
      </c>
      <c r="U15" s="340"/>
      <c r="V15" s="340">
        <v>3</v>
      </c>
      <c r="W15" s="340"/>
      <c r="X15" s="1002">
        <f t="shared" si="2"/>
        <v>0</v>
      </c>
      <c r="Y15" s="1002">
        <f t="shared" si="3"/>
        <v>41</v>
      </c>
      <c r="Z15" s="984">
        <f t="shared" si="4"/>
        <v>41</v>
      </c>
      <c r="AA15" s="981">
        <f t="shared" si="6"/>
        <v>68</v>
      </c>
    </row>
    <row r="16" spans="1:27" x14ac:dyDescent="0.2">
      <c r="A16" s="318" t="s">
        <v>421</v>
      </c>
      <c r="B16" s="340" t="s">
        <v>50</v>
      </c>
      <c r="C16" s="341">
        <v>1</v>
      </c>
      <c r="D16" s="341"/>
      <c r="E16" s="341">
        <v>2</v>
      </c>
      <c r="F16" s="341"/>
      <c r="G16" s="341">
        <v>2</v>
      </c>
      <c r="H16" s="341"/>
      <c r="I16" s="329">
        <f t="shared" si="0"/>
        <v>0</v>
      </c>
      <c r="J16" s="987">
        <f t="shared" si="5"/>
        <v>5</v>
      </c>
      <c r="K16" s="1112">
        <f t="shared" si="1"/>
        <v>5</v>
      </c>
      <c r="L16" s="341">
        <v>4</v>
      </c>
      <c r="M16" s="341"/>
      <c r="N16" s="340">
        <v>5</v>
      </c>
      <c r="O16" s="340"/>
      <c r="P16" s="340">
        <v>5</v>
      </c>
      <c r="Q16" s="340"/>
      <c r="R16" s="340">
        <v>6</v>
      </c>
      <c r="S16" s="340"/>
      <c r="T16" s="340">
        <v>3</v>
      </c>
      <c r="U16" s="340"/>
      <c r="V16" s="340">
        <v>2</v>
      </c>
      <c r="W16" s="340"/>
      <c r="X16" s="1002">
        <f t="shared" si="2"/>
        <v>0</v>
      </c>
      <c r="Y16" s="1002">
        <f t="shared" si="3"/>
        <v>25</v>
      </c>
      <c r="Z16" s="984">
        <f t="shared" si="4"/>
        <v>25</v>
      </c>
      <c r="AA16" s="981">
        <f t="shared" si="6"/>
        <v>30</v>
      </c>
    </row>
    <row r="17" spans="1:27" x14ac:dyDescent="0.2">
      <c r="A17" s="318"/>
      <c r="B17" s="981" t="s">
        <v>52</v>
      </c>
      <c r="C17" s="981">
        <f>SUM(C8:C16)</f>
        <v>43</v>
      </c>
      <c r="D17" s="981">
        <f t="shared" ref="D17:J17" si="7">SUM(D8:D16)</f>
        <v>0</v>
      </c>
      <c r="E17" s="981">
        <f t="shared" si="7"/>
        <v>49</v>
      </c>
      <c r="F17" s="981">
        <f t="shared" si="7"/>
        <v>0</v>
      </c>
      <c r="G17" s="981">
        <f t="shared" si="7"/>
        <v>68</v>
      </c>
      <c r="H17" s="981">
        <f t="shared" si="7"/>
        <v>0</v>
      </c>
      <c r="I17" s="981">
        <f t="shared" si="7"/>
        <v>0</v>
      </c>
      <c r="J17" s="981">
        <f t="shared" si="7"/>
        <v>160</v>
      </c>
      <c r="K17" s="984">
        <f t="shared" si="1"/>
        <v>160</v>
      </c>
      <c r="L17" s="981">
        <f t="shared" ref="L17:Y17" si="8">SUM(L8:L16)</f>
        <v>60</v>
      </c>
      <c r="M17" s="981">
        <f t="shared" si="8"/>
        <v>0</v>
      </c>
      <c r="N17" s="981">
        <f t="shared" si="8"/>
        <v>69</v>
      </c>
      <c r="O17" s="981">
        <f t="shared" si="8"/>
        <v>0</v>
      </c>
      <c r="P17" s="981">
        <f t="shared" si="8"/>
        <v>44</v>
      </c>
      <c r="Q17" s="981">
        <f t="shared" si="8"/>
        <v>0</v>
      </c>
      <c r="R17" s="981">
        <f t="shared" si="8"/>
        <v>64</v>
      </c>
      <c r="S17" s="981">
        <f t="shared" si="8"/>
        <v>0</v>
      </c>
      <c r="T17" s="981">
        <f t="shared" si="8"/>
        <v>52</v>
      </c>
      <c r="U17" s="981">
        <f t="shared" si="8"/>
        <v>0</v>
      </c>
      <c r="V17" s="981">
        <f t="shared" si="8"/>
        <v>46</v>
      </c>
      <c r="W17" s="981">
        <f t="shared" si="8"/>
        <v>0</v>
      </c>
      <c r="X17" s="981">
        <f t="shared" si="8"/>
        <v>0</v>
      </c>
      <c r="Y17" s="981">
        <f t="shared" si="8"/>
        <v>335</v>
      </c>
      <c r="Z17" s="984">
        <f t="shared" si="4"/>
        <v>335</v>
      </c>
      <c r="AA17" s="988">
        <f t="shared" ref="AA17" si="9">Y17+J17</f>
        <v>495</v>
      </c>
    </row>
    <row r="18" spans="1:27" x14ac:dyDescent="0.2">
      <c r="A18" s="318"/>
      <c r="B18" s="989"/>
      <c r="C18" s="989"/>
      <c r="D18" s="989"/>
      <c r="E18" s="989"/>
      <c r="F18" s="989"/>
      <c r="G18" s="989"/>
      <c r="H18" s="989"/>
      <c r="I18" s="329"/>
      <c r="J18" s="1003"/>
      <c r="K18" s="984"/>
      <c r="L18" s="989"/>
      <c r="M18" s="989"/>
      <c r="N18" s="989"/>
      <c r="O18" s="989"/>
      <c r="P18" s="989"/>
      <c r="Q18" s="989"/>
      <c r="R18" s="989"/>
      <c r="S18" s="989"/>
      <c r="T18" s="989"/>
      <c r="U18" s="989"/>
      <c r="V18" s="989"/>
      <c r="W18" s="989"/>
      <c r="X18" s="1002"/>
      <c r="Y18" s="1002"/>
      <c r="Z18" s="984"/>
      <c r="AA18" s="989"/>
    </row>
    <row r="19" spans="1:27" x14ac:dyDescent="0.2">
      <c r="A19" s="318" t="s">
        <v>422</v>
      </c>
      <c r="B19" s="340" t="s">
        <v>53</v>
      </c>
      <c r="C19" s="341">
        <v>11</v>
      </c>
      <c r="D19" s="341"/>
      <c r="E19" s="341">
        <v>16</v>
      </c>
      <c r="F19" s="341"/>
      <c r="G19" s="341">
        <v>14</v>
      </c>
      <c r="H19" s="341"/>
      <c r="I19" s="329">
        <f t="shared" si="0"/>
        <v>0</v>
      </c>
      <c r="J19" s="987">
        <f>C19+E19+G19</f>
        <v>41</v>
      </c>
      <c r="K19" s="984">
        <f t="shared" si="1"/>
        <v>41</v>
      </c>
      <c r="L19" s="341">
        <v>14</v>
      </c>
      <c r="M19" s="341"/>
      <c r="N19" s="341">
        <v>8</v>
      </c>
      <c r="O19" s="341"/>
      <c r="P19" s="341">
        <v>16</v>
      </c>
      <c r="Q19" s="341"/>
      <c r="R19" s="341">
        <v>13</v>
      </c>
      <c r="S19" s="341"/>
      <c r="T19" s="341">
        <v>10</v>
      </c>
      <c r="U19" s="341"/>
      <c r="V19" s="341">
        <v>15</v>
      </c>
      <c r="W19" s="341"/>
      <c r="X19" s="1002">
        <f t="shared" si="2"/>
        <v>0</v>
      </c>
      <c r="Y19" s="1002">
        <f t="shared" si="3"/>
        <v>76</v>
      </c>
      <c r="Z19" s="984">
        <f t="shared" si="4"/>
        <v>76</v>
      </c>
      <c r="AA19" s="981">
        <f>Z19+K19</f>
        <v>117</v>
      </c>
    </row>
    <row r="20" spans="1:27" x14ac:dyDescent="0.2">
      <c r="A20" s="318" t="s">
        <v>423</v>
      </c>
      <c r="B20" s="340" t="s">
        <v>54</v>
      </c>
      <c r="C20" s="341">
        <v>8</v>
      </c>
      <c r="D20" s="341"/>
      <c r="E20" s="341">
        <v>7</v>
      </c>
      <c r="F20" s="341"/>
      <c r="G20" s="341">
        <v>5</v>
      </c>
      <c r="H20" s="341"/>
      <c r="I20" s="329">
        <f t="shared" si="0"/>
        <v>0</v>
      </c>
      <c r="J20" s="987">
        <f t="shared" ref="J20:J25" si="10">C20+E20+G20</f>
        <v>20</v>
      </c>
      <c r="K20" s="984">
        <f t="shared" si="1"/>
        <v>20</v>
      </c>
      <c r="L20" s="341">
        <v>9</v>
      </c>
      <c r="M20" s="341"/>
      <c r="N20" s="341">
        <v>4</v>
      </c>
      <c r="O20" s="341"/>
      <c r="P20" s="341">
        <v>7</v>
      </c>
      <c r="Q20" s="341"/>
      <c r="R20" s="341">
        <v>9</v>
      </c>
      <c r="S20" s="341"/>
      <c r="T20" s="341">
        <v>6</v>
      </c>
      <c r="U20" s="341"/>
      <c r="V20" s="341">
        <v>1</v>
      </c>
      <c r="W20" s="341"/>
      <c r="X20" s="1002">
        <f t="shared" si="2"/>
        <v>0</v>
      </c>
      <c r="Y20" s="1002">
        <f t="shared" si="3"/>
        <v>36</v>
      </c>
      <c r="Z20" s="984">
        <f t="shared" si="4"/>
        <v>36</v>
      </c>
      <c r="AA20" s="981">
        <f t="shared" ref="AA20:AA25" si="11">Z20+K20</f>
        <v>56</v>
      </c>
    </row>
    <row r="21" spans="1:27" x14ac:dyDescent="0.2">
      <c r="A21" s="318" t="s">
        <v>424</v>
      </c>
      <c r="B21" s="340" t="s">
        <v>55</v>
      </c>
      <c r="C21" s="341">
        <v>5</v>
      </c>
      <c r="D21" s="341"/>
      <c r="E21" s="341">
        <v>3</v>
      </c>
      <c r="F21" s="341"/>
      <c r="G21" s="341">
        <v>2</v>
      </c>
      <c r="H21" s="341"/>
      <c r="I21" s="329">
        <f t="shared" si="0"/>
        <v>0</v>
      </c>
      <c r="J21" s="987">
        <f t="shared" si="10"/>
        <v>10</v>
      </c>
      <c r="K21" s="984">
        <f t="shared" si="1"/>
        <v>10</v>
      </c>
      <c r="L21" s="341">
        <v>1</v>
      </c>
      <c r="M21" s="341"/>
      <c r="N21" s="341">
        <v>0</v>
      </c>
      <c r="O21" s="341"/>
      <c r="P21" s="341">
        <v>2</v>
      </c>
      <c r="Q21" s="341"/>
      <c r="R21" s="341">
        <v>4</v>
      </c>
      <c r="S21" s="341"/>
      <c r="T21" s="341">
        <v>0</v>
      </c>
      <c r="U21" s="341"/>
      <c r="V21" s="341">
        <v>6</v>
      </c>
      <c r="W21" s="341"/>
      <c r="X21" s="1002">
        <f t="shared" si="2"/>
        <v>0</v>
      </c>
      <c r="Y21" s="1002">
        <f t="shared" si="3"/>
        <v>13</v>
      </c>
      <c r="Z21" s="984">
        <f t="shared" si="4"/>
        <v>13</v>
      </c>
      <c r="AA21" s="981">
        <f t="shared" si="11"/>
        <v>23</v>
      </c>
    </row>
    <row r="22" spans="1:27" x14ac:dyDescent="0.2">
      <c r="A22" s="318" t="s">
        <v>425</v>
      </c>
      <c r="B22" s="340" t="s">
        <v>56</v>
      </c>
      <c r="C22" s="341">
        <v>7</v>
      </c>
      <c r="D22" s="341"/>
      <c r="E22" s="341">
        <v>2</v>
      </c>
      <c r="F22" s="341"/>
      <c r="G22" s="341">
        <v>8</v>
      </c>
      <c r="H22" s="341"/>
      <c r="I22" s="329">
        <f t="shared" si="0"/>
        <v>0</v>
      </c>
      <c r="J22" s="987">
        <f t="shared" si="10"/>
        <v>17</v>
      </c>
      <c r="K22" s="984">
        <f t="shared" si="1"/>
        <v>17</v>
      </c>
      <c r="L22" s="341">
        <v>13</v>
      </c>
      <c r="M22" s="341"/>
      <c r="N22" s="341">
        <v>3</v>
      </c>
      <c r="O22" s="341"/>
      <c r="P22" s="341">
        <v>7</v>
      </c>
      <c r="Q22" s="341"/>
      <c r="R22" s="341">
        <v>6</v>
      </c>
      <c r="S22" s="341"/>
      <c r="T22" s="341">
        <v>8</v>
      </c>
      <c r="U22" s="341"/>
      <c r="V22" s="341">
        <v>7</v>
      </c>
      <c r="W22" s="341"/>
      <c r="X22" s="1002">
        <f t="shared" si="2"/>
        <v>0</v>
      </c>
      <c r="Y22" s="1002">
        <f t="shared" si="3"/>
        <v>44</v>
      </c>
      <c r="Z22" s="984">
        <f t="shared" si="4"/>
        <v>44</v>
      </c>
      <c r="AA22" s="981">
        <f t="shared" si="11"/>
        <v>61</v>
      </c>
    </row>
    <row r="23" spans="1:27" x14ac:dyDescent="0.2">
      <c r="A23" s="318" t="s">
        <v>426</v>
      </c>
      <c r="B23" s="340" t="s">
        <v>57</v>
      </c>
      <c r="C23" s="341">
        <v>7</v>
      </c>
      <c r="D23" s="341">
        <v>2</v>
      </c>
      <c r="E23" s="341">
        <v>8</v>
      </c>
      <c r="F23" s="341">
        <v>3</v>
      </c>
      <c r="G23" s="341">
        <v>7</v>
      </c>
      <c r="H23" s="341">
        <v>5</v>
      </c>
      <c r="I23" s="329">
        <f t="shared" si="0"/>
        <v>10</v>
      </c>
      <c r="J23" s="987">
        <f t="shared" si="10"/>
        <v>22</v>
      </c>
      <c r="K23" s="984">
        <f t="shared" si="1"/>
        <v>32</v>
      </c>
      <c r="L23" s="341">
        <v>5</v>
      </c>
      <c r="M23" s="341">
        <v>2</v>
      </c>
      <c r="N23" s="341">
        <v>11</v>
      </c>
      <c r="O23" s="341">
        <v>4</v>
      </c>
      <c r="P23" s="341">
        <v>5</v>
      </c>
      <c r="Q23" s="341">
        <v>3</v>
      </c>
      <c r="R23" s="341">
        <v>10</v>
      </c>
      <c r="S23" s="341">
        <v>2</v>
      </c>
      <c r="T23" s="341">
        <v>5</v>
      </c>
      <c r="U23" s="341">
        <v>6</v>
      </c>
      <c r="V23" s="341">
        <v>7</v>
      </c>
      <c r="W23" s="341">
        <v>2</v>
      </c>
      <c r="X23" s="1002">
        <f t="shared" si="2"/>
        <v>19</v>
      </c>
      <c r="Y23" s="1002">
        <f t="shared" si="3"/>
        <v>43</v>
      </c>
      <c r="Z23" s="984">
        <f t="shared" si="4"/>
        <v>62</v>
      </c>
      <c r="AA23" s="981">
        <f t="shared" si="11"/>
        <v>94</v>
      </c>
    </row>
    <row r="24" spans="1:27" x14ac:dyDescent="0.2">
      <c r="A24" s="318" t="s">
        <v>427</v>
      </c>
      <c r="B24" s="340" t="s">
        <v>58</v>
      </c>
      <c r="C24" s="341">
        <v>12</v>
      </c>
      <c r="D24" s="341"/>
      <c r="E24" s="341">
        <v>7</v>
      </c>
      <c r="F24" s="341"/>
      <c r="G24" s="341">
        <v>5</v>
      </c>
      <c r="H24" s="341"/>
      <c r="I24" s="329">
        <f t="shared" si="0"/>
        <v>0</v>
      </c>
      <c r="J24" s="987">
        <f t="shared" si="10"/>
        <v>24</v>
      </c>
      <c r="K24" s="984">
        <f t="shared" si="1"/>
        <v>24</v>
      </c>
      <c r="L24" s="341">
        <v>16</v>
      </c>
      <c r="M24" s="341"/>
      <c r="N24" s="341">
        <v>6</v>
      </c>
      <c r="O24" s="341"/>
      <c r="P24" s="341">
        <v>8</v>
      </c>
      <c r="Q24" s="341"/>
      <c r="R24" s="341">
        <v>5</v>
      </c>
      <c r="S24" s="341"/>
      <c r="T24" s="341">
        <v>10</v>
      </c>
      <c r="U24" s="341"/>
      <c r="V24" s="341">
        <v>4</v>
      </c>
      <c r="W24" s="341"/>
      <c r="X24" s="1002">
        <f t="shared" si="2"/>
        <v>0</v>
      </c>
      <c r="Y24" s="1002">
        <f t="shared" si="3"/>
        <v>49</v>
      </c>
      <c r="Z24" s="984">
        <f t="shared" si="4"/>
        <v>49</v>
      </c>
      <c r="AA24" s="981">
        <f t="shared" si="11"/>
        <v>73</v>
      </c>
    </row>
    <row r="25" spans="1:27" x14ac:dyDescent="0.2">
      <c r="A25" s="318" t="s">
        <v>428</v>
      </c>
      <c r="B25" s="340" t="s">
        <v>59</v>
      </c>
      <c r="C25" s="341">
        <v>2</v>
      </c>
      <c r="D25" s="341"/>
      <c r="E25" s="341">
        <v>2</v>
      </c>
      <c r="F25" s="341"/>
      <c r="G25" s="341">
        <v>3</v>
      </c>
      <c r="H25" s="341"/>
      <c r="I25" s="329">
        <f t="shared" si="0"/>
        <v>0</v>
      </c>
      <c r="J25" s="987">
        <f t="shared" si="10"/>
        <v>7</v>
      </c>
      <c r="K25" s="984">
        <f t="shared" si="1"/>
        <v>7</v>
      </c>
      <c r="L25" s="341">
        <v>2</v>
      </c>
      <c r="M25" s="341"/>
      <c r="N25" s="341">
        <v>2</v>
      </c>
      <c r="O25" s="341"/>
      <c r="P25" s="341">
        <v>5</v>
      </c>
      <c r="Q25" s="341"/>
      <c r="R25" s="341">
        <v>2</v>
      </c>
      <c r="S25" s="341"/>
      <c r="T25" s="341">
        <v>0</v>
      </c>
      <c r="U25" s="341"/>
      <c r="V25" s="341">
        <v>2</v>
      </c>
      <c r="W25" s="341"/>
      <c r="X25" s="1002">
        <f t="shared" si="2"/>
        <v>0</v>
      </c>
      <c r="Y25" s="1002">
        <f t="shared" si="3"/>
        <v>13</v>
      </c>
      <c r="Z25" s="984">
        <f t="shared" si="4"/>
        <v>13</v>
      </c>
      <c r="AA25" s="981">
        <f t="shared" si="11"/>
        <v>20</v>
      </c>
    </row>
    <row r="26" spans="1:27" x14ac:dyDescent="0.2">
      <c r="A26" s="318"/>
      <c r="B26" s="981" t="s">
        <v>60</v>
      </c>
      <c r="C26" s="981">
        <f t="shared" ref="C26:J26" si="12">SUM(C19:C25)</f>
        <v>52</v>
      </c>
      <c r="D26" s="981">
        <f t="shared" si="12"/>
        <v>2</v>
      </c>
      <c r="E26" s="981">
        <f t="shared" si="12"/>
        <v>45</v>
      </c>
      <c r="F26" s="981">
        <f t="shared" si="12"/>
        <v>3</v>
      </c>
      <c r="G26" s="981">
        <f t="shared" si="12"/>
        <v>44</v>
      </c>
      <c r="H26" s="981">
        <f t="shared" si="12"/>
        <v>5</v>
      </c>
      <c r="I26" s="981">
        <f t="shared" si="12"/>
        <v>10</v>
      </c>
      <c r="J26" s="981">
        <f t="shared" si="12"/>
        <v>141</v>
      </c>
      <c r="K26" s="984">
        <f t="shared" si="1"/>
        <v>151</v>
      </c>
      <c r="L26" s="981">
        <f>SUM(L19:L25)</f>
        <v>60</v>
      </c>
      <c r="M26" s="981">
        <f t="shared" ref="M26:Y26" si="13">SUM(M19:M25)</f>
        <v>2</v>
      </c>
      <c r="N26" s="981">
        <f t="shared" si="13"/>
        <v>34</v>
      </c>
      <c r="O26" s="981">
        <f t="shared" si="13"/>
        <v>4</v>
      </c>
      <c r="P26" s="981">
        <f t="shared" si="13"/>
        <v>50</v>
      </c>
      <c r="Q26" s="981">
        <f t="shared" si="13"/>
        <v>3</v>
      </c>
      <c r="R26" s="981">
        <f t="shared" si="13"/>
        <v>49</v>
      </c>
      <c r="S26" s="981">
        <f t="shared" si="13"/>
        <v>2</v>
      </c>
      <c r="T26" s="981">
        <f t="shared" si="13"/>
        <v>39</v>
      </c>
      <c r="U26" s="981">
        <f t="shared" si="13"/>
        <v>6</v>
      </c>
      <c r="V26" s="981">
        <f t="shared" si="13"/>
        <v>42</v>
      </c>
      <c r="W26" s="981">
        <f t="shared" si="13"/>
        <v>2</v>
      </c>
      <c r="X26" s="981">
        <f t="shared" si="13"/>
        <v>19</v>
      </c>
      <c r="Y26" s="981">
        <f t="shared" si="13"/>
        <v>274</v>
      </c>
      <c r="Z26" s="984">
        <f t="shared" si="4"/>
        <v>293</v>
      </c>
      <c r="AA26" s="988">
        <f t="shared" ref="AA26" si="14">SUM(AA19:AA25)</f>
        <v>444</v>
      </c>
    </row>
    <row r="27" spans="1:27" x14ac:dyDescent="0.2">
      <c r="A27" s="318"/>
      <c r="B27" s="989"/>
      <c r="C27" s="989"/>
      <c r="D27" s="989"/>
      <c r="E27" s="989"/>
      <c r="F27" s="989"/>
      <c r="G27" s="989"/>
      <c r="H27" s="989"/>
      <c r="I27" s="329"/>
      <c r="J27" s="987"/>
      <c r="K27" s="984"/>
      <c r="L27" s="989"/>
      <c r="M27" s="989"/>
      <c r="N27" s="989"/>
      <c r="O27" s="989"/>
      <c r="P27" s="989"/>
      <c r="Q27" s="989"/>
      <c r="R27" s="989"/>
      <c r="S27" s="989"/>
      <c r="T27" s="989"/>
      <c r="U27" s="989"/>
      <c r="V27" s="989"/>
      <c r="W27" s="989"/>
      <c r="X27" s="1002"/>
      <c r="Y27" s="1002"/>
      <c r="Z27" s="984"/>
      <c r="AA27" s="989"/>
    </row>
    <row r="28" spans="1:27" x14ac:dyDescent="0.2">
      <c r="A28" s="318" t="s">
        <v>432</v>
      </c>
      <c r="B28" s="340" t="s">
        <v>61</v>
      </c>
      <c r="C28" s="370">
        <v>4</v>
      </c>
      <c r="D28" s="370"/>
      <c r="E28" s="370">
        <v>9</v>
      </c>
      <c r="F28" s="370"/>
      <c r="G28" s="370">
        <v>1</v>
      </c>
      <c r="H28" s="370"/>
      <c r="I28" s="329">
        <f t="shared" si="0"/>
        <v>0</v>
      </c>
      <c r="J28" s="987">
        <f>C28+E28+G28</f>
        <v>14</v>
      </c>
      <c r="K28" s="984">
        <f t="shared" si="1"/>
        <v>14</v>
      </c>
      <c r="L28" s="373">
        <v>3</v>
      </c>
      <c r="M28" s="373"/>
      <c r="N28" s="373">
        <v>9</v>
      </c>
      <c r="O28" s="373"/>
      <c r="P28" s="373">
        <v>2</v>
      </c>
      <c r="Q28" s="373"/>
      <c r="R28" s="373">
        <v>0</v>
      </c>
      <c r="S28" s="373"/>
      <c r="T28" s="373">
        <v>3</v>
      </c>
      <c r="U28" s="373"/>
      <c r="V28" s="373">
        <v>3</v>
      </c>
      <c r="W28" s="373"/>
      <c r="X28" s="1002">
        <f t="shared" si="2"/>
        <v>0</v>
      </c>
      <c r="Y28" s="1002">
        <f t="shared" si="3"/>
        <v>20</v>
      </c>
      <c r="Z28" s="984">
        <f t="shared" si="4"/>
        <v>20</v>
      </c>
      <c r="AA28" s="981">
        <f>Z28+K28</f>
        <v>34</v>
      </c>
    </row>
    <row r="29" spans="1:27" x14ac:dyDescent="0.2">
      <c r="A29" s="318" t="s">
        <v>433</v>
      </c>
      <c r="B29" s="340" t="s">
        <v>62</v>
      </c>
      <c r="C29" s="341">
        <v>1</v>
      </c>
      <c r="D29" s="341"/>
      <c r="E29" s="341">
        <v>3</v>
      </c>
      <c r="F29" s="341"/>
      <c r="G29" s="341">
        <v>3</v>
      </c>
      <c r="H29" s="341"/>
      <c r="I29" s="329">
        <f t="shared" si="0"/>
        <v>0</v>
      </c>
      <c r="J29" s="987">
        <f>C29+E29+G29</f>
        <v>7</v>
      </c>
      <c r="K29" s="1112">
        <f t="shared" si="1"/>
        <v>7</v>
      </c>
      <c r="L29" s="340">
        <v>2</v>
      </c>
      <c r="M29" s="340"/>
      <c r="N29" s="340">
        <v>1</v>
      </c>
      <c r="O29" s="340"/>
      <c r="P29" s="340">
        <v>4</v>
      </c>
      <c r="Q29" s="340"/>
      <c r="R29" s="340">
        <v>6</v>
      </c>
      <c r="S29" s="340"/>
      <c r="T29" s="340">
        <v>1</v>
      </c>
      <c r="U29" s="340"/>
      <c r="V29" s="340">
        <v>3</v>
      </c>
      <c r="W29" s="340"/>
      <c r="X29" s="1002">
        <f t="shared" si="2"/>
        <v>0</v>
      </c>
      <c r="Y29" s="1002">
        <f t="shared" si="3"/>
        <v>17</v>
      </c>
      <c r="Z29" s="984">
        <f t="shared" si="4"/>
        <v>17</v>
      </c>
      <c r="AA29" s="981">
        <f t="shared" ref="AA29:AA35" si="15">Z29+K29</f>
        <v>24</v>
      </c>
    </row>
    <row r="30" spans="1:27" x14ac:dyDescent="0.2">
      <c r="A30" s="318" t="s">
        <v>434</v>
      </c>
      <c r="B30" s="340" t="s">
        <v>63</v>
      </c>
      <c r="C30" s="341">
        <v>2</v>
      </c>
      <c r="D30" s="341"/>
      <c r="E30" s="340">
        <v>8</v>
      </c>
      <c r="F30" s="340"/>
      <c r="G30" s="340">
        <v>5</v>
      </c>
      <c r="H30" s="340"/>
      <c r="I30" s="329">
        <f t="shared" si="0"/>
        <v>0</v>
      </c>
      <c r="J30" s="987">
        <f t="shared" ref="J30:J35" si="16">C30+E30+G30</f>
        <v>15</v>
      </c>
      <c r="K30" s="984">
        <f t="shared" si="1"/>
        <v>15</v>
      </c>
      <c r="L30" s="340">
        <v>4</v>
      </c>
      <c r="M30" s="340"/>
      <c r="N30" s="340">
        <v>3</v>
      </c>
      <c r="O30" s="340"/>
      <c r="P30" s="340">
        <v>3</v>
      </c>
      <c r="Q30" s="340">
        <v>1</v>
      </c>
      <c r="R30" s="340">
        <v>0</v>
      </c>
      <c r="S30" s="340">
        <v>1</v>
      </c>
      <c r="T30" s="340">
        <v>2</v>
      </c>
      <c r="U30" s="340"/>
      <c r="V30" s="340">
        <v>1</v>
      </c>
      <c r="W30" s="340"/>
      <c r="X30" s="1002">
        <f t="shared" si="2"/>
        <v>2</v>
      </c>
      <c r="Y30" s="1002">
        <f t="shared" si="3"/>
        <v>13</v>
      </c>
      <c r="Z30" s="984">
        <f t="shared" si="4"/>
        <v>15</v>
      </c>
      <c r="AA30" s="981">
        <f t="shared" si="15"/>
        <v>30</v>
      </c>
    </row>
    <row r="31" spans="1:27" x14ac:dyDescent="0.2">
      <c r="A31" s="318" t="s">
        <v>435</v>
      </c>
      <c r="B31" s="340" t="s">
        <v>64</v>
      </c>
      <c r="C31" s="341">
        <v>2</v>
      </c>
      <c r="D31" s="341"/>
      <c r="E31" s="340">
        <v>5</v>
      </c>
      <c r="F31" s="340"/>
      <c r="G31" s="340">
        <v>4</v>
      </c>
      <c r="H31" s="340"/>
      <c r="I31" s="329">
        <f t="shared" si="0"/>
        <v>0</v>
      </c>
      <c r="J31" s="987">
        <f t="shared" si="16"/>
        <v>11</v>
      </c>
      <c r="K31" s="984">
        <f t="shared" si="1"/>
        <v>11</v>
      </c>
      <c r="L31" s="340">
        <v>2</v>
      </c>
      <c r="M31" s="340"/>
      <c r="N31" s="340">
        <v>2</v>
      </c>
      <c r="O31" s="340"/>
      <c r="P31" s="340">
        <v>3</v>
      </c>
      <c r="Q31" s="340"/>
      <c r="R31" s="340">
        <v>5</v>
      </c>
      <c r="S31" s="340"/>
      <c r="T31" s="340">
        <v>2</v>
      </c>
      <c r="U31" s="340"/>
      <c r="V31" s="340">
        <v>6</v>
      </c>
      <c r="W31" s="340"/>
      <c r="X31" s="1002">
        <f t="shared" si="2"/>
        <v>0</v>
      </c>
      <c r="Y31" s="1002">
        <f t="shared" si="3"/>
        <v>20</v>
      </c>
      <c r="Z31" s="984">
        <f t="shared" si="4"/>
        <v>20</v>
      </c>
      <c r="AA31" s="981">
        <f t="shared" si="15"/>
        <v>31</v>
      </c>
    </row>
    <row r="32" spans="1:27" x14ac:dyDescent="0.2">
      <c r="A32" s="318" t="s">
        <v>436</v>
      </c>
      <c r="B32" s="340" t="s">
        <v>65</v>
      </c>
      <c r="C32" s="341">
        <v>6</v>
      </c>
      <c r="D32" s="341"/>
      <c r="E32" s="340">
        <v>0</v>
      </c>
      <c r="F32" s="340"/>
      <c r="G32" s="340">
        <v>3</v>
      </c>
      <c r="H32" s="340"/>
      <c r="I32" s="329">
        <f t="shared" si="0"/>
        <v>0</v>
      </c>
      <c r="J32" s="987">
        <f t="shared" si="16"/>
        <v>9</v>
      </c>
      <c r="K32" s="984">
        <f t="shared" si="1"/>
        <v>9</v>
      </c>
      <c r="L32" s="340">
        <v>1</v>
      </c>
      <c r="M32" s="340"/>
      <c r="N32" s="340">
        <v>3</v>
      </c>
      <c r="O32" s="340"/>
      <c r="P32" s="340">
        <v>3</v>
      </c>
      <c r="Q32" s="340"/>
      <c r="R32" s="340">
        <v>1</v>
      </c>
      <c r="S32" s="340"/>
      <c r="T32" s="340">
        <v>3</v>
      </c>
      <c r="U32" s="340"/>
      <c r="V32" s="340">
        <v>2</v>
      </c>
      <c r="W32" s="340"/>
      <c r="X32" s="1002">
        <f t="shared" si="2"/>
        <v>0</v>
      </c>
      <c r="Y32" s="1002">
        <f t="shared" si="3"/>
        <v>13</v>
      </c>
      <c r="Z32" s="984">
        <f t="shared" si="4"/>
        <v>13</v>
      </c>
      <c r="AA32" s="981">
        <f t="shared" si="15"/>
        <v>22</v>
      </c>
    </row>
    <row r="33" spans="1:27" x14ac:dyDescent="0.2">
      <c r="A33" s="318" t="s">
        <v>429</v>
      </c>
      <c r="B33" s="381" t="s">
        <v>437</v>
      </c>
      <c r="C33" s="341">
        <v>9</v>
      </c>
      <c r="D33" s="341"/>
      <c r="E33" s="340">
        <v>12</v>
      </c>
      <c r="F33" s="340"/>
      <c r="G33" s="340">
        <v>10</v>
      </c>
      <c r="H33" s="340"/>
      <c r="I33" s="329">
        <f t="shared" si="0"/>
        <v>0</v>
      </c>
      <c r="J33" s="987">
        <f t="shared" si="16"/>
        <v>31</v>
      </c>
      <c r="K33" s="984">
        <f t="shared" si="1"/>
        <v>31</v>
      </c>
      <c r="L33" s="340">
        <v>14</v>
      </c>
      <c r="M33" s="340"/>
      <c r="N33" s="340">
        <v>19</v>
      </c>
      <c r="O33" s="340"/>
      <c r="P33" s="340">
        <v>17</v>
      </c>
      <c r="Q33" s="340"/>
      <c r="R33" s="340">
        <v>11</v>
      </c>
      <c r="S33" s="340"/>
      <c r="T33" s="340">
        <v>15</v>
      </c>
      <c r="U33" s="340"/>
      <c r="V33" s="340">
        <v>6</v>
      </c>
      <c r="W33" s="340"/>
      <c r="X33" s="1002">
        <f t="shared" si="2"/>
        <v>0</v>
      </c>
      <c r="Y33" s="1002">
        <f t="shared" si="3"/>
        <v>82</v>
      </c>
      <c r="Z33" s="984">
        <f t="shared" si="4"/>
        <v>82</v>
      </c>
      <c r="AA33" s="981">
        <f t="shared" si="15"/>
        <v>113</v>
      </c>
    </row>
    <row r="34" spans="1:27" x14ac:dyDescent="0.2">
      <c r="A34" s="318" t="s">
        <v>430</v>
      </c>
      <c r="B34" s="381" t="s">
        <v>67</v>
      </c>
      <c r="C34" s="341">
        <v>5</v>
      </c>
      <c r="D34" s="341"/>
      <c r="E34" s="341">
        <v>2</v>
      </c>
      <c r="F34" s="341"/>
      <c r="G34" s="341">
        <v>4</v>
      </c>
      <c r="H34" s="341"/>
      <c r="I34" s="329">
        <f t="shared" si="0"/>
        <v>0</v>
      </c>
      <c r="J34" s="987">
        <f t="shared" si="16"/>
        <v>11</v>
      </c>
      <c r="K34" s="984">
        <f t="shared" si="1"/>
        <v>11</v>
      </c>
      <c r="L34" s="341">
        <v>6</v>
      </c>
      <c r="M34" s="341"/>
      <c r="N34" s="341">
        <v>5</v>
      </c>
      <c r="O34" s="341"/>
      <c r="P34" s="341">
        <v>2</v>
      </c>
      <c r="Q34" s="341"/>
      <c r="R34" s="341">
        <v>3</v>
      </c>
      <c r="S34" s="341"/>
      <c r="T34" s="341">
        <v>5</v>
      </c>
      <c r="U34" s="341"/>
      <c r="V34" s="341">
        <v>3</v>
      </c>
      <c r="W34" s="341"/>
      <c r="X34" s="1002">
        <f t="shared" si="2"/>
        <v>0</v>
      </c>
      <c r="Y34" s="1002">
        <f t="shared" si="3"/>
        <v>24</v>
      </c>
      <c r="Z34" s="984">
        <f t="shared" si="4"/>
        <v>24</v>
      </c>
      <c r="AA34" s="981">
        <f t="shared" si="15"/>
        <v>35</v>
      </c>
    </row>
    <row r="35" spans="1:27" x14ac:dyDescent="0.2">
      <c r="A35" s="318" t="s">
        <v>431</v>
      </c>
      <c r="B35" s="381" t="s">
        <v>66</v>
      </c>
      <c r="C35" s="341">
        <v>5</v>
      </c>
      <c r="D35" s="341"/>
      <c r="E35" s="341">
        <v>3</v>
      </c>
      <c r="F35" s="341"/>
      <c r="G35" s="341">
        <v>4</v>
      </c>
      <c r="H35" s="341"/>
      <c r="I35" s="329">
        <f t="shared" si="0"/>
        <v>0</v>
      </c>
      <c r="J35" s="987">
        <f t="shared" si="16"/>
        <v>12</v>
      </c>
      <c r="K35" s="984">
        <f t="shared" si="1"/>
        <v>12</v>
      </c>
      <c r="L35" s="341">
        <v>6</v>
      </c>
      <c r="M35" s="341"/>
      <c r="N35" s="341">
        <v>0</v>
      </c>
      <c r="O35" s="341"/>
      <c r="P35" s="341">
        <v>7</v>
      </c>
      <c r="Q35" s="341"/>
      <c r="R35" s="341">
        <v>2</v>
      </c>
      <c r="S35" s="341"/>
      <c r="T35" s="341">
        <v>2</v>
      </c>
      <c r="U35" s="341"/>
      <c r="V35" s="341">
        <v>2</v>
      </c>
      <c r="W35" s="341"/>
      <c r="X35" s="1002">
        <f t="shared" si="2"/>
        <v>0</v>
      </c>
      <c r="Y35" s="1002">
        <f t="shared" si="3"/>
        <v>19</v>
      </c>
      <c r="Z35" s="984">
        <f t="shared" si="4"/>
        <v>19</v>
      </c>
      <c r="AA35" s="981">
        <f t="shared" si="15"/>
        <v>31</v>
      </c>
    </row>
    <row r="36" spans="1:27" x14ac:dyDescent="0.2">
      <c r="A36" s="318"/>
      <c r="B36" s="981" t="s">
        <v>68</v>
      </c>
      <c r="C36" s="981">
        <f>SUM(C28:C35)</f>
        <v>34</v>
      </c>
      <c r="D36" s="981">
        <f t="shared" ref="D36:J36" si="17">SUM(D28:D35)</f>
        <v>0</v>
      </c>
      <c r="E36" s="981">
        <f t="shared" si="17"/>
        <v>42</v>
      </c>
      <c r="F36" s="981">
        <f t="shared" si="17"/>
        <v>0</v>
      </c>
      <c r="G36" s="981">
        <f t="shared" si="17"/>
        <v>34</v>
      </c>
      <c r="H36" s="981">
        <f t="shared" si="17"/>
        <v>0</v>
      </c>
      <c r="I36" s="981">
        <f t="shared" si="17"/>
        <v>0</v>
      </c>
      <c r="J36" s="981">
        <f t="shared" si="17"/>
        <v>110</v>
      </c>
      <c r="K36" s="984">
        <f t="shared" si="1"/>
        <v>110</v>
      </c>
      <c r="L36" s="981">
        <f t="shared" ref="L36:AA36" si="18">SUM(L28:L35)</f>
        <v>38</v>
      </c>
      <c r="M36" s="981">
        <f t="shared" si="18"/>
        <v>0</v>
      </c>
      <c r="N36" s="981">
        <f t="shared" si="18"/>
        <v>42</v>
      </c>
      <c r="O36" s="981">
        <f t="shared" si="18"/>
        <v>0</v>
      </c>
      <c r="P36" s="981">
        <f t="shared" si="18"/>
        <v>41</v>
      </c>
      <c r="Q36" s="981">
        <f t="shared" si="18"/>
        <v>1</v>
      </c>
      <c r="R36" s="981">
        <f t="shared" si="18"/>
        <v>28</v>
      </c>
      <c r="S36" s="981">
        <f t="shared" si="18"/>
        <v>1</v>
      </c>
      <c r="T36" s="981">
        <f t="shared" si="18"/>
        <v>33</v>
      </c>
      <c r="U36" s="981">
        <f t="shared" si="18"/>
        <v>0</v>
      </c>
      <c r="V36" s="981">
        <f t="shared" si="18"/>
        <v>26</v>
      </c>
      <c r="W36" s="981">
        <f t="shared" si="18"/>
        <v>0</v>
      </c>
      <c r="X36" s="981">
        <f t="shared" si="18"/>
        <v>2</v>
      </c>
      <c r="Y36" s="981">
        <f t="shared" si="18"/>
        <v>208</v>
      </c>
      <c r="Z36" s="984">
        <f t="shared" si="4"/>
        <v>210</v>
      </c>
      <c r="AA36" s="988">
        <f t="shared" si="18"/>
        <v>320</v>
      </c>
    </row>
    <row r="37" spans="1:27" x14ac:dyDescent="0.2">
      <c r="A37" s="318"/>
      <c r="B37" s="981"/>
      <c r="C37" s="981"/>
      <c r="D37" s="981"/>
      <c r="E37" s="981"/>
      <c r="F37" s="981"/>
      <c r="G37" s="981"/>
      <c r="H37" s="981"/>
      <c r="I37" s="329"/>
      <c r="J37" s="987"/>
      <c r="K37" s="984"/>
      <c r="L37" s="981"/>
      <c r="M37" s="981"/>
      <c r="N37" s="981"/>
      <c r="O37" s="981"/>
      <c r="P37" s="981"/>
      <c r="Q37" s="981"/>
      <c r="R37" s="981"/>
      <c r="S37" s="981"/>
      <c r="T37" s="981"/>
      <c r="U37" s="981"/>
      <c r="V37" s="981"/>
      <c r="W37" s="981"/>
      <c r="X37" s="1002"/>
      <c r="Y37" s="1002"/>
      <c r="Z37" s="984"/>
      <c r="AA37" s="981"/>
    </row>
    <row r="38" spans="1:27" x14ac:dyDescent="0.2">
      <c r="A38" s="318" t="s">
        <v>439</v>
      </c>
      <c r="B38" s="340" t="s">
        <v>438</v>
      </c>
      <c r="C38" s="341">
        <v>18</v>
      </c>
      <c r="D38" s="341"/>
      <c r="E38" s="341">
        <v>16</v>
      </c>
      <c r="F38" s="341"/>
      <c r="G38" s="341">
        <v>15</v>
      </c>
      <c r="H38" s="341"/>
      <c r="I38" s="329">
        <f t="shared" si="0"/>
        <v>0</v>
      </c>
      <c r="J38" s="987">
        <f>C38+E38+G38</f>
        <v>49</v>
      </c>
      <c r="K38" s="984">
        <f t="shared" si="1"/>
        <v>49</v>
      </c>
      <c r="L38" s="341">
        <v>19</v>
      </c>
      <c r="M38" s="341"/>
      <c r="N38" s="341">
        <v>22</v>
      </c>
      <c r="O38" s="341"/>
      <c r="P38" s="341">
        <v>17</v>
      </c>
      <c r="Q38" s="341"/>
      <c r="R38" s="341">
        <v>15</v>
      </c>
      <c r="S38" s="341"/>
      <c r="T38" s="341">
        <v>23</v>
      </c>
      <c r="U38" s="341"/>
      <c r="V38" s="341">
        <v>14</v>
      </c>
      <c r="W38" s="341"/>
      <c r="X38" s="1002">
        <f t="shared" si="2"/>
        <v>0</v>
      </c>
      <c r="Y38" s="1002">
        <f t="shared" si="3"/>
        <v>110</v>
      </c>
      <c r="Z38" s="984">
        <f t="shared" si="4"/>
        <v>110</v>
      </c>
      <c r="AA38" s="987">
        <f>Z38+K38</f>
        <v>159</v>
      </c>
    </row>
    <row r="39" spans="1:27" x14ac:dyDescent="0.2">
      <c r="A39" s="318" t="s">
        <v>440</v>
      </c>
      <c r="B39" s="340" t="s">
        <v>71</v>
      </c>
      <c r="C39" s="341">
        <v>5</v>
      </c>
      <c r="D39" s="341"/>
      <c r="E39" s="341">
        <v>8</v>
      </c>
      <c r="F39" s="341"/>
      <c r="G39" s="341">
        <v>8</v>
      </c>
      <c r="H39" s="341"/>
      <c r="I39" s="329">
        <f t="shared" si="0"/>
        <v>0</v>
      </c>
      <c r="J39" s="987">
        <f>C39+E39+G39</f>
        <v>21</v>
      </c>
      <c r="K39" s="984">
        <f t="shared" si="1"/>
        <v>21</v>
      </c>
      <c r="L39" s="341">
        <v>7</v>
      </c>
      <c r="M39" s="341"/>
      <c r="N39" s="341">
        <v>7</v>
      </c>
      <c r="O39" s="341"/>
      <c r="P39" s="341">
        <v>4</v>
      </c>
      <c r="Q39" s="341"/>
      <c r="R39" s="341">
        <v>7</v>
      </c>
      <c r="S39" s="341"/>
      <c r="T39" s="341">
        <v>6</v>
      </c>
      <c r="U39" s="341"/>
      <c r="V39" s="341">
        <v>5</v>
      </c>
      <c r="W39" s="341"/>
      <c r="X39" s="1002">
        <f t="shared" si="2"/>
        <v>0</v>
      </c>
      <c r="Y39" s="1002">
        <f t="shared" si="3"/>
        <v>36</v>
      </c>
      <c r="Z39" s="984">
        <f t="shared" si="4"/>
        <v>36</v>
      </c>
      <c r="AA39" s="987">
        <f t="shared" ref="AA39:AA41" si="19">Z39+K39</f>
        <v>57</v>
      </c>
    </row>
    <row r="40" spans="1:27" x14ac:dyDescent="0.2">
      <c r="A40" s="318" t="s">
        <v>441</v>
      </c>
      <c r="B40" s="340" t="s">
        <v>69</v>
      </c>
      <c r="C40" s="341">
        <v>16</v>
      </c>
      <c r="D40" s="341"/>
      <c r="E40" s="341">
        <v>8</v>
      </c>
      <c r="F40" s="341"/>
      <c r="G40" s="341">
        <v>8</v>
      </c>
      <c r="H40" s="341"/>
      <c r="I40" s="329">
        <f t="shared" si="0"/>
        <v>0</v>
      </c>
      <c r="J40" s="987">
        <f>C40+E40+G40</f>
        <v>32</v>
      </c>
      <c r="K40" s="984">
        <f t="shared" si="1"/>
        <v>32</v>
      </c>
      <c r="L40" s="341">
        <v>15</v>
      </c>
      <c r="M40" s="341"/>
      <c r="N40" s="341">
        <v>14</v>
      </c>
      <c r="O40" s="341"/>
      <c r="P40" s="341">
        <v>17</v>
      </c>
      <c r="Q40" s="341"/>
      <c r="R40" s="341">
        <v>20</v>
      </c>
      <c r="S40" s="341"/>
      <c r="T40" s="341">
        <v>15</v>
      </c>
      <c r="U40" s="341"/>
      <c r="V40" s="341">
        <v>15</v>
      </c>
      <c r="W40" s="341"/>
      <c r="X40" s="1002">
        <f t="shared" si="2"/>
        <v>0</v>
      </c>
      <c r="Y40" s="1002">
        <f t="shared" si="3"/>
        <v>96</v>
      </c>
      <c r="Z40" s="984">
        <f t="shared" si="4"/>
        <v>96</v>
      </c>
      <c r="AA40" s="987">
        <f t="shared" si="19"/>
        <v>128</v>
      </c>
    </row>
    <row r="41" spans="1:27" x14ac:dyDescent="0.2">
      <c r="A41" s="318" t="s">
        <v>442</v>
      </c>
      <c r="B41" s="340" t="s">
        <v>70</v>
      </c>
      <c r="C41" s="341">
        <v>8</v>
      </c>
      <c r="D41" s="341"/>
      <c r="E41" s="341">
        <v>8</v>
      </c>
      <c r="F41" s="341"/>
      <c r="G41" s="341">
        <v>10</v>
      </c>
      <c r="H41" s="341">
        <v>1</v>
      </c>
      <c r="I41" s="329">
        <f t="shared" si="0"/>
        <v>1</v>
      </c>
      <c r="J41" s="987">
        <f>C41+E41+G41</f>
        <v>26</v>
      </c>
      <c r="K41" s="984">
        <f t="shared" si="1"/>
        <v>27</v>
      </c>
      <c r="L41" s="341">
        <v>7</v>
      </c>
      <c r="M41" s="341">
        <v>2</v>
      </c>
      <c r="N41" s="341">
        <v>6</v>
      </c>
      <c r="O41" s="341">
        <v>1</v>
      </c>
      <c r="P41" s="341">
        <v>13</v>
      </c>
      <c r="Q41" s="341"/>
      <c r="R41" s="341">
        <v>9</v>
      </c>
      <c r="S41" s="341"/>
      <c r="T41" s="341">
        <v>10</v>
      </c>
      <c r="U41" s="341"/>
      <c r="V41" s="341">
        <v>9</v>
      </c>
      <c r="W41" s="341"/>
      <c r="X41" s="1002">
        <f t="shared" si="2"/>
        <v>3</v>
      </c>
      <c r="Y41" s="1002">
        <f t="shared" si="3"/>
        <v>54</v>
      </c>
      <c r="Z41" s="984">
        <f t="shared" si="4"/>
        <v>57</v>
      </c>
      <c r="AA41" s="987">
        <f t="shared" si="19"/>
        <v>84</v>
      </c>
    </row>
    <row r="42" spans="1:27" x14ac:dyDescent="0.2">
      <c r="A42" s="318"/>
      <c r="B42" s="981" t="s">
        <v>72</v>
      </c>
      <c r="C42" s="981">
        <f t="shared" ref="C42:AA42" si="20">SUM(C38:C41)</f>
        <v>47</v>
      </c>
      <c r="D42" s="981">
        <f t="shared" si="20"/>
        <v>0</v>
      </c>
      <c r="E42" s="981">
        <f t="shared" si="20"/>
        <v>40</v>
      </c>
      <c r="F42" s="981">
        <f t="shared" si="20"/>
        <v>0</v>
      </c>
      <c r="G42" s="981">
        <f t="shared" si="20"/>
        <v>41</v>
      </c>
      <c r="H42" s="981">
        <f t="shared" si="20"/>
        <v>1</v>
      </c>
      <c r="I42" s="981">
        <f t="shared" si="20"/>
        <v>1</v>
      </c>
      <c r="J42" s="981">
        <f t="shared" si="20"/>
        <v>128</v>
      </c>
      <c r="K42" s="984">
        <f t="shared" si="1"/>
        <v>129</v>
      </c>
      <c r="L42" s="981">
        <f t="shared" si="20"/>
        <v>48</v>
      </c>
      <c r="M42" s="981">
        <f t="shared" si="20"/>
        <v>2</v>
      </c>
      <c r="N42" s="981">
        <f t="shared" si="20"/>
        <v>49</v>
      </c>
      <c r="O42" s="981">
        <f t="shared" si="20"/>
        <v>1</v>
      </c>
      <c r="P42" s="981">
        <f t="shared" si="20"/>
        <v>51</v>
      </c>
      <c r="Q42" s="981">
        <f t="shared" si="20"/>
        <v>0</v>
      </c>
      <c r="R42" s="981">
        <f t="shared" si="20"/>
        <v>51</v>
      </c>
      <c r="S42" s="981">
        <f t="shared" si="20"/>
        <v>0</v>
      </c>
      <c r="T42" s="981">
        <f t="shared" si="20"/>
        <v>54</v>
      </c>
      <c r="U42" s="981">
        <f t="shared" si="20"/>
        <v>0</v>
      </c>
      <c r="V42" s="981">
        <f t="shared" si="20"/>
        <v>43</v>
      </c>
      <c r="W42" s="981">
        <f t="shared" si="20"/>
        <v>0</v>
      </c>
      <c r="X42" s="981">
        <f t="shared" si="20"/>
        <v>3</v>
      </c>
      <c r="Y42" s="981">
        <f t="shared" si="20"/>
        <v>296</v>
      </c>
      <c r="Z42" s="984">
        <f t="shared" si="4"/>
        <v>299</v>
      </c>
      <c r="AA42" s="988">
        <f t="shared" si="20"/>
        <v>428</v>
      </c>
    </row>
    <row r="43" spans="1:27" x14ac:dyDescent="0.2">
      <c r="A43" s="318"/>
      <c r="B43" s="981"/>
      <c r="C43" s="981"/>
      <c r="D43" s="981"/>
      <c r="E43" s="981"/>
      <c r="F43" s="981"/>
      <c r="G43" s="981"/>
      <c r="H43" s="981"/>
      <c r="I43" s="329"/>
      <c r="J43" s="987"/>
      <c r="K43" s="984"/>
      <c r="L43" s="981"/>
      <c r="M43" s="981"/>
      <c r="N43" s="981"/>
      <c r="O43" s="981"/>
      <c r="P43" s="981"/>
      <c r="Q43" s="981"/>
      <c r="R43" s="981"/>
      <c r="S43" s="981"/>
      <c r="T43" s="981"/>
      <c r="U43" s="981"/>
      <c r="V43" s="981"/>
      <c r="W43" s="981"/>
      <c r="X43" s="1002"/>
      <c r="Y43" s="1002"/>
      <c r="Z43" s="984"/>
      <c r="AA43" s="981"/>
    </row>
    <row r="44" spans="1:27" x14ac:dyDescent="0.2">
      <c r="A44" s="318">
        <v>2101</v>
      </c>
      <c r="B44" s="340" t="s">
        <v>73</v>
      </c>
      <c r="C44" s="389">
        <v>26</v>
      </c>
      <c r="D44" s="389">
        <v>17</v>
      </c>
      <c r="E44" s="389">
        <v>28</v>
      </c>
      <c r="F44" s="389">
        <v>15</v>
      </c>
      <c r="G44" s="389">
        <v>23</v>
      </c>
      <c r="H44" s="389">
        <v>21</v>
      </c>
      <c r="I44" s="329">
        <f t="shared" si="0"/>
        <v>53</v>
      </c>
      <c r="J44" s="987">
        <f>C44+E44+G44</f>
        <v>77</v>
      </c>
      <c r="K44" s="984">
        <f t="shared" si="1"/>
        <v>130</v>
      </c>
      <c r="L44" s="341">
        <v>35</v>
      </c>
      <c r="M44" s="341">
        <v>2</v>
      </c>
      <c r="N44" s="341">
        <v>39</v>
      </c>
      <c r="O44" s="341">
        <v>1</v>
      </c>
      <c r="P44" s="341">
        <v>48</v>
      </c>
      <c r="Q44" s="341">
        <v>1</v>
      </c>
      <c r="R44" s="341">
        <v>38</v>
      </c>
      <c r="S44" s="341">
        <v>1</v>
      </c>
      <c r="T44" s="341">
        <v>38</v>
      </c>
      <c r="U44" s="341">
        <v>1</v>
      </c>
      <c r="V44" s="341">
        <v>40</v>
      </c>
      <c r="W44" s="341">
        <v>1</v>
      </c>
      <c r="X44" s="1002">
        <f t="shared" si="2"/>
        <v>7</v>
      </c>
      <c r="Y44" s="1002">
        <f t="shared" si="3"/>
        <v>238</v>
      </c>
      <c r="Z44" s="984">
        <f t="shared" si="4"/>
        <v>245</v>
      </c>
      <c r="AA44" s="981">
        <f>Z44+K44</f>
        <v>375</v>
      </c>
    </row>
    <row r="45" spans="1:27" x14ac:dyDescent="0.2">
      <c r="A45" s="318">
        <v>2102</v>
      </c>
      <c r="B45" s="340" t="s">
        <v>75</v>
      </c>
      <c r="C45" s="341">
        <v>6</v>
      </c>
      <c r="D45" s="341">
        <v>9</v>
      </c>
      <c r="E45" s="341">
        <v>9</v>
      </c>
      <c r="F45" s="341">
        <v>11</v>
      </c>
      <c r="G45" s="341">
        <v>15</v>
      </c>
      <c r="H45" s="341">
        <v>4</v>
      </c>
      <c r="I45" s="329">
        <f t="shared" si="0"/>
        <v>24</v>
      </c>
      <c r="J45" s="987">
        <f>C45+E45+G45</f>
        <v>30</v>
      </c>
      <c r="K45" s="984">
        <f t="shared" si="1"/>
        <v>54</v>
      </c>
      <c r="L45" s="341">
        <v>12</v>
      </c>
      <c r="M45" s="341">
        <v>5</v>
      </c>
      <c r="N45" s="341">
        <v>26</v>
      </c>
      <c r="O45" s="341"/>
      <c r="P45" s="341">
        <v>13</v>
      </c>
      <c r="Q45" s="341"/>
      <c r="R45" s="341">
        <v>23</v>
      </c>
      <c r="S45" s="341"/>
      <c r="T45" s="341">
        <v>16</v>
      </c>
      <c r="U45" s="341"/>
      <c r="V45" s="341">
        <v>19</v>
      </c>
      <c r="W45" s="341"/>
      <c r="X45" s="1002">
        <f t="shared" si="2"/>
        <v>5</v>
      </c>
      <c r="Y45" s="1002">
        <f t="shared" si="3"/>
        <v>109</v>
      </c>
      <c r="Z45" s="984">
        <f t="shared" si="4"/>
        <v>114</v>
      </c>
      <c r="AA45" s="981">
        <f t="shared" ref="AA45:AA47" si="21">Z45+K45</f>
        <v>168</v>
      </c>
    </row>
    <row r="46" spans="1:27" x14ac:dyDescent="0.2">
      <c r="A46" s="318">
        <v>2103</v>
      </c>
      <c r="B46" s="340" t="s">
        <v>443</v>
      </c>
      <c r="C46" s="370">
        <v>8</v>
      </c>
      <c r="D46" s="370">
        <v>20</v>
      </c>
      <c r="E46" s="370">
        <v>11</v>
      </c>
      <c r="F46" s="370">
        <v>10</v>
      </c>
      <c r="G46" s="370">
        <v>23</v>
      </c>
      <c r="H46" s="370">
        <v>10</v>
      </c>
      <c r="I46" s="329">
        <f t="shared" si="0"/>
        <v>40</v>
      </c>
      <c r="J46" s="987">
        <f>C46+E46+G46</f>
        <v>42</v>
      </c>
      <c r="K46" s="984">
        <f t="shared" si="1"/>
        <v>82</v>
      </c>
      <c r="L46" s="341">
        <v>14</v>
      </c>
      <c r="M46" s="341">
        <v>2</v>
      </c>
      <c r="N46" s="341">
        <v>23</v>
      </c>
      <c r="O46" s="341"/>
      <c r="P46" s="341">
        <v>20</v>
      </c>
      <c r="Q46" s="341">
        <v>1</v>
      </c>
      <c r="R46" s="341">
        <v>15</v>
      </c>
      <c r="S46" s="341">
        <v>2</v>
      </c>
      <c r="T46" s="341">
        <v>20</v>
      </c>
      <c r="U46" s="341"/>
      <c r="V46" s="341">
        <v>15</v>
      </c>
      <c r="W46" s="341">
        <v>1</v>
      </c>
      <c r="X46" s="1002">
        <f t="shared" si="2"/>
        <v>6</v>
      </c>
      <c r="Y46" s="1002">
        <f t="shared" si="3"/>
        <v>107</v>
      </c>
      <c r="Z46" s="984">
        <f t="shared" si="4"/>
        <v>113</v>
      </c>
      <c r="AA46" s="981">
        <f t="shared" si="21"/>
        <v>195</v>
      </c>
    </row>
    <row r="47" spans="1:27" x14ac:dyDescent="0.2">
      <c r="A47" s="318">
        <v>2104</v>
      </c>
      <c r="B47" s="340" t="s">
        <v>74</v>
      </c>
      <c r="C47" s="389">
        <v>42</v>
      </c>
      <c r="D47" s="389"/>
      <c r="E47" s="990">
        <v>31</v>
      </c>
      <c r="F47" s="990"/>
      <c r="G47" s="389">
        <v>44</v>
      </c>
      <c r="H47" s="389"/>
      <c r="I47" s="329">
        <f t="shared" si="0"/>
        <v>0</v>
      </c>
      <c r="J47" s="987">
        <f>C47+E47+G47</f>
        <v>117</v>
      </c>
      <c r="K47" s="984">
        <f t="shared" si="1"/>
        <v>117</v>
      </c>
      <c r="L47" s="341">
        <v>38</v>
      </c>
      <c r="M47" s="341"/>
      <c r="N47" s="341">
        <v>34</v>
      </c>
      <c r="O47" s="341"/>
      <c r="P47" s="341">
        <v>28</v>
      </c>
      <c r="Q47" s="341"/>
      <c r="R47" s="341">
        <v>38</v>
      </c>
      <c r="S47" s="341"/>
      <c r="T47" s="341">
        <v>34</v>
      </c>
      <c r="U47" s="341"/>
      <c r="V47" s="341">
        <v>41</v>
      </c>
      <c r="W47" s="341"/>
      <c r="X47" s="1002">
        <f t="shared" si="2"/>
        <v>0</v>
      </c>
      <c r="Y47" s="1002">
        <f t="shared" si="3"/>
        <v>213</v>
      </c>
      <c r="Z47" s="984">
        <f t="shared" si="4"/>
        <v>213</v>
      </c>
      <c r="AA47" s="981">
        <f t="shared" si="21"/>
        <v>330</v>
      </c>
    </row>
    <row r="48" spans="1:27" x14ac:dyDescent="0.2">
      <c r="A48" s="318"/>
      <c r="B48" s="981" t="s">
        <v>76</v>
      </c>
      <c r="C48" s="981">
        <f>SUM(C44:C47)</f>
        <v>82</v>
      </c>
      <c r="D48" s="981">
        <f t="shared" ref="D48:J48" si="22">SUM(D44:D47)</f>
        <v>46</v>
      </c>
      <c r="E48" s="981">
        <f t="shared" si="22"/>
        <v>79</v>
      </c>
      <c r="F48" s="981">
        <f t="shared" si="22"/>
        <v>36</v>
      </c>
      <c r="G48" s="981">
        <f t="shared" si="22"/>
        <v>105</v>
      </c>
      <c r="H48" s="981">
        <f t="shared" si="22"/>
        <v>35</v>
      </c>
      <c r="I48" s="981">
        <f t="shared" si="22"/>
        <v>117</v>
      </c>
      <c r="J48" s="981">
        <f t="shared" si="22"/>
        <v>266</v>
      </c>
      <c r="K48" s="984">
        <f t="shared" si="1"/>
        <v>383</v>
      </c>
      <c r="L48" s="981">
        <f t="shared" ref="L48:AA48" si="23">SUM(L44:L47)</f>
        <v>99</v>
      </c>
      <c r="M48" s="981">
        <f t="shared" si="23"/>
        <v>9</v>
      </c>
      <c r="N48" s="981">
        <f t="shared" si="23"/>
        <v>122</v>
      </c>
      <c r="O48" s="981">
        <f t="shared" si="23"/>
        <v>1</v>
      </c>
      <c r="P48" s="981">
        <f t="shared" si="23"/>
        <v>109</v>
      </c>
      <c r="Q48" s="981">
        <f t="shared" si="23"/>
        <v>2</v>
      </c>
      <c r="R48" s="981">
        <f t="shared" si="23"/>
        <v>114</v>
      </c>
      <c r="S48" s="981">
        <f t="shared" si="23"/>
        <v>3</v>
      </c>
      <c r="T48" s="981">
        <f t="shared" si="23"/>
        <v>108</v>
      </c>
      <c r="U48" s="981">
        <f t="shared" si="23"/>
        <v>1</v>
      </c>
      <c r="V48" s="981">
        <f t="shared" si="23"/>
        <v>115</v>
      </c>
      <c r="W48" s="981">
        <f t="shared" si="23"/>
        <v>2</v>
      </c>
      <c r="X48" s="981">
        <f t="shared" si="23"/>
        <v>18</v>
      </c>
      <c r="Y48" s="981">
        <f t="shared" si="23"/>
        <v>667</v>
      </c>
      <c r="Z48" s="984">
        <f t="shared" si="4"/>
        <v>685</v>
      </c>
      <c r="AA48" s="988">
        <f t="shared" si="23"/>
        <v>1068</v>
      </c>
    </row>
    <row r="49" spans="1:27" x14ac:dyDescent="0.2">
      <c r="A49" s="318"/>
      <c r="B49" s="981"/>
      <c r="C49" s="981"/>
      <c r="D49" s="981"/>
      <c r="E49" s="981"/>
      <c r="F49" s="981"/>
      <c r="G49" s="981"/>
      <c r="H49" s="981"/>
      <c r="I49" s="329"/>
      <c r="J49" s="987"/>
      <c r="K49" s="984"/>
      <c r="L49" s="981"/>
      <c r="M49" s="981"/>
      <c r="N49" s="981"/>
      <c r="O49" s="981"/>
      <c r="P49" s="981"/>
      <c r="Q49" s="981"/>
      <c r="R49" s="981"/>
      <c r="S49" s="981"/>
      <c r="T49" s="981"/>
      <c r="U49" s="981"/>
      <c r="V49" s="981"/>
      <c r="W49" s="981"/>
      <c r="X49" s="1002"/>
      <c r="Y49" s="1002"/>
      <c r="Z49" s="984"/>
      <c r="AA49" s="981"/>
    </row>
    <row r="50" spans="1:27" x14ac:dyDescent="0.2">
      <c r="A50" s="318" t="s">
        <v>444</v>
      </c>
      <c r="B50" s="340" t="s">
        <v>77</v>
      </c>
      <c r="C50" s="341">
        <v>25</v>
      </c>
      <c r="D50" s="341"/>
      <c r="E50" s="341">
        <v>32</v>
      </c>
      <c r="F50" s="341"/>
      <c r="G50" s="341">
        <v>25</v>
      </c>
      <c r="H50" s="341"/>
      <c r="I50" s="329">
        <f t="shared" si="0"/>
        <v>0</v>
      </c>
      <c r="J50" s="987">
        <f>C50+E50+G50</f>
        <v>82</v>
      </c>
      <c r="K50" s="984">
        <f t="shared" si="1"/>
        <v>82</v>
      </c>
      <c r="L50" s="341">
        <v>26</v>
      </c>
      <c r="M50" s="341"/>
      <c r="N50" s="341">
        <v>33</v>
      </c>
      <c r="O50" s="341"/>
      <c r="P50" s="341">
        <v>32</v>
      </c>
      <c r="Q50" s="341"/>
      <c r="R50" s="341">
        <v>28</v>
      </c>
      <c r="S50" s="341"/>
      <c r="T50" s="341">
        <v>26</v>
      </c>
      <c r="U50" s="341"/>
      <c r="V50" s="341">
        <v>21</v>
      </c>
      <c r="W50" s="341"/>
      <c r="X50" s="1002">
        <f t="shared" si="2"/>
        <v>0</v>
      </c>
      <c r="Y50" s="1002">
        <f t="shared" si="3"/>
        <v>166</v>
      </c>
      <c r="Z50" s="984">
        <f t="shared" si="4"/>
        <v>166</v>
      </c>
      <c r="AA50" s="981">
        <f>Z50+K50</f>
        <v>248</v>
      </c>
    </row>
    <row r="51" spans="1:27" x14ac:dyDescent="0.2">
      <c r="A51" s="318" t="s">
        <v>445</v>
      </c>
      <c r="B51" s="340" t="s">
        <v>78</v>
      </c>
      <c r="C51" s="341">
        <v>23</v>
      </c>
      <c r="D51" s="341"/>
      <c r="E51" s="341">
        <v>17</v>
      </c>
      <c r="F51" s="341"/>
      <c r="G51" s="341">
        <v>21</v>
      </c>
      <c r="H51" s="341"/>
      <c r="I51" s="329">
        <f t="shared" si="0"/>
        <v>0</v>
      </c>
      <c r="J51" s="987">
        <f>C51+E51+G51</f>
        <v>61</v>
      </c>
      <c r="K51" s="984">
        <f t="shared" si="1"/>
        <v>61</v>
      </c>
      <c r="L51" s="341">
        <v>32</v>
      </c>
      <c r="M51" s="341"/>
      <c r="N51" s="341">
        <v>22</v>
      </c>
      <c r="O51" s="341"/>
      <c r="P51" s="341">
        <v>20</v>
      </c>
      <c r="Q51" s="341"/>
      <c r="R51" s="341">
        <v>28</v>
      </c>
      <c r="S51" s="341"/>
      <c r="T51" s="341">
        <v>28</v>
      </c>
      <c r="U51" s="341"/>
      <c r="V51" s="341">
        <v>16</v>
      </c>
      <c r="W51" s="341"/>
      <c r="X51" s="1002">
        <f t="shared" si="2"/>
        <v>0</v>
      </c>
      <c r="Y51" s="1002">
        <f t="shared" si="3"/>
        <v>146</v>
      </c>
      <c r="Z51" s="984">
        <f t="shared" si="4"/>
        <v>146</v>
      </c>
      <c r="AA51" s="981">
        <f t="shared" ref="AA51:AA52" si="24">Z51+K51</f>
        <v>207</v>
      </c>
    </row>
    <row r="52" spans="1:27" x14ac:dyDescent="0.2">
      <c r="A52" s="318">
        <v>2122</v>
      </c>
      <c r="B52" s="340" t="s">
        <v>79</v>
      </c>
      <c r="C52" s="341">
        <v>28</v>
      </c>
      <c r="D52" s="341"/>
      <c r="E52" s="341">
        <v>30</v>
      </c>
      <c r="F52" s="341"/>
      <c r="G52" s="341">
        <v>28</v>
      </c>
      <c r="H52" s="341"/>
      <c r="I52" s="329">
        <f t="shared" si="0"/>
        <v>0</v>
      </c>
      <c r="J52" s="987">
        <f>C52+E52+G52</f>
        <v>86</v>
      </c>
      <c r="K52" s="984">
        <f t="shared" si="1"/>
        <v>86</v>
      </c>
      <c r="L52" s="340">
        <v>18</v>
      </c>
      <c r="M52" s="340"/>
      <c r="N52" s="340">
        <v>24</v>
      </c>
      <c r="O52" s="340"/>
      <c r="P52" s="340">
        <v>24</v>
      </c>
      <c r="Q52" s="340"/>
      <c r="R52" s="340">
        <v>29</v>
      </c>
      <c r="S52" s="340"/>
      <c r="T52" s="340">
        <v>12</v>
      </c>
      <c r="U52" s="340"/>
      <c r="V52" s="340">
        <v>17</v>
      </c>
      <c r="W52" s="340"/>
      <c r="X52" s="1002">
        <f t="shared" si="2"/>
        <v>0</v>
      </c>
      <c r="Y52" s="1002">
        <f t="shared" si="3"/>
        <v>124</v>
      </c>
      <c r="Z52" s="984">
        <f t="shared" si="4"/>
        <v>124</v>
      </c>
      <c r="AA52" s="981">
        <f t="shared" si="24"/>
        <v>210</v>
      </c>
    </row>
    <row r="53" spans="1:27" x14ac:dyDescent="0.2">
      <c r="A53" s="318"/>
      <c r="B53" s="981" t="s">
        <v>80</v>
      </c>
      <c r="C53" s="981">
        <f t="shared" ref="C53:AA53" si="25">C50+C51+C52</f>
        <v>76</v>
      </c>
      <c r="D53" s="981">
        <f t="shared" si="25"/>
        <v>0</v>
      </c>
      <c r="E53" s="981">
        <f t="shared" si="25"/>
        <v>79</v>
      </c>
      <c r="F53" s="981">
        <f t="shared" si="25"/>
        <v>0</v>
      </c>
      <c r="G53" s="981">
        <f t="shared" si="25"/>
        <v>74</v>
      </c>
      <c r="H53" s="981">
        <f t="shared" si="25"/>
        <v>0</v>
      </c>
      <c r="I53" s="981">
        <f t="shared" si="25"/>
        <v>0</v>
      </c>
      <c r="J53" s="981">
        <f t="shared" si="25"/>
        <v>229</v>
      </c>
      <c r="K53" s="984">
        <f t="shared" si="1"/>
        <v>229</v>
      </c>
      <c r="L53" s="981">
        <f t="shared" si="25"/>
        <v>76</v>
      </c>
      <c r="M53" s="981">
        <f t="shared" si="25"/>
        <v>0</v>
      </c>
      <c r="N53" s="981">
        <f t="shared" si="25"/>
        <v>79</v>
      </c>
      <c r="O53" s="981">
        <f t="shared" si="25"/>
        <v>0</v>
      </c>
      <c r="P53" s="981">
        <f t="shared" si="25"/>
        <v>76</v>
      </c>
      <c r="Q53" s="981">
        <f t="shared" si="25"/>
        <v>0</v>
      </c>
      <c r="R53" s="981">
        <f t="shared" si="25"/>
        <v>85</v>
      </c>
      <c r="S53" s="981">
        <f t="shared" si="25"/>
        <v>0</v>
      </c>
      <c r="T53" s="981">
        <f t="shared" si="25"/>
        <v>66</v>
      </c>
      <c r="U53" s="981">
        <f t="shared" si="25"/>
        <v>0</v>
      </c>
      <c r="V53" s="981">
        <f t="shared" si="25"/>
        <v>54</v>
      </c>
      <c r="W53" s="981">
        <f t="shared" si="25"/>
        <v>0</v>
      </c>
      <c r="X53" s="981">
        <f t="shared" si="25"/>
        <v>0</v>
      </c>
      <c r="Y53" s="981">
        <f t="shared" si="25"/>
        <v>436</v>
      </c>
      <c r="Z53" s="984">
        <f t="shared" si="4"/>
        <v>436</v>
      </c>
      <c r="AA53" s="988">
        <f t="shared" si="25"/>
        <v>665</v>
      </c>
    </row>
    <row r="54" spans="1:27" x14ac:dyDescent="0.2">
      <c r="A54" s="318"/>
      <c r="B54" s="981"/>
      <c r="C54" s="981"/>
      <c r="D54" s="981"/>
      <c r="E54" s="981"/>
      <c r="F54" s="981"/>
      <c r="G54" s="981"/>
      <c r="H54" s="981"/>
      <c r="I54" s="329"/>
      <c r="J54" s="987"/>
      <c r="K54" s="984"/>
      <c r="L54" s="981"/>
      <c r="M54" s="981"/>
      <c r="N54" s="981"/>
      <c r="O54" s="981"/>
      <c r="P54" s="981"/>
      <c r="Q54" s="981"/>
      <c r="R54" s="981"/>
      <c r="S54" s="981"/>
      <c r="T54" s="981"/>
      <c r="U54" s="981"/>
      <c r="V54" s="981"/>
      <c r="W54" s="981"/>
      <c r="X54" s="1002"/>
      <c r="Y54" s="1002"/>
      <c r="Z54" s="984"/>
      <c r="AA54" s="981"/>
    </row>
    <row r="55" spans="1:27" x14ac:dyDescent="0.2">
      <c r="A55" s="318" t="s">
        <v>446</v>
      </c>
      <c r="B55" s="340" t="s">
        <v>81</v>
      </c>
      <c r="C55" s="341">
        <v>15</v>
      </c>
      <c r="D55" s="341"/>
      <c r="E55" s="341">
        <v>25</v>
      </c>
      <c r="F55" s="341"/>
      <c r="G55" s="341">
        <v>15</v>
      </c>
      <c r="H55" s="341"/>
      <c r="I55" s="329">
        <f t="shared" si="0"/>
        <v>0</v>
      </c>
      <c r="J55" s="987">
        <f>C55+E55+G55</f>
        <v>55</v>
      </c>
      <c r="K55" s="984">
        <f t="shared" si="1"/>
        <v>55</v>
      </c>
      <c r="L55" s="341">
        <v>19</v>
      </c>
      <c r="M55" s="341"/>
      <c r="N55" s="341">
        <v>14</v>
      </c>
      <c r="O55" s="341"/>
      <c r="P55" s="341">
        <v>16</v>
      </c>
      <c r="Q55" s="341"/>
      <c r="R55" s="341">
        <v>10</v>
      </c>
      <c r="S55" s="341"/>
      <c r="T55" s="341">
        <v>13</v>
      </c>
      <c r="U55" s="341"/>
      <c r="V55" s="341">
        <v>11</v>
      </c>
      <c r="W55" s="341"/>
      <c r="X55" s="1002">
        <f t="shared" si="2"/>
        <v>0</v>
      </c>
      <c r="Y55" s="1002">
        <f t="shared" si="3"/>
        <v>83</v>
      </c>
      <c r="Z55" s="984">
        <f t="shared" si="4"/>
        <v>83</v>
      </c>
      <c r="AA55" s="981">
        <f>Z55+K55</f>
        <v>138</v>
      </c>
    </row>
    <row r="56" spans="1:27" x14ac:dyDescent="0.2">
      <c r="A56" s="318" t="s">
        <v>447</v>
      </c>
      <c r="B56" s="340" t="s">
        <v>343</v>
      </c>
      <c r="C56" s="341">
        <v>13</v>
      </c>
      <c r="D56" s="341"/>
      <c r="E56" s="341">
        <v>4</v>
      </c>
      <c r="F56" s="341"/>
      <c r="G56" s="341">
        <v>25</v>
      </c>
      <c r="H56" s="341">
        <v>1</v>
      </c>
      <c r="I56" s="329">
        <f t="shared" si="0"/>
        <v>1</v>
      </c>
      <c r="J56" s="987">
        <f>C56+E56+G56</f>
        <v>42</v>
      </c>
      <c r="K56" s="984">
        <f t="shared" si="1"/>
        <v>43</v>
      </c>
      <c r="L56" s="341">
        <v>19</v>
      </c>
      <c r="M56" s="341">
        <v>1</v>
      </c>
      <c r="N56" s="341">
        <v>12</v>
      </c>
      <c r="O56" s="341"/>
      <c r="P56" s="341">
        <v>19</v>
      </c>
      <c r="Q56" s="341"/>
      <c r="R56" s="341">
        <v>18</v>
      </c>
      <c r="S56" s="341"/>
      <c r="T56" s="341">
        <v>17</v>
      </c>
      <c r="U56" s="341">
        <v>1</v>
      </c>
      <c r="V56" s="341">
        <v>15</v>
      </c>
      <c r="W56" s="341"/>
      <c r="X56" s="1002">
        <f t="shared" si="2"/>
        <v>2</v>
      </c>
      <c r="Y56" s="1002">
        <f t="shared" si="3"/>
        <v>100</v>
      </c>
      <c r="Z56" s="984">
        <f t="shared" si="4"/>
        <v>102</v>
      </c>
      <c r="AA56" s="981">
        <f t="shared" ref="AA56:AA58" si="26">Z56+K56</f>
        <v>145</v>
      </c>
    </row>
    <row r="57" spans="1:27" x14ac:dyDescent="0.2">
      <c r="A57" s="318" t="s">
        <v>449</v>
      </c>
      <c r="B57" s="340" t="s">
        <v>82</v>
      </c>
      <c r="C57" s="341">
        <v>8</v>
      </c>
      <c r="D57" s="341"/>
      <c r="E57" s="341">
        <v>13</v>
      </c>
      <c r="F57" s="341"/>
      <c r="G57" s="341">
        <v>14</v>
      </c>
      <c r="H57" s="341"/>
      <c r="I57" s="329">
        <f t="shared" si="0"/>
        <v>0</v>
      </c>
      <c r="J57" s="987">
        <f>C57+E57+G57</f>
        <v>35</v>
      </c>
      <c r="K57" s="984">
        <f t="shared" si="1"/>
        <v>35</v>
      </c>
      <c r="L57" s="341">
        <v>9</v>
      </c>
      <c r="M57" s="341"/>
      <c r="N57" s="341">
        <v>12</v>
      </c>
      <c r="O57" s="341"/>
      <c r="P57" s="341">
        <v>12</v>
      </c>
      <c r="Q57" s="341"/>
      <c r="R57" s="341">
        <v>10</v>
      </c>
      <c r="S57" s="341"/>
      <c r="T57" s="341">
        <v>10</v>
      </c>
      <c r="U57" s="341"/>
      <c r="V57" s="341">
        <v>9</v>
      </c>
      <c r="W57" s="341"/>
      <c r="X57" s="1002">
        <f t="shared" si="2"/>
        <v>0</v>
      </c>
      <c r="Y57" s="1002">
        <f t="shared" si="3"/>
        <v>62</v>
      </c>
      <c r="Z57" s="984">
        <f t="shared" si="4"/>
        <v>62</v>
      </c>
      <c r="AA57" s="981">
        <f t="shared" si="26"/>
        <v>97</v>
      </c>
    </row>
    <row r="58" spans="1:27" x14ac:dyDescent="0.2">
      <c r="A58" s="318" t="s">
        <v>450</v>
      </c>
      <c r="B58" s="340" t="s">
        <v>448</v>
      </c>
      <c r="C58" s="341">
        <v>11</v>
      </c>
      <c r="D58" s="341"/>
      <c r="E58" s="341">
        <v>9</v>
      </c>
      <c r="F58" s="341"/>
      <c r="G58" s="341">
        <v>18</v>
      </c>
      <c r="H58" s="341"/>
      <c r="I58" s="329">
        <f t="shared" si="0"/>
        <v>0</v>
      </c>
      <c r="J58" s="987">
        <f>C58+E58+G58</f>
        <v>38</v>
      </c>
      <c r="K58" s="984">
        <f t="shared" si="1"/>
        <v>38</v>
      </c>
      <c r="L58" s="341">
        <v>13</v>
      </c>
      <c r="M58" s="341"/>
      <c r="N58" s="341">
        <v>14</v>
      </c>
      <c r="O58" s="341"/>
      <c r="P58" s="341">
        <v>13</v>
      </c>
      <c r="Q58" s="341"/>
      <c r="R58" s="341">
        <v>11</v>
      </c>
      <c r="S58" s="341"/>
      <c r="T58" s="341">
        <v>13</v>
      </c>
      <c r="U58" s="341"/>
      <c r="V58" s="341">
        <v>7</v>
      </c>
      <c r="W58" s="341"/>
      <c r="X58" s="1002">
        <f t="shared" si="2"/>
        <v>0</v>
      </c>
      <c r="Y58" s="1002">
        <f t="shared" si="3"/>
        <v>71</v>
      </c>
      <c r="Z58" s="984">
        <f t="shared" si="4"/>
        <v>71</v>
      </c>
      <c r="AA58" s="981">
        <f t="shared" si="26"/>
        <v>109</v>
      </c>
    </row>
    <row r="59" spans="1:27" x14ac:dyDescent="0.2">
      <c r="A59" s="318"/>
      <c r="B59" s="989" t="s">
        <v>83</v>
      </c>
      <c r="C59" s="989">
        <f>SUM(C55:C58)</f>
        <v>47</v>
      </c>
      <c r="D59" s="989">
        <f t="shared" ref="D59:J59" si="27">SUM(D55:D58)</f>
        <v>0</v>
      </c>
      <c r="E59" s="989">
        <f t="shared" si="27"/>
        <v>51</v>
      </c>
      <c r="F59" s="989">
        <f t="shared" si="27"/>
        <v>0</v>
      </c>
      <c r="G59" s="989">
        <f t="shared" si="27"/>
        <v>72</v>
      </c>
      <c r="H59" s="989">
        <f t="shared" si="27"/>
        <v>1</v>
      </c>
      <c r="I59" s="989">
        <f t="shared" si="27"/>
        <v>1</v>
      </c>
      <c r="J59" s="989">
        <f t="shared" si="27"/>
        <v>170</v>
      </c>
      <c r="K59" s="984">
        <f t="shared" si="1"/>
        <v>171</v>
      </c>
      <c r="L59" s="989">
        <f t="shared" ref="L59:AA59" si="28">SUM(L55:L58)</f>
        <v>60</v>
      </c>
      <c r="M59" s="989">
        <f t="shared" si="28"/>
        <v>1</v>
      </c>
      <c r="N59" s="989">
        <f t="shared" si="28"/>
        <v>52</v>
      </c>
      <c r="O59" s="989">
        <f t="shared" si="28"/>
        <v>0</v>
      </c>
      <c r="P59" s="989">
        <f t="shared" si="28"/>
        <v>60</v>
      </c>
      <c r="Q59" s="989">
        <f t="shared" si="28"/>
        <v>0</v>
      </c>
      <c r="R59" s="989">
        <f t="shared" si="28"/>
        <v>49</v>
      </c>
      <c r="S59" s="989">
        <f t="shared" si="28"/>
        <v>0</v>
      </c>
      <c r="T59" s="989">
        <f t="shared" si="28"/>
        <v>53</v>
      </c>
      <c r="U59" s="989">
        <f t="shared" si="28"/>
        <v>1</v>
      </c>
      <c r="V59" s="989">
        <f t="shared" si="28"/>
        <v>42</v>
      </c>
      <c r="W59" s="989">
        <f t="shared" si="28"/>
        <v>0</v>
      </c>
      <c r="X59" s="989">
        <f t="shared" si="28"/>
        <v>2</v>
      </c>
      <c r="Y59" s="989">
        <f t="shared" si="28"/>
        <v>316</v>
      </c>
      <c r="Z59" s="984">
        <f t="shared" si="4"/>
        <v>318</v>
      </c>
      <c r="AA59" s="991">
        <f t="shared" si="28"/>
        <v>489</v>
      </c>
    </row>
    <row r="60" spans="1:27" x14ac:dyDescent="0.2">
      <c r="A60" s="318"/>
      <c r="B60" s="323"/>
      <c r="C60" s="323"/>
      <c r="D60" s="323"/>
      <c r="E60" s="323"/>
      <c r="F60" s="323"/>
      <c r="G60" s="323"/>
      <c r="H60" s="323"/>
      <c r="I60" s="329"/>
      <c r="J60" s="1001"/>
      <c r="K60" s="984"/>
      <c r="L60" s="323"/>
      <c r="M60" s="323"/>
      <c r="N60" s="323"/>
      <c r="O60" s="323"/>
      <c r="P60" s="323"/>
      <c r="Q60" s="323"/>
      <c r="R60" s="323"/>
      <c r="S60" s="323"/>
      <c r="T60" s="323"/>
      <c r="U60" s="323"/>
      <c r="V60" s="323"/>
      <c r="W60" s="323"/>
      <c r="X60" s="1002"/>
      <c r="Y60" s="1002"/>
      <c r="Z60" s="984"/>
      <c r="AA60" s="323"/>
    </row>
    <row r="61" spans="1:27" x14ac:dyDescent="0.2">
      <c r="A61" s="318">
        <v>2131</v>
      </c>
      <c r="B61" s="328" t="s">
        <v>86</v>
      </c>
      <c r="C61" s="405">
        <v>19</v>
      </c>
      <c r="D61" s="405"/>
      <c r="E61" s="405">
        <v>25</v>
      </c>
      <c r="F61" s="405"/>
      <c r="G61" s="405">
        <v>24</v>
      </c>
      <c r="H61" s="405"/>
      <c r="I61" s="329">
        <f t="shared" si="0"/>
        <v>0</v>
      </c>
      <c r="J61" s="1001">
        <f>G61+E61+C61</f>
        <v>68</v>
      </c>
      <c r="K61" s="984">
        <f t="shared" si="1"/>
        <v>68</v>
      </c>
      <c r="L61" s="405">
        <v>16</v>
      </c>
      <c r="M61" s="405"/>
      <c r="N61" s="405">
        <v>17</v>
      </c>
      <c r="O61" s="405"/>
      <c r="P61" s="405">
        <v>19</v>
      </c>
      <c r="Q61" s="405"/>
      <c r="R61" s="405">
        <v>27</v>
      </c>
      <c r="S61" s="405"/>
      <c r="T61" s="405">
        <v>12</v>
      </c>
      <c r="U61" s="405"/>
      <c r="V61" s="405">
        <v>11</v>
      </c>
      <c r="W61" s="405"/>
      <c r="X61" s="1002">
        <f t="shared" si="2"/>
        <v>0</v>
      </c>
      <c r="Y61" s="1002">
        <f t="shared" si="3"/>
        <v>102</v>
      </c>
      <c r="Z61" s="984">
        <f t="shared" si="4"/>
        <v>102</v>
      </c>
      <c r="AA61" s="323">
        <f>Z61+K61</f>
        <v>170</v>
      </c>
    </row>
    <row r="62" spans="1:27" x14ac:dyDescent="0.2">
      <c r="A62" s="318" t="s">
        <v>451</v>
      </c>
      <c r="B62" s="340" t="s">
        <v>85</v>
      </c>
      <c r="C62" s="341">
        <v>22</v>
      </c>
      <c r="D62" s="341"/>
      <c r="E62" s="341">
        <v>17</v>
      </c>
      <c r="F62" s="341"/>
      <c r="G62" s="341">
        <v>25</v>
      </c>
      <c r="H62" s="341"/>
      <c r="I62" s="329">
        <f t="shared" si="0"/>
        <v>0</v>
      </c>
      <c r="J62" s="1001">
        <f>G62+E62+C62</f>
        <v>64</v>
      </c>
      <c r="K62" s="984">
        <f t="shared" si="1"/>
        <v>64</v>
      </c>
      <c r="L62" s="341">
        <v>18</v>
      </c>
      <c r="M62" s="341"/>
      <c r="N62" s="341">
        <v>22</v>
      </c>
      <c r="O62" s="341"/>
      <c r="P62" s="341">
        <v>18</v>
      </c>
      <c r="Q62" s="341"/>
      <c r="R62" s="341">
        <v>22</v>
      </c>
      <c r="S62" s="341"/>
      <c r="T62" s="341">
        <v>15</v>
      </c>
      <c r="U62" s="341"/>
      <c r="V62" s="341">
        <v>17</v>
      </c>
      <c r="W62" s="341"/>
      <c r="X62" s="1002">
        <f t="shared" si="2"/>
        <v>0</v>
      </c>
      <c r="Y62" s="1002">
        <f t="shared" si="3"/>
        <v>112</v>
      </c>
      <c r="Z62" s="984">
        <f t="shared" si="4"/>
        <v>112</v>
      </c>
      <c r="AA62" s="323">
        <f t="shared" ref="AA62:AA64" si="29">Z62+K62</f>
        <v>176</v>
      </c>
    </row>
    <row r="63" spans="1:27" x14ac:dyDescent="0.2">
      <c r="A63" s="318" t="s">
        <v>452</v>
      </c>
      <c r="B63" s="340" t="s">
        <v>315</v>
      </c>
      <c r="C63" s="341">
        <v>19</v>
      </c>
      <c r="D63" s="341"/>
      <c r="E63" s="341">
        <v>16</v>
      </c>
      <c r="F63" s="341"/>
      <c r="G63" s="341">
        <v>26</v>
      </c>
      <c r="H63" s="341"/>
      <c r="I63" s="329">
        <f t="shared" si="0"/>
        <v>0</v>
      </c>
      <c r="J63" s="1001">
        <f>G63+E63+C63</f>
        <v>61</v>
      </c>
      <c r="K63" s="984">
        <f t="shared" si="1"/>
        <v>61</v>
      </c>
      <c r="L63" s="341">
        <v>22</v>
      </c>
      <c r="M63" s="341"/>
      <c r="N63" s="341">
        <v>13</v>
      </c>
      <c r="O63" s="341"/>
      <c r="P63" s="341">
        <v>17</v>
      </c>
      <c r="Q63" s="341"/>
      <c r="R63" s="341">
        <v>12</v>
      </c>
      <c r="S63" s="341"/>
      <c r="T63" s="341">
        <v>9</v>
      </c>
      <c r="U63" s="341"/>
      <c r="V63" s="341">
        <v>9</v>
      </c>
      <c r="W63" s="341"/>
      <c r="X63" s="1002">
        <f t="shared" si="2"/>
        <v>0</v>
      </c>
      <c r="Y63" s="1002">
        <f t="shared" si="3"/>
        <v>82</v>
      </c>
      <c r="Z63" s="984">
        <f t="shared" si="4"/>
        <v>82</v>
      </c>
      <c r="AA63" s="323">
        <f t="shared" si="29"/>
        <v>143</v>
      </c>
    </row>
    <row r="64" spans="1:27" x14ac:dyDescent="0.2">
      <c r="A64" s="318">
        <v>2133</v>
      </c>
      <c r="B64" s="340" t="s">
        <v>84</v>
      </c>
      <c r="C64" s="341">
        <v>43</v>
      </c>
      <c r="D64" s="341"/>
      <c r="E64" s="341">
        <v>51</v>
      </c>
      <c r="F64" s="341"/>
      <c r="G64" s="341">
        <v>45</v>
      </c>
      <c r="H64" s="341"/>
      <c r="I64" s="329">
        <f t="shared" si="0"/>
        <v>0</v>
      </c>
      <c r="J64" s="1001">
        <f>G64+E64+C64</f>
        <v>139</v>
      </c>
      <c r="K64" s="984">
        <f t="shared" si="1"/>
        <v>139</v>
      </c>
      <c r="L64" s="341">
        <v>48</v>
      </c>
      <c r="M64" s="341"/>
      <c r="N64" s="341">
        <v>50</v>
      </c>
      <c r="O64" s="341"/>
      <c r="P64" s="341">
        <v>42</v>
      </c>
      <c r="Q64" s="341"/>
      <c r="R64" s="341">
        <v>49</v>
      </c>
      <c r="S64" s="341"/>
      <c r="T64" s="341">
        <v>48</v>
      </c>
      <c r="U64" s="341"/>
      <c r="V64" s="341">
        <v>53</v>
      </c>
      <c r="W64" s="341"/>
      <c r="X64" s="1002">
        <f t="shared" si="2"/>
        <v>0</v>
      </c>
      <c r="Y64" s="1002">
        <f t="shared" si="3"/>
        <v>290</v>
      </c>
      <c r="Z64" s="984">
        <f t="shared" si="4"/>
        <v>290</v>
      </c>
      <c r="AA64" s="323">
        <f t="shared" si="29"/>
        <v>429</v>
      </c>
    </row>
    <row r="65" spans="1:27" x14ac:dyDescent="0.2">
      <c r="A65" s="318"/>
      <c r="B65" s="989" t="s">
        <v>87</v>
      </c>
      <c r="C65" s="989">
        <f>SUM(C61:C64)</f>
        <v>103</v>
      </c>
      <c r="D65" s="989">
        <f t="shared" ref="D65:J65" si="30">SUM(D61:D64)</f>
        <v>0</v>
      </c>
      <c r="E65" s="989">
        <f t="shared" si="30"/>
        <v>109</v>
      </c>
      <c r="F65" s="989">
        <f t="shared" si="30"/>
        <v>0</v>
      </c>
      <c r="G65" s="989">
        <f t="shared" si="30"/>
        <v>120</v>
      </c>
      <c r="H65" s="989">
        <f t="shared" si="30"/>
        <v>0</v>
      </c>
      <c r="I65" s="989">
        <f t="shared" si="30"/>
        <v>0</v>
      </c>
      <c r="J65" s="989">
        <f t="shared" si="30"/>
        <v>332</v>
      </c>
      <c r="K65" s="984">
        <f t="shared" si="1"/>
        <v>332</v>
      </c>
      <c r="L65" s="989">
        <f t="shared" ref="L65:AA65" si="31">SUM(L61:L64)</f>
        <v>104</v>
      </c>
      <c r="M65" s="989">
        <f t="shared" si="31"/>
        <v>0</v>
      </c>
      <c r="N65" s="989">
        <f t="shared" si="31"/>
        <v>102</v>
      </c>
      <c r="O65" s="989">
        <f t="shared" si="31"/>
        <v>0</v>
      </c>
      <c r="P65" s="989">
        <f t="shared" si="31"/>
        <v>96</v>
      </c>
      <c r="Q65" s="989">
        <f t="shared" si="31"/>
        <v>0</v>
      </c>
      <c r="R65" s="989">
        <f t="shared" si="31"/>
        <v>110</v>
      </c>
      <c r="S65" s="989">
        <f t="shared" si="31"/>
        <v>0</v>
      </c>
      <c r="T65" s="989">
        <f t="shared" si="31"/>
        <v>84</v>
      </c>
      <c r="U65" s="989">
        <f t="shared" si="31"/>
        <v>0</v>
      </c>
      <c r="V65" s="989">
        <f t="shared" si="31"/>
        <v>90</v>
      </c>
      <c r="W65" s="989">
        <f t="shared" si="31"/>
        <v>0</v>
      </c>
      <c r="X65" s="989">
        <f t="shared" si="31"/>
        <v>0</v>
      </c>
      <c r="Y65" s="989">
        <f t="shared" si="31"/>
        <v>586</v>
      </c>
      <c r="Z65" s="984">
        <f t="shared" si="4"/>
        <v>586</v>
      </c>
      <c r="AA65" s="991">
        <f t="shared" si="31"/>
        <v>918</v>
      </c>
    </row>
    <row r="66" spans="1:27" x14ac:dyDescent="0.2">
      <c r="A66" s="318"/>
      <c r="B66" s="989"/>
      <c r="C66" s="989"/>
      <c r="D66" s="989"/>
      <c r="E66" s="989"/>
      <c r="F66" s="989"/>
      <c r="G66" s="989"/>
      <c r="H66" s="989"/>
      <c r="I66" s="329"/>
      <c r="J66" s="1003"/>
      <c r="K66" s="984"/>
      <c r="L66" s="989"/>
      <c r="M66" s="989"/>
      <c r="N66" s="989"/>
      <c r="O66" s="989"/>
      <c r="P66" s="989"/>
      <c r="Q66" s="989"/>
      <c r="R66" s="989"/>
      <c r="S66" s="989"/>
      <c r="T66" s="989"/>
      <c r="U66" s="989"/>
      <c r="V66" s="989"/>
      <c r="W66" s="989"/>
      <c r="X66" s="1002"/>
      <c r="Y66" s="1002"/>
      <c r="Z66" s="984"/>
      <c r="AA66" s="989"/>
    </row>
    <row r="67" spans="1:27" x14ac:dyDescent="0.2">
      <c r="A67" s="318" t="s">
        <v>453</v>
      </c>
      <c r="B67" s="340" t="s">
        <v>90</v>
      </c>
      <c r="C67" s="341">
        <v>10</v>
      </c>
      <c r="D67" s="341"/>
      <c r="E67" s="341">
        <v>12</v>
      </c>
      <c r="F67" s="341"/>
      <c r="G67" s="340">
        <v>5</v>
      </c>
      <c r="H67" s="340"/>
      <c r="I67" s="329">
        <f t="shared" ref="I67:I76" si="32">D67+F67+H67</f>
        <v>0</v>
      </c>
      <c r="J67" s="987">
        <f>C67+E67+G67</f>
        <v>27</v>
      </c>
      <c r="K67" s="984">
        <f t="shared" si="1"/>
        <v>27</v>
      </c>
      <c r="L67" s="340">
        <v>12</v>
      </c>
      <c r="M67" s="340"/>
      <c r="N67" s="340">
        <v>10</v>
      </c>
      <c r="O67" s="340"/>
      <c r="P67" s="340">
        <v>9</v>
      </c>
      <c r="Q67" s="340"/>
      <c r="R67" s="340">
        <v>6</v>
      </c>
      <c r="S67" s="340"/>
      <c r="T67" s="340">
        <v>11</v>
      </c>
      <c r="U67" s="340"/>
      <c r="V67" s="340">
        <v>8</v>
      </c>
      <c r="W67" s="340"/>
      <c r="X67" s="1002">
        <f t="shared" si="2"/>
        <v>0</v>
      </c>
      <c r="Y67" s="1002">
        <f t="shared" si="3"/>
        <v>56</v>
      </c>
      <c r="Z67" s="984">
        <f t="shared" ref="Z67:Z79" si="33">Y67+X67</f>
        <v>56</v>
      </c>
      <c r="AA67" s="981">
        <f>Z67+K67</f>
        <v>83</v>
      </c>
    </row>
    <row r="68" spans="1:27" x14ac:dyDescent="0.2">
      <c r="A68" s="318" t="s">
        <v>454</v>
      </c>
      <c r="B68" s="340" t="s">
        <v>91</v>
      </c>
      <c r="C68" s="341">
        <v>4</v>
      </c>
      <c r="D68" s="341"/>
      <c r="E68" s="341">
        <v>4</v>
      </c>
      <c r="F68" s="341"/>
      <c r="G68" s="340">
        <v>5</v>
      </c>
      <c r="H68" s="340"/>
      <c r="I68" s="329">
        <f t="shared" si="32"/>
        <v>0</v>
      </c>
      <c r="J68" s="987">
        <f>C68+E68+G68</f>
        <v>13</v>
      </c>
      <c r="K68" s="984">
        <f t="shared" si="1"/>
        <v>13</v>
      </c>
      <c r="L68" s="340">
        <v>4</v>
      </c>
      <c r="M68" s="340"/>
      <c r="N68" s="340">
        <v>5</v>
      </c>
      <c r="O68" s="340"/>
      <c r="P68" s="340">
        <v>4</v>
      </c>
      <c r="Q68" s="340"/>
      <c r="R68" s="340">
        <v>2</v>
      </c>
      <c r="S68" s="340"/>
      <c r="T68" s="340">
        <v>4</v>
      </c>
      <c r="U68" s="340"/>
      <c r="V68" s="340">
        <v>1</v>
      </c>
      <c r="W68" s="340"/>
      <c r="X68" s="1002">
        <f t="shared" si="2"/>
        <v>0</v>
      </c>
      <c r="Y68" s="1002">
        <f t="shared" si="3"/>
        <v>20</v>
      </c>
      <c r="Z68" s="984">
        <f t="shared" si="33"/>
        <v>20</v>
      </c>
      <c r="AA68" s="981">
        <f t="shared" ref="AA68:AA76" si="34">Z68+K68</f>
        <v>33</v>
      </c>
    </row>
    <row r="69" spans="1:27" x14ac:dyDescent="0.2">
      <c r="A69" s="318" t="s">
        <v>455</v>
      </c>
      <c r="B69" s="340" t="s">
        <v>95</v>
      </c>
      <c r="C69" s="341">
        <v>3</v>
      </c>
      <c r="D69" s="341"/>
      <c r="E69" s="341">
        <v>3</v>
      </c>
      <c r="F69" s="341"/>
      <c r="G69" s="340">
        <v>2</v>
      </c>
      <c r="H69" s="340"/>
      <c r="I69" s="329">
        <f t="shared" si="32"/>
        <v>0</v>
      </c>
      <c r="J69" s="987">
        <f>C69+E69+G69</f>
        <v>8</v>
      </c>
      <c r="K69" s="984">
        <f t="shared" si="1"/>
        <v>8</v>
      </c>
      <c r="L69" s="340">
        <v>3</v>
      </c>
      <c r="M69" s="340"/>
      <c r="N69" s="340">
        <v>2</v>
      </c>
      <c r="O69" s="340"/>
      <c r="P69" s="340">
        <v>7</v>
      </c>
      <c r="Q69" s="340"/>
      <c r="R69" s="340">
        <v>2</v>
      </c>
      <c r="S69" s="340"/>
      <c r="T69" s="340">
        <v>3</v>
      </c>
      <c r="U69" s="340"/>
      <c r="V69" s="340">
        <v>0</v>
      </c>
      <c r="W69" s="340"/>
      <c r="X69" s="1002">
        <f t="shared" si="2"/>
        <v>0</v>
      </c>
      <c r="Y69" s="1002">
        <f t="shared" si="3"/>
        <v>17</v>
      </c>
      <c r="Z69" s="984">
        <f t="shared" si="33"/>
        <v>17</v>
      </c>
      <c r="AA69" s="981">
        <f t="shared" si="34"/>
        <v>25</v>
      </c>
    </row>
    <row r="70" spans="1:27" x14ac:dyDescent="0.2">
      <c r="A70" s="318" t="s">
        <v>456</v>
      </c>
      <c r="B70" s="340" t="s">
        <v>96</v>
      </c>
      <c r="C70" s="341">
        <v>2</v>
      </c>
      <c r="D70" s="341"/>
      <c r="E70" s="341">
        <v>7</v>
      </c>
      <c r="F70" s="341"/>
      <c r="G70" s="340">
        <v>4</v>
      </c>
      <c r="H70" s="340"/>
      <c r="I70" s="329">
        <f t="shared" si="32"/>
        <v>0</v>
      </c>
      <c r="J70" s="987">
        <f t="shared" ref="J70:J76" si="35">C70+E70+G70</f>
        <v>13</v>
      </c>
      <c r="K70" s="984">
        <f t="shared" si="1"/>
        <v>13</v>
      </c>
      <c r="L70" s="340">
        <v>4</v>
      </c>
      <c r="M70" s="340"/>
      <c r="N70" s="340">
        <v>6</v>
      </c>
      <c r="O70" s="340"/>
      <c r="P70" s="340">
        <v>8</v>
      </c>
      <c r="Q70" s="340"/>
      <c r="R70" s="340">
        <v>5</v>
      </c>
      <c r="S70" s="340"/>
      <c r="T70" s="340">
        <v>3</v>
      </c>
      <c r="U70" s="340"/>
      <c r="V70" s="340">
        <v>3</v>
      </c>
      <c r="W70" s="340"/>
      <c r="X70" s="1002">
        <f t="shared" si="2"/>
        <v>0</v>
      </c>
      <c r="Y70" s="1002">
        <f t="shared" si="3"/>
        <v>29</v>
      </c>
      <c r="Z70" s="984">
        <f t="shared" si="33"/>
        <v>29</v>
      </c>
      <c r="AA70" s="981">
        <f t="shared" si="34"/>
        <v>42</v>
      </c>
    </row>
    <row r="71" spans="1:27" x14ac:dyDescent="0.2">
      <c r="A71" s="318" t="s">
        <v>512</v>
      </c>
      <c r="B71" s="340" t="s">
        <v>513</v>
      </c>
      <c r="C71" s="341">
        <v>6</v>
      </c>
      <c r="D71" s="341"/>
      <c r="E71" s="341">
        <v>5</v>
      </c>
      <c r="F71" s="341"/>
      <c r="G71" s="340">
        <v>8</v>
      </c>
      <c r="H71" s="340"/>
      <c r="I71" s="329">
        <f t="shared" si="32"/>
        <v>0</v>
      </c>
      <c r="J71" s="987">
        <f t="shared" si="35"/>
        <v>19</v>
      </c>
      <c r="K71" s="984">
        <f t="shared" si="1"/>
        <v>19</v>
      </c>
      <c r="L71" s="340">
        <v>11</v>
      </c>
      <c r="M71" s="340"/>
      <c r="N71" s="340">
        <v>10</v>
      </c>
      <c r="O71" s="340"/>
      <c r="P71" s="340">
        <v>14</v>
      </c>
      <c r="Q71" s="340"/>
      <c r="R71" s="340">
        <v>7</v>
      </c>
      <c r="S71" s="340"/>
      <c r="T71" s="340">
        <v>13</v>
      </c>
      <c r="U71" s="340"/>
      <c r="V71" s="340">
        <v>10</v>
      </c>
      <c r="W71" s="340"/>
      <c r="X71" s="1002">
        <f t="shared" si="2"/>
        <v>0</v>
      </c>
      <c r="Y71" s="1002">
        <f t="shared" si="3"/>
        <v>65</v>
      </c>
      <c r="Z71" s="984">
        <f t="shared" si="33"/>
        <v>65</v>
      </c>
      <c r="AA71" s="981">
        <f t="shared" si="34"/>
        <v>84</v>
      </c>
    </row>
    <row r="72" spans="1:27" x14ac:dyDescent="0.2">
      <c r="A72" s="318" t="s">
        <v>457</v>
      </c>
      <c r="B72" s="340" t="s">
        <v>89</v>
      </c>
      <c r="C72" s="341">
        <v>11</v>
      </c>
      <c r="D72" s="341"/>
      <c r="E72" s="341">
        <v>9</v>
      </c>
      <c r="F72" s="341"/>
      <c r="G72" s="340">
        <v>19</v>
      </c>
      <c r="H72" s="340"/>
      <c r="I72" s="329">
        <f t="shared" si="32"/>
        <v>0</v>
      </c>
      <c r="J72" s="987">
        <f t="shared" si="35"/>
        <v>39</v>
      </c>
      <c r="K72" s="984">
        <f t="shared" ref="K72:K79" si="36">J72+I72</f>
        <v>39</v>
      </c>
      <c r="L72" s="340">
        <v>8</v>
      </c>
      <c r="M72" s="340"/>
      <c r="N72" s="340">
        <v>20</v>
      </c>
      <c r="O72" s="340"/>
      <c r="P72" s="340">
        <v>20</v>
      </c>
      <c r="Q72" s="340"/>
      <c r="R72" s="340">
        <v>17</v>
      </c>
      <c r="S72" s="340"/>
      <c r="T72" s="340">
        <v>15</v>
      </c>
      <c r="U72" s="340"/>
      <c r="V72" s="340">
        <v>15</v>
      </c>
      <c r="W72" s="340"/>
      <c r="X72" s="1002">
        <f t="shared" ref="X72:X76" si="37">M72+O72+Q72+S72+U72+W72</f>
        <v>0</v>
      </c>
      <c r="Y72" s="1002">
        <f t="shared" ref="Y72:Y76" si="38">L72+N72+P72+R72+T72+V72</f>
        <v>95</v>
      </c>
      <c r="Z72" s="984">
        <f t="shared" si="33"/>
        <v>95</v>
      </c>
      <c r="AA72" s="981">
        <f t="shared" si="34"/>
        <v>134</v>
      </c>
    </row>
    <row r="73" spans="1:27" x14ac:dyDescent="0.2">
      <c r="A73" s="318" t="s">
        <v>458</v>
      </c>
      <c r="B73" s="340" t="s">
        <v>92</v>
      </c>
      <c r="C73" s="341">
        <v>6</v>
      </c>
      <c r="D73" s="341"/>
      <c r="E73" s="341">
        <v>9</v>
      </c>
      <c r="F73" s="341"/>
      <c r="G73" s="340">
        <v>7</v>
      </c>
      <c r="H73" s="340"/>
      <c r="I73" s="329">
        <f t="shared" si="32"/>
        <v>0</v>
      </c>
      <c r="J73" s="987">
        <f t="shared" si="35"/>
        <v>22</v>
      </c>
      <c r="K73" s="984">
        <f t="shared" si="36"/>
        <v>22</v>
      </c>
      <c r="L73" s="340">
        <v>10</v>
      </c>
      <c r="M73" s="340"/>
      <c r="N73" s="340">
        <v>9</v>
      </c>
      <c r="O73" s="340"/>
      <c r="P73" s="340">
        <v>9</v>
      </c>
      <c r="Q73" s="340"/>
      <c r="R73" s="340">
        <v>9</v>
      </c>
      <c r="S73" s="340"/>
      <c r="T73" s="340">
        <v>13</v>
      </c>
      <c r="U73" s="340"/>
      <c r="V73" s="340">
        <v>8</v>
      </c>
      <c r="W73" s="340"/>
      <c r="X73" s="1002">
        <f t="shared" si="37"/>
        <v>0</v>
      </c>
      <c r="Y73" s="1002">
        <f t="shared" si="38"/>
        <v>58</v>
      </c>
      <c r="Z73" s="984">
        <f t="shared" si="33"/>
        <v>58</v>
      </c>
      <c r="AA73" s="981">
        <f t="shared" si="34"/>
        <v>80</v>
      </c>
    </row>
    <row r="74" spans="1:27" x14ac:dyDescent="0.2">
      <c r="A74" s="318" t="s">
        <v>459</v>
      </c>
      <c r="B74" s="340" t="s">
        <v>94</v>
      </c>
      <c r="C74" s="341">
        <v>7</v>
      </c>
      <c r="D74" s="341"/>
      <c r="E74" s="341">
        <v>6</v>
      </c>
      <c r="F74" s="341"/>
      <c r="G74" s="341">
        <v>8</v>
      </c>
      <c r="H74" s="341"/>
      <c r="I74" s="329">
        <f t="shared" si="32"/>
        <v>0</v>
      </c>
      <c r="J74" s="987">
        <f t="shared" si="35"/>
        <v>21</v>
      </c>
      <c r="K74" s="984">
        <f t="shared" si="36"/>
        <v>21</v>
      </c>
      <c r="L74" s="341">
        <v>4</v>
      </c>
      <c r="M74" s="341"/>
      <c r="N74" s="341">
        <v>7</v>
      </c>
      <c r="O74" s="341"/>
      <c r="P74" s="341">
        <v>4</v>
      </c>
      <c r="Q74" s="341"/>
      <c r="R74" s="341">
        <v>7</v>
      </c>
      <c r="S74" s="341"/>
      <c r="T74" s="341">
        <v>3</v>
      </c>
      <c r="U74" s="341"/>
      <c r="V74" s="341">
        <v>8</v>
      </c>
      <c r="W74" s="341"/>
      <c r="X74" s="1002">
        <f t="shared" si="37"/>
        <v>0</v>
      </c>
      <c r="Y74" s="1002">
        <f t="shared" si="38"/>
        <v>33</v>
      </c>
      <c r="Z74" s="984">
        <f t="shared" si="33"/>
        <v>33</v>
      </c>
      <c r="AA74" s="981">
        <f t="shared" si="34"/>
        <v>54</v>
      </c>
    </row>
    <row r="75" spans="1:27" x14ac:dyDescent="0.2">
      <c r="A75" s="318" t="s">
        <v>514</v>
      </c>
      <c r="B75" s="340" t="s">
        <v>93</v>
      </c>
      <c r="C75" s="341">
        <v>14</v>
      </c>
      <c r="D75" s="341"/>
      <c r="E75" s="341">
        <v>5</v>
      </c>
      <c r="F75" s="341"/>
      <c r="G75" s="341">
        <v>3</v>
      </c>
      <c r="H75" s="341"/>
      <c r="I75" s="329">
        <f t="shared" si="32"/>
        <v>0</v>
      </c>
      <c r="J75" s="987">
        <f t="shared" si="35"/>
        <v>22</v>
      </c>
      <c r="K75" s="984">
        <f t="shared" si="36"/>
        <v>22</v>
      </c>
      <c r="L75" s="341">
        <v>5</v>
      </c>
      <c r="M75" s="341"/>
      <c r="N75" s="341">
        <v>3</v>
      </c>
      <c r="O75" s="341"/>
      <c r="P75" s="341">
        <v>7</v>
      </c>
      <c r="Q75" s="341"/>
      <c r="R75" s="341">
        <v>5</v>
      </c>
      <c r="S75" s="341"/>
      <c r="T75" s="341">
        <v>6</v>
      </c>
      <c r="U75" s="341"/>
      <c r="V75" s="341">
        <v>3</v>
      </c>
      <c r="W75" s="341"/>
      <c r="X75" s="1002">
        <f t="shared" si="37"/>
        <v>0</v>
      </c>
      <c r="Y75" s="1002">
        <f t="shared" si="38"/>
        <v>29</v>
      </c>
      <c r="Z75" s="984">
        <f t="shared" si="33"/>
        <v>29</v>
      </c>
      <c r="AA75" s="981">
        <f t="shared" si="34"/>
        <v>51</v>
      </c>
    </row>
    <row r="76" spans="1:27" x14ac:dyDescent="0.2">
      <c r="A76" s="318" t="s">
        <v>515</v>
      </c>
      <c r="B76" s="340" t="s">
        <v>97</v>
      </c>
      <c r="C76" s="341">
        <v>7</v>
      </c>
      <c r="D76" s="341"/>
      <c r="E76" s="341">
        <v>3</v>
      </c>
      <c r="F76" s="341"/>
      <c r="G76" s="341">
        <v>4</v>
      </c>
      <c r="H76" s="341"/>
      <c r="I76" s="329">
        <f t="shared" si="32"/>
        <v>0</v>
      </c>
      <c r="J76" s="987">
        <f t="shared" si="35"/>
        <v>14</v>
      </c>
      <c r="K76" s="984">
        <f t="shared" si="36"/>
        <v>14</v>
      </c>
      <c r="L76" s="341">
        <v>6</v>
      </c>
      <c r="M76" s="341"/>
      <c r="N76" s="341">
        <v>7</v>
      </c>
      <c r="O76" s="341"/>
      <c r="P76" s="341">
        <v>5</v>
      </c>
      <c r="Q76" s="341"/>
      <c r="R76" s="341">
        <v>5</v>
      </c>
      <c r="S76" s="341"/>
      <c r="T76" s="341">
        <v>8</v>
      </c>
      <c r="U76" s="341"/>
      <c r="V76" s="341">
        <v>4</v>
      </c>
      <c r="W76" s="341"/>
      <c r="X76" s="1002">
        <f t="shared" si="37"/>
        <v>0</v>
      </c>
      <c r="Y76" s="1002">
        <f t="shared" si="38"/>
        <v>35</v>
      </c>
      <c r="Z76" s="984">
        <f t="shared" si="33"/>
        <v>35</v>
      </c>
      <c r="AA76" s="981">
        <f t="shared" si="34"/>
        <v>49</v>
      </c>
    </row>
    <row r="77" spans="1:27" x14ac:dyDescent="0.2">
      <c r="A77" s="318"/>
      <c r="B77" s="989" t="s">
        <v>98</v>
      </c>
      <c r="C77" s="989">
        <f t="shared" ref="C77:AA77" si="39">SUM(C67:C76)</f>
        <v>70</v>
      </c>
      <c r="D77" s="989">
        <f t="shared" si="39"/>
        <v>0</v>
      </c>
      <c r="E77" s="989">
        <f t="shared" si="39"/>
        <v>63</v>
      </c>
      <c r="F77" s="989">
        <f t="shared" si="39"/>
        <v>0</v>
      </c>
      <c r="G77" s="989">
        <f t="shared" si="39"/>
        <v>65</v>
      </c>
      <c r="H77" s="989">
        <f t="shared" si="39"/>
        <v>0</v>
      </c>
      <c r="I77" s="989">
        <f t="shared" si="39"/>
        <v>0</v>
      </c>
      <c r="J77" s="989">
        <f t="shared" si="39"/>
        <v>198</v>
      </c>
      <c r="K77" s="984">
        <f t="shared" si="36"/>
        <v>198</v>
      </c>
      <c r="L77" s="989">
        <f t="shared" si="39"/>
        <v>67</v>
      </c>
      <c r="M77" s="989">
        <f t="shared" si="39"/>
        <v>0</v>
      </c>
      <c r="N77" s="989">
        <f t="shared" si="39"/>
        <v>79</v>
      </c>
      <c r="O77" s="989">
        <f t="shared" si="39"/>
        <v>0</v>
      </c>
      <c r="P77" s="989">
        <f t="shared" si="39"/>
        <v>87</v>
      </c>
      <c r="Q77" s="989">
        <f t="shared" si="39"/>
        <v>0</v>
      </c>
      <c r="R77" s="989">
        <f t="shared" si="39"/>
        <v>65</v>
      </c>
      <c r="S77" s="989">
        <f t="shared" si="39"/>
        <v>0</v>
      </c>
      <c r="T77" s="989">
        <f t="shared" si="39"/>
        <v>79</v>
      </c>
      <c r="U77" s="989">
        <f t="shared" si="39"/>
        <v>0</v>
      </c>
      <c r="V77" s="989">
        <f t="shared" si="39"/>
        <v>60</v>
      </c>
      <c r="W77" s="989">
        <f t="shared" si="39"/>
        <v>0</v>
      </c>
      <c r="X77" s="989">
        <f t="shared" si="39"/>
        <v>0</v>
      </c>
      <c r="Y77" s="989">
        <f t="shared" si="39"/>
        <v>437</v>
      </c>
      <c r="Z77" s="984">
        <f t="shared" si="33"/>
        <v>437</v>
      </c>
      <c r="AA77" s="991">
        <f t="shared" si="39"/>
        <v>635</v>
      </c>
    </row>
    <row r="78" spans="1:27" x14ac:dyDescent="0.2">
      <c r="A78" s="318"/>
      <c r="B78" s="989"/>
      <c r="C78" s="989"/>
      <c r="D78" s="989"/>
      <c r="E78" s="989"/>
      <c r="F78" s="989"/>
      <c r="G78" s="989"/>
      <c r="H78" s="989"/>
      <c r="I78" s="329"/>
      <c r="J78" s="1003"/>
      <c r="K78" s="984"/>
      <c r="L78" s="989"/>
      <c r="M78" s="989"/>
      <c r="N78" s="989"/>
      <c r="O78" s="989"/>
      <c r="P78" s="989"/>
      <c r="Q78" s="989"/>
      <c r="R78" s="989"/>
      <c r="S78" s="989"/>
      <c r="T78" s="989"/>
      <c r="U78" s="989"/>
      <c r="V78" s="989"/>
      <c r="W78" s="989"/>
      <c r="X78" s="1002"/>
      <c r="Y78" s="1002"/>
      <c r="Z78" s="984"/>
      <c r="AA78" s="989"/>
    </row>
    <row r="79" spans="1:27" x14ac:dyDescent="0.2">
      <c r="A79" s="318"/>
      <c r="B79" s="992" t="s">
        <v>99</v>
      </c>
      <c r="C79" s="992">
        <f t="shared" ref="C79:Y79" si="40">C17+C26+C36+C42+C48+C53+C59+C65+C77</f>
        <v>554</v>
      </c>
      <c r="D79" s="992">
        <f t="shared" si="40"/>
        <v>48</v>
      </c>
      <c r="E79" s="992">
        <f t="shared" si="40"/>
        <v>557</v>
      </c>
      <c r="F79" s="992">
        <f t="shared" si="40"/>
        <v>39</v>
      </c>
      <c r="G79" s="992">
        <f t="shared" si="40"/>
        <v>623</v>
      </c>
      <c r="H79" s="992">
        <f t="shared" si="40"/>
        <v>42</v>
      </c>
      <c r="I79" s="992">
        <f t="shared" si="40"/>
        <v>129</v>
      </c>
      <c r="J79" s="992">
        <f t="shared" si="40"/>
        <v>1734</v>
      </c>
      <c r="K79" s="984">
        <f t="shared" si="36"/>
        <v>1863</v>
      </c>
      <c r="L79" s="992">
        <f t="shared" si="40"/>
        <v>612</v>
      </c>
      <c r="M79" s="992">
        <f t="shared" si="40"/>
        <v>14</v>
      </c>
      <c r="N79" s="992">
        <f t="shared" si="40"/>
        <v>628</v>
      </c>
      <c r="O79" s="992">
        <f t="shared" si="40"/>
        <v>6</v>
      </c>
      <c r="P79" s="992">
        <f t="shared" si="40"/>
        <v>614</v>
      </c>
      <c r="Q79" s="992">
        <f t="shared" si="40"/>
        <v>6</v>
      </c>
      <c r="R79" s="992">
        <f t="shared" si="40"/>
        <v>615</v>
      </c>
      <c r="S79" s="992">
        <f t="shared" si="40"/>
        <v>6</v>
      </c>
      <c r="T79" s="992">
        <f t="shared" si="40"/>
        <v>568</v>
      </c>
      <c r="U79" s="992">
        <f t="shared" si="40"/>
        <v>8</v>
      </c>
      <c r="V79" s="992">
        <f t="shared" si="40"/>
        <v>518</v>
      </c>
      <c r="W79" s="992">
        <f t="shared" si="40"/>
        <v>4</v>
      </c>
      <c r="X79" s="992">
        <f t="shared" si="40"/>
        <v>44</v>
      </c>
      <c r="Y79" s="992">
        <f t="shared" si="40"/>
        <v>3555</v>
      </c>
      <c r="Z79" s="984">
        <f t="shared" si="33"/>
        <v>3599</v>
      </c>
      <c r="AA79" s="993">
        <f>Z79+K79</f>
        <v>5462</v>
      </c>
    </row>
    <row r="81" spans="1:1" x14ac:dyDescent="0.2">
      <c r="A81" s="193" t="s">
        <v>713</v>
      </c>
    </row>
  </sheetData>
  <mergeCells count="3">
    <mergeCell ref="B2:AA2"/>
    <mergeCell ref="B3:AA3"/>
    <mergeCell ref="B4:AA4"/>
  </mergeCells>
  <pageMargins left="0.11811023622047245" right="0.19685039370078741" top="0.78740157480314965" bottom="0.78740157480314965" header="0.31496062992125984" footer="0.31496062992125984"/>
  <pageSetup paperSize="9" scale="80" orientation="portrait" r:id="rId1"/>
  <headerFooter>
    <oddHeader>&amp;R&amp;8FbAUO.CHG/31.02-00.00-02/18.3051</oddHeader>
  </headerFooter>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32</vt:i4>
      </vt:variant>
      <vt:variant>
        <vt:lpstr>Benannte Bereiche</vt:lpstr>
      </vt:variant>
      <vt:variant>
        <vt:i4>13</vt:i4>
      </vt:variant>
    </vt:vector>
  </HeadingPairs>
  <TitlesOfParts>
    <vt:vector size="45" baseType="lpstr">
      <vt:lpstr>Entwicklung</vt:lpstr>
      <vt:lpstr>Grundschulen pro Netz</vt:lpstr>
      <vt:lpstr>Grundschulen pro Netz EAS</vt:lpstr>
      <vt:lpstr>ALLE Grundschulen</vt:lpstr>
      <vt:lpstr>ALLE Grundschulen EAS</vt:lpstr>
      <vt:lpstr>Grundschulen GUW</vt:lpstr>
      <vt:lpstr>Grundschulen GUW EAS</vt:lpstr>
      <vt:lpstr>Grundschulen OSUW</vt:lpstr>
      <vt:lpstr>Grundschulen OSU EAS</vt:lpstr>
      <vt:lpstr>Grundschulen FSU</vt:lpstr>
      <vt:lpstr>Grundschulen FSU EAS</vt:lpstr>
      <vt:lpstr>Regelsekundarschulen</vt:lpstr>
      <vt:lpstr>KAEU</vt:lpstr>
      <vt:lpstr>RSI</vt:lpstr>
      <vt:lpstr>CFA</vt:lpstr>
      <vt:lpstr>KASV</vt:lpstr>
      <vt:lpstr>BIB</vt:lpstr>
      <vt:lpstr>PDS</vt:lpstr>
      <vt:lpstr>BS</vt:lpstr>
      <vt:lpstr>TI</vt:lpstr>
      <vt:lpstr>MG</vt:lpstr>
      <vt:lpstr>Hochschulen</vt:lpstr>
      <vt:lpstr>Förderschulen</vt:lpstr>
      <vt:lpstr>Internate</vt:lpstr>
      <vt:lpstr>Teilzeitunterricht</vt:lpstr>
      <vt:lpstr>Musikakademie</vt:lpstr>
      <vt:lpstr>Schul. Weiterbildung</vt:lpstr>
      <vt:lpstr>Bisch. Schule</vt:lpstr>
      <vt:lpstr>Haushaltskurse</vt:lpstr>
      <vt:lpstr>GUW Eupen</vt:lpstr>
      <vt:lpstr>GUW Kelmis</vt:lpstr>
      <vt:lpstr>GUW Sankt Vith</vt:lpstr>
      <vt:lpstr>'ALLE Grundschulen'!Druckbereich</vt:lpstr>
      <vt:lpstr>Regelsekundarschulen!Druckbereich</vt:lpstr>
      <vt:lpstr>RSI!Druckbereich</vt:lpstr>
      <vt:lpstr>'ALLE Grundschulen'!Drucktitel</vt:lpstr>
      <vt:lpstr>'ALLE Grundschulen EAS'!Drucktitel</vt:lpstr>
      <vt:lpstr>'Bisch. Schule'!Drucktitel</vt:lpstr>
      <vt:lpstr>Entwicklung!Drucktitel</vt:lpstr>
      <vt:lpstr>'Grundschulen OSU EAS'!Drucktitel</vt:lpstr>
      <vt:lpstr>'Grundschulen OSUW'!Drucktitel</vt:lpstr>
      <vt:lpstr>'GUW Eupen'!Drucktitel</vt:lpstr>
      <vt:lpstr>'GUW Kelmis'!Drucktitel</vt:lpstr>
      <vt:lpstr>'GUW Sankt Vith'!Drucktitel</vt:lpstr>
      <vt:lpstr>Haushaltskurse!Drucktitel</vt:lpstr>
    </vt:vector>
  </TitlesOfParts>
  <Company>MDG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Stephan Boemer</dc:creator>
  <cp:lastModifiedBy>GASSMANN, Chantale</cp:lastModifiedBy>
  <cp:lastPrinted>2018-11-29T10:50:40Z</cp:lastPrinted>
  <dcterms:created xsi:type="dcterms:W3CDTF">2002-10-15T11:18:06Z</dcterms:created>
  <dcterms:modified xsi:type="dcterms:W3CDTF">2018-12-04T06:47:58Z</dcterms:modified>
</cp:coreProperties>
</file>