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L:\FbAUO\JörgChantale ab 01.04.2015\Jahrbuch (31.02-...)\2019-2020\30. September 2019\"/>
    </mc:Choice>
  </mc:AlternateContent>
  <xr:revisionPtr revIDLastSave="0" documentId="13_ncr:1_{BEAD5A00-E9D3-460E-8F3F-0E5852385FDF}" xr6:coauthVersionLast="41" xr6:coauthVersionMax="41" xr10:uidLastSave="{00000000-0000-0000-0000-000000000000}"/>
  <bookViews>
    <workbookView xWindow="-120" yWindow="-120" windowWidth="29040" windowHeight="15840" tabRatio="761" xr2:uid="{00000000-000D-0000-FFFF-FFFF00000000}"/>
  </bookViews>
  <sheets>
    <sheet name="Entwicklung" sheetId="1" r:id="rId1"/>
    <sheet name="Grundschulen pro Netz" sheetId="30" r:id="rId2"/>
    <sheet name="Grundschulen pro Netz EAS" sheetId="2" r:id="rId3"/>
    <sheet name="ALLE Grundschulen" sheetId="3" r:id="rId4"/>
    <sheet name="ALLE Grundschulen EAS" sheetId="29" r:id="rId5"/>
    <sheet name="Grundschulen GUW" sheetId="4" r:id="rId6"/>
    <sheet name="Grundschulen GUW EAS" sheetId="31" r:id="rId7"/>
    <sheet name="Grundschulen OSUW" sheetId="5" r:id="rId8"/>
    <sheet name="Grundschulen OSU EAS" sheetId="32" r:id="rId9"/>
    <sheet name="Grundschulen FSU" sheetId="6" r:id="rId10"/>
    <sheet name="Grundschulen FSU EAS" sheetId="33" r:id="rId11"/>
    <sheet name="Regelsekundarschulen" sheetId="7" r:id="rId12"/>
    <sheet name="KAEU" sheetId="8" r:id="rId13"/>
    <sheet name="RSI" sheetId="9" r:id="rId14"/>
    <sheet name="CFA" sheetId="10" r:id="rId15"/>
    <sheet name="KASV" sheetId="11" r:id="rId16"/>
    <sheet name="BIB" sheetId="12" r:id="rId17"/>
    <sheet name="PDS" sheetId="13" r:id="rId18"/>
    <sheet name="BS" sheetId="14" r:id="rId19"/>
    <sheet name="TI" sheetId="15" r:id="rId20"/>
    <sheet name="MG" sheetId="16" r:id="rId21"/>
    <sheet name="Hochschule" sheetId="18" r:id="rId22"/>
    <sheet name="Förderschulen" sheetId="28" r:id="rId23"/>
    <sheet name="Internate" sheetId="19" r:id="rId24"/>
    <sheet name="Teilzeitunterricht" sheetId="20" r:id="rId25"/>
    <sheet name="Musikakademie" sheetId="27" r:id="rId26"/>
    <sheet name="Schul. Weiterbildung" sheetId="21" r:id="rId27"/>
    <sheet name="Bisch. Schule" sheetId="22" r:id="rId28"/>
    <sheet name="Haushaltskurse" sheetId="23" r:id="rId29"/>
    <sheet name="GUW Eupen" sheetId="24" r:id="rId30"/>
    <sheet name="GUW Kelmis" sheetId="25" r:id="rId31"/>
    <sheet name="GUW Sankt Vith" sheetId="26" r:id="rId32"/>
  </sheets>
  <externalReferences>
    <externalReference r:id="rId33"/>
    <externalReference r:id="rId34"/>
    <externalReference r:id="rId35"/>
  </externalReferences>
  <definedNames>
    <definedName name="_grk1">'[1]Modell Grundschulen I'!$C$3</definedName>
    <definedName name="_grk2">'[1]Modell Grundschulen I'!$C$4</definedName>
    <definedName name="_grk3">'[1]Modell Grundschulen I'!$C$5</definedName>
    <definedName name="_gru1">'[1]Vorschlag Viktor'!$C$3:$C$24</definedName>
    <definedName name="_sz1">'[1]Vorschlag Viktor'!$A$3:$A$24</definedName>
    <definedName name="_sz2">'[1]Vorschlag Viktor'!$B$3:$B$24</definedName>
    <definedName name="_sz3">'[1]Vorschlag Viktor'!$J$3:$J$6</definedName>
    <definedName name="_xlnm.Print_Area" localSheetId="3">'ALLE Grundschulen'!$A$3:$N$115</definedName>
    <definedName name="_xlnm.Print_Area" localSheetId="13">RSI!$B$1:$K$65</definedName>
    <definedName name="_xlnm.Print_Titles" localSheetId="3">'ALLE Grundschulen'!$1:$8</definedName>
    <definedName name="_xlnm.Print_Titles" localSheetId="4">'ALLE Grundschulen EAS'!$3:$8</definedName>
    <definedName name="_xlnm.Print_Titles" localSheetId="27">'Bisch. Schule'!$1:$9</definedName>
    <definedName name="_xlnm.Print_Titles" localSheetId="0">Entwicklung!$1:$3</definedName>
    <definedName name="_xlnm.Print_Titles" localSheetId="8">'Grundschulen OSU EAS'!$1:$6</definedName>
    <definedName name="_xlnm.Print_Titles" localSheetId="7">'Grundschulen OSUW'!$1:$6</definedName>
    <definedName name="_xlnm.Print_Titles" localSheetId="29">'GUW Eupen'!$1:$9</definedName>
    <definedName name="_xlnm.Print_Titles" localSheetId="30">'GUW Kelmis'!$1:$9</definedName>
    <definedName name="_xlnm.Print_Titles" localSheetId="31">'GUW Sankt Vith'!$2:$9</definedName>
    <definedName name="_xlnm.Print_Titles" localSheetId="28">Haushaltskurse!$1:$8</definedName>
    <definedName name="große_Schulen">'[1]Parameter GRSCHUL II'!$B$3</definedName>
    <definedName name="gru2au">'[1]Vorschlag Viktor'!$D$3:$D$24</definedName>
    <definedName name="gru2bu">'[1]Vorschlag Viktor'!$F$3:$F$24</definedName>
    <definedName name="gru2tu">'[1]Vorschlag Viktor'!$E$3:$E$24</definedName>
    <definedName name="gru3au">'[1]Vorschlag Viktor'!$G$3:$G$24</definedName>
    <definedName name="gru3bu">'[1]Vorschlag Viktor'!$I$3:$I$24</definedName>
    <definedName name="gru3tu">'[1]Vorschlag Viktor'!$H$3:$H$24</definedName>
    <definedName name="Index">[2]FUNKSUB!$D$4</definedName>
    <definedName name="Kapital_je_Stelle">'[1]Parameter GRSCHUL II'!$B$4</definedName>
    <definedName name="kleine_Schulen">'[1]Parameter GRSCHUL II'!$B$5</definedName>
    <definedName name="koeff1">'[1]Modell Grundschulen I'!$G$5</definedName>
    <definedName name="koeff1.1">'[1]Modell Grundschulen I'!$G$6</definedName>
    <definedName name="koeff1.2">'[1]Modell Grundschulen I'!$G$7</definedName>
    <definedName name="koeff2">'[1]Modell Grundschulen I'!$H$5</definedName>
    <definedName name="koeff2.1">'[1]Modell Grundschulen I'!$H$6</definedName>
    <definedName name="koeff2.2">'[1]Modell Grundschulen I'!$H$7</definedName>
    <definedName name="pädagogische_Koordination">'[1]Parameter GRSCHUL II'!$B$6</definedName>
    <definedName name="stufe1b">'[1]Vorschlag Viktor'!$M$3:$M$14</definedName>
    <definedName name="sub3.1">[2]FUNKSUB!$H$3</definedName>
    <definedName name="sub3.2">[2]FUNKSUB!$H$4</definedName>
    <definedName name="sub3.3">[2]FUNKSUB!$H$5</definedName>
    <definedName name="sub3.4">[2]FUNKSUB!$H$6</definedName>
    <definedName name="sz1stb">'[1]Vorschlag Viktor'!$L$3:$L$14</definedName>
    <definedName name="szzus">'[1]Vorschlag Viktor'!$J$3:$J$464</definedName>
    <definedName name="zus">'[1]Vorschlag Viktor'!$K$3:$K$464</definedName>
    <definedName name="zusatz">'[1]Vorschlag Viktor'!$K$3:$K$6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247" i="1" l="1"/>
  <c r="P240" i="1"/>
  <c r="P238" i="1"/>
  <c r="P237" i="1"/>
  <c r="P236" i="1"/>
  <c r="N240" i="1"/>
  <c r="M241" i="1"/>
  <c r="M239" i="1"/>
  <c r="M238" i="1"/>
  <c r="M237" i="1"/>
  <c r="M236" i="1"/>
  <c r="I240" i="1"/>
  <c r="I237" i="1"/>
  <c r="I236" i="1"/>
  <c r="E241" i="1"/>
  <c r="E239" i="1"/>
  <c r="E238" i="1"/>
  <c r="E237" i="1"/>
  <c r="E236" i="1"/>
  <c r="P242" i="1"/>
  <c r="Q240" i="1"/>
  <c r="I242" i="1"/>
  <c r="F246" i="1"/>
  <c r="E242" i="1"/>
  <c r="B246" i="1"/>
  <c r="M242" i="1"/>
  <c r="J246" i="1"/>
  <c r="C22" i="28"/>
  <c r="V42" i="7"/>
  <c r="AC11" i="2"/>
  <c r="AA11" i="2"/>
  <c r="AC9" i="2"/>
  <c r="AA9" i="2"/>
  <c r="K11" i="2"/>
  <c r="I11" i="2"/>
  <c r="K9" i="2"/>
  <c r="I9" i="2"/>
  <c r="N10" i="30"/>
  <c r="N9" i="30"/>
  <c r="F9" i="30"/>
  <c r="F8" i="30"/>
  <c r="P10" i="30"/>
  <c r="P9" i="30"/>
  <c r="P8" i="30"/>
  <c r="L155" i="1"/>
  <c r="K155" i="1"/>
  <c r="I155" i="1"/>
  <c r="M154" i="1"/>
  <c r="M153" i="1"/>
  <c r="N151" i="1"/>
  <c r="N157" i="1"/>
  <c r="L151" i="1"/>
  <c r="L157" i="1"/>
  <c r="K151" i="1"/>
  <c r="K157" i="1"/>
  <c r="J150" i="1"/>
  <c r="I150" i="1"/>
  <c r="M149" i="1"/>
  <c r="M148" i="1"/>
  <c r="M147" i="1"/>
  <c r="M146" i="1"/>
  <c r="M145" i="1"/>
  <c r="M144" i="1"/>
  <c r="L134" i="1"/>
  <c r="K134" i="1"/>
  <c r="I134" i="1"/>
  <c r="M133" i="1"/>
  <c r="M132" i="1"/>
  <c r="N131" i="1"/>
  <c r="N136" i="1"/>
  <c r="L131" i="1"/>
  <c r="L136" i="1"/>
  <c r="K131" i="1"/>
  <c r="K136" i="1"/>
  <c r="J130" i="1"/>
  <c r="I130" i="1"/>
  <c r="M129" i="1"/>
  <c r="M128" i="1"/>
  <c r="M127" i="1"/>
  <c r="M126" i="1"/>
  <c r="M125" i="1"/>
  <c r="M124" i="1"/>
  <c r="K242" i="1"/>
  <c r="L242" i="1"/>
  <c r="J242" i="1"/>
  <c r="H242" i="1"/>
  <c r="G242" i="1"/>
  <c r="F242" i="1"/>
  <c r="D242" i="1"/>
  <c r="C242" i="1"/>
  <c r="B242" i="1"/>
  <c r="N241" i="1"/>
  <c r="Q241" i="1"/>
  <c r="N239" i="1"/>
  <c r="Q239" i="1"/>
  <c r="R242" i="1"/>
  <c r="R246" i="1"/>
  <c r="J243" i="1"/>
  <c r="I151" i="1"/>
  <c r="I157" i="1"/>
  <c r="I131" i="1"/>
  <c r="I136" i="1"/>
  <c r="M151" i="1"/>
  <c r="M157" i="1"/>
  <c r="M158" i="1"/>
  <c r="M155" i="1"/>
  <c r="M131" i="1"/>
  <c r="M136" i="1"/>
  <c r="M137" i="1"/>
  <c r="M134" i="1"/>
  <c r="B243" i="1"/>
  <c r="F243" i="1"/>
  <c r="Q105" i="24"/>
  <c r="R105" i="24"/>
  <c r="S105" i="24"/>
  <c r="P105" i="24"/>
  <c r="T105" i="24"/>
  <c r="T92" i="24"/>
  <c r="T107" i="24"/>
  <c r="R29" i="7"/>
  <c r="N238" i="1"/>
  <c r="O237" i="1"/>
  <c r="O238" i="1"/>
  <c r="O236" i="1"/>
  <c r="N237" i="1"/>
  <c r="N236" i="1"/>
  <c r="Q238" i="1"/>
  <c r="Q237" i="1"/>
  <c r="Q236" i="1"/>
  <c r="O242" i="1"/>
  <c r="N242" i="1"/>
  <c r="G28" i="18"/>
  <c r="O8" i="18"/>
  <c r="Q242" i="1"/>
  <c r="J24" i="16"/>
  <c r="J25" i="16"/>
  <c r="I24" i="16"/>
  <c r="I25" i="16"/>
  <c r="H24" i="16"/>
  <c r="H25" i="16"/>
  <c r="G24" i="16"/>
  <c r="G25" i="16"/>
  <c r="F24" i="16"/>
  <c r="F25" i="16"/>
  <c r="E24" i="16"/>
  <c r="E25" i="16"/>
  <c r="D24" i="16"/>
  <c r="D25" i="16"/>
  <c r="K23" i="16"/>
  <c r="K21" i="16"/>
  <c r="K20" i="16"/>
  <c r="K19" i="16"/>
  <c r="J18" i="16"/>
  <c r="I18" i="16"/>
  <c r="H18" i="16"/>
  <c r="G18" i="16"/>
  <c r="F18" i="16"/>
  <c r="E18" i="16"/>
  <c r="D18" i="16"/>
  <c r="K17" i="16"/>
  <c r="K16" i="16"/>
  <c r="K15" i="16"/>
  <c r="K14" i="16"/>
  <c r="K13" i="16"/>
  <c r="K12" i="16"/>
  <c r="K11" i="16"/>
  <c r="K10" i="16"/>
  <c r="K9" i="16"/>
  <c r="K18" i="16"/>
  <c r="I8" i="16"/>
  <c r="H8" i="16"/>
  <c r="G8" i="16"/>
  <c r="F8" i="16"/>
  <c r="E8" i="16"/>
  <c r="D8" i="16"/>
  <c r="K8" i="16"/>
  <c r="K7" i="16"/>
  <c r="G37" i="15"/>
  <c r="J36" i="15"/>
  <c r="J37" i="15"/>
  <c r="I36" i="15"/>
  <c r="I37" i="15"/>
  <c r="H36" i="15"/>
  <c r="H37" i="15"/>
  <c r="G36" i="15"/>
  <c r="F36" i="15"/>
  <c r="F37" i="15"/>
  <c r="E36" i="15"/>
  <c r="E37" i="15"/>
  <c r="D36" i="15"/>
  <c r="D37" i="15"/>
  <c r="K35" i="15"/>
  <c r="K36" i="15"/>
  <c r="J34" i="15"/>
  <c r="I34" i="15"/>
  <c r="H34" i="15"/>
  <c r="G34" i="15"/>
  <c r="F34" i="15"/>
  <c r="E34" i="15"/>
  <c r="D34" i="15"/>
  <c r="K33" i="15"/>
  <c r="K32" i="15"/>
  <c r="K31" i="15"/>
  <c r="K30" i="15"/>
  <c r="K29" i="15"/>
  <c r="K28" i="15"/>
  <c r="K27" i="15"/>
  <c r="K26" i="15"/>
  <c r="K34" i="15"/>
  <c r="J25" i="15"/>
  <c r="I25" i="15"/>
  <c r="H25" i="15"/>
  <c r="G25" i="15"/>
  <c r="F25" i="15"/>
  <c r="E25" i="15"/>
  <c r="D25" i="15"/>
  <c r="K24" i="15"/>
  <c r="K23" i="15"/>
  <c r="K22" i="15"/>
  <c r="K21" i="15"/>
  <c r="K20" i="15"/>
  <c r="K19" i="15"/>
  <c r="K18" i="15"/>
  <c r="K17" i="15"/>
  <c r="K16" i="15"/>
  <c r="K15" i="15"/>
  <c r="K14" i="15"/>
  <c r="K13" i="15"/>
  <c r="K12" i="15"/>
  <c r="K11" i="15"/>
  <c r="K10" i="15"/>
  <c r="K9" i="15"/>
  <c r="K25" i="15"/>
  <c r="J8" i="15"/>
  <c r="I8" i="15"/>
  <c r="H8" i="15"/>
  <c r="G8" i="15"/>
  <c r="F8" i="15"/>
  <c r="E8" i="15"/>
  <c r="D8" i="15"/>
  <c r="K7" i="15"/>
  <c r="K8" i="15"/>
  <c r="J8" i="14"/>
  <c r="J13" i="14"/>
  <c r="I8" i="14"/>
  <c r="H8" i="14"/>
  <c r="G8" i="14"/>
  <c r="F8" i="14"/>
  <c r="E8" i="14"/>
  <c r="D8" i="14"/>
  <c r="J7" i="14"/>
  <c r="F16" i="13"/>
  <c r="I15" i="13"/>
  <c r="I16" i="13"/>
  <c r="H15" i="13"/>
  <c r="G15" i="13"/>
  <c r="F15" i="13"/>
  <c r="E15" i="13"/>
  <c r="E16" i="13"/>
  <c r="D15" i="13"/>
  <c r="J14" i="13"/>
  <c r="J13" i="13"/>
  <c r="J12" i="13"/>
  <c r="J15" i="13"/>
  <c r="I11" i="13"/>
  <c r="H11" i="13"/>
  <c r="H16" i="13"/>
  <c r="G11" i="13"/>
  <c r="G16" i="13"/>
  <c r="F11" i="13"/>
  <c r="E11" i="13"/>
  <c r="D11" i="13"/>
  <c r="D16" i="13"/>
  <c r="J10" i="13"/>
  <c r="J9" i="13"/>
  <c r="J11" i="13"/>
  <c r="J16" i="13"/>
  <c r="J21" i="13"/>
  <c r="J8" i="13"/>
  <c r="I8" i="13"/>
  <c r="H8" i="13"/>
  <c r="G8" i="13"/>
  <c r="F8" i="13"/>
  <c r="E8" i="13"/>
  <c r="D8" i="13"/>
  <c r="J7" i="13"/>
  <c r="J15" i="12"/>
  <c r="J16" i="12"/>
  <c r="I15" i="12"/>
  <c r="I16" i="12"/>
  <c r="H15" i="12"/>
  <c r="H16" i="12"/>
  <c r="G15" i="12"/>
  <c r="G16" i="12"/>
  <c r="F15" i="12"/>
  <c r="F16" i="12"/>
  <c r="E15" i="12"/>
  <c r="E16" i="12"/>
  <c r="D15" i="12"/>
  <c r="D16" i="12"/>
  <c r="K14" i="12"/>
  <c r="K13" i="12"/>
  <c r="K15" i="12"/>
  <c r="J12" i="12"/>
  <c r="I12" i="12"/>
  <c r="H12" i="12"/>
  <c r="G12" i="12"/>
  <c r="F12" i="12"/>
  <c r="E12" i="12"/>
  <c r="D12" i="12"/>
  <c r="K11" i="12"/>
  <c r="K12" i="12"/>
  <c r="J10" i="12"/>
  <c r="I10" i="12"/>
  <c r="H10" i="12"/>
  <c r="G10" i="12"/>
  <c r="F10" i="12"/>
  <c r="E10" i="12"/>
  <c r="D10" i="12"/>
  <c r="K9" i="12"/>
  <c r="K10" i="12"/>
  <c r="J8" i="12"/>
  <c r="I8" i="12"/>
  <c r="H8" i="12"/>
  <c r="G8" i="12"/>
  <c r="F8" i="12"/>
  <c r="E8" i="12"/>
  <c r="D8" i="12"/>
  <c r="K7" i="12"/>
  <c r="K8" i="12"/>
  <c r="I13" i="11"/>
  <c r="G13" i="11"/>
  <c r="F13" i="11"/>
  <c r="E13" i="11"/>
  <c r="J12" i="11"/>
  <c r="I12" i="11"/>
  <c r="H12" i="11"/>
  <c r="H13" i="11"/>
  <c r="G12" i="11"/>
  <c r="F12" i="11"/>
  <c r="E12" i="11"/>
  <c r="D12" i="11"/>
  <c r="D13" i="11"/>
  <c r="J13" i="11"/>
  <c r="J11" i="11"/>
  <c r="J10" i="11"/>
  <c r="I10" i="11"/>
  <c r="H10" i="11"/>
  <c r="G10" i="11"/>
  <c r="F10" i="11"/>
  <c r="E10" i="11"/>
  <c r="D10" i="11"/>
  <c r="J9" i="11"/>
  <c r="I8" i="11"/>
  <c r="H8" i="11"/>
  <c r="G8" i="11"/>
  <c r="F8" i="11"/>
  <c r="E8" i="11"/>
  <c r="D8" i="11"/>
  <c r="J8" i="11"/>
  <c r="J7" i="11"/>
  <c r="H11" i="10"/>
  <c r="G11" i="10"/>
  <c r="F11" i="10"/>
  <c r="D11" i="10"/>
  <c r="J10" i="10"/>
  <c r="I10" i="10"/>
  <c r="H10" i="10"/>
  <c r="G10" i="10"/>
  <c r="F10" i="10"/>
  <c r="E10" i="10"/>
  <c r="D10" i="10"/>
  <c r="J9" i="10"/>
  <c r="I8" i="10"/>
  <c r="I11" i="10"/>
  <c r="H8" i="10"/>
  <c r="G8" i="10"/>
  <c r="F8" i="10"/>
  <c r="E8" i="10"/>
  <c r="E11" i="10"/>
  <c r="D8" i="10"/>
  <c r="J7" i="10"/>
  <c r="J56" i="9"/>
  <c r="I56" i="9"/>
  <c r="H56" i="9"/>
  <c r="G56" i="9"/>
  <c r="G57" i="9"/>
  <c r="F56" i="9"/>
  <c r="E56" i="9"/>
  <c r="D56" i="9"/>
  <c r="K55" i="9"/>
  <c r="K54" i="9"/>
  <c r="K53" i="9"/>
  <c r="K52" i="9"/>
  <c r="K51" i="9"/>
  <c r="K50" i="9"/>
  <c r="K49" i="9"/>
  <c r="K48" i="9"/>
  <c r="K47" i="9"/>
  <c r="K46" i="9"/>
  <c r="K45" i="9"/>
  <c r="K44" i="9"/>
  <c r="K43" i="9"/>
  <c r="K42" i="9"/>
  <c r="K41" i="9"/>
  <c r="K40" i="9"/>
  <c r="K39" i="9"/>
  <c r="K38" i="9"/>
  <c r="K37" i="9"/>
  <c r="K36" i="9"/>
  <c r="K35" i="9"/>
  <c r="K34" i="9"/>
  <c r="K33" i="9"/>
  <c r="K32" i="9"/>
  <c r="K31" i="9"/>
  <c r="K56" i="9"/>
  <c r="J30" i="9"/>
  <c r="I30" i="9"/>
  <c r="I57" i="9"/>
  <c r="H30" i="9"/>
  <c r="G30" i="9"/>
  <c r="F30" i="9"/>
  <c r="E30" i="9"/>
  <c r="E57" i="9"/>
  <c r="D30" i="9"/>
  <c r="K29" i="9"/>
  <c r="K28" i="9"/>
  <c r="K27" i="9"/>
  <c r="K26" i="9"/>
  <c r="K25" i="9"/>
  <c r="K24" i="9"/>
  <c r="K23" i="9"/>
  <c r="K22" i="9"/>
  <c r="K21" i="9"/>
  <c r="K20" i="9"/>
  <c r="K19" i="9"/>
  <c r="K18" i="9"/>
  <c r="K17" i="9"/>
  <c r="K16" i="9"/>
  <c r="K15" i="9"/>
  <c r="K14" i="9"/>
  <c r="K13" i="9"/>
  <c r="K12" i="9"/>
  <c r="K11" i="9"/>
  <c r="K10" i="9"/>
  <c r="K9" i="9"/>
  <c r="K8" i="9"/>
  <c r="K30" i="9"/>
  <c r="J7" i="9"/>
  <c r="J57" i="9"/>
  <c r="I7" i="9"/>
  <c r="H7" i="9"/>
  <c r="H57" i="9"/>
  <c r="G7" i="9"/>
  <c r="F7" i="9"/>
  <c r="F57" i="9"/>
  <c r="E7" i="9"/>
  <c r="D7" i="9"/>
  <c r="D57" i="9"/>
  <c r="K6" i="9"/>
  <c r="K7" i="9"/>
  <c r="I15" i="8"/>
  <c r="H15" i="8"/>
  <c r="G15" i="8"/>
  <c r="F15" i="8"/>
  <c r="E15" i="8"/>
  <c r="D15" i="8"/>
  <c r="J14" i="8"/>
  <c r="J13" i="8"/>
  <c r="I12" i="8"/>
  <c r="H12" i="8"/>
  <c r="G12" i="8"/>
  <c r="F12" i="8"/>
  <c r="E12" i="8"/>
  <c r="D12" i="8"/>
  <c r="J11" i="8"/>
  <c r="J12" i="8"/>
  <c r="I10" i="8"/>
  <c r="H10" i="8"/>
  <c r="G10" i="8"/>
  <c r="F10" i="8"/>
  <c r="E10" i="8"/>
  <c r="D10" i="8"/>
  <c r="J9" i="8"/>
  <c r="J10" i="8"/>
  <c r="K25" i="16"/>
  <c r="K27" i="16"/>
  <c r="K24" i="16"/>
  <c r="K37" i="15"/>
  <c r="K40" i="15"/>
  <c r="K16" i="12"/>
  <c r="J8" i="10"/>
  <c r="J11" i="10"/>
  <c r="K57" i="9"/>
  <c r="K63" i="9"/>
  <c r="J15" i="8"/>
  <c r="J16" i="8"/>
  <c r="J20" i="8"/>
  <c r="G16" i="8"/>
  <c r="D16" i="8"/>
  <c r="H16" i="8"/>
  <c r="F16" i="8"/>
  <c r="E16" i="8"/>
  <c r="I16" i="8"/>
  <c r="Y8" i="33"/>
  <c r="Z8" i="33"/>
  <c r="X8" i="33"/>
  <c r="K8" i="33"/>
  <c r="J8" i="33"/>
  <c r="I8" i="33"/>
  <c r="Y7" i="33"/>
  <c r="Z7" i="33"/>
  <c r="X7" i="33"/>
  <c r="J7" i="33"/>
  <c r="K7" i="33"/>
  <c r="I7" i="33"/>
  <c r="M8" i="6"/>
  <c r="F8" i="6"/>
  <c r="M7" i="6"/>
  <c r="F7" i="6"/>
  <c r="W77" i="32"/>
  <c r="V77" i="32"/>
  <c r="U77" i="32"/>
  <c r="T77" i="32"/>
  <c r="S77" i="32"/>
  <c r="R77" i="32"/>
  <c r="Q77" i="32"/>
  <c r="P77" i="32"/>
  <c r="O77" i="32"/>
  <c r="N77" i="32"/>
  <c r="M77" i="32"/>
  <c r="L77" i="32"/>
  <c r="H77" i="32"/>
  <c r="G77" i="32"/>
  <c r="F77" i="32"/>
  <c r="E77" i="32"/>
  <c r="D77" i="32"/>
  <c r="C77" i="32"/>
  <c r="Y76" i="32"/>
  <c r="X76" i="32"/>
  <c r="J76" i="32"/>
  <c r="I76" i="32"/>
  <c r="K76" i="32"/>
  <c r="Y75" i="32"/>
  <c r="X75" i="32"/>
  <c r="J75" i="32"/>
  <c r="K75" i="32"/>
  <c r="I75" i="32"/>
  <c r="Y74" i="32"/>
  <c r="X74" i="32"/>
  <c r="K74" i="32"/>
  <c r="J74" i="32"/>
  <c r="I74" i="32"/>
  <c r="Y73" i="32"/>
  <c r="X73" i="32"/>
  <c r="J73" i="32"/>
  <c r="K73" i="32"/>
  <c r="I73" i="32"/>
  <c r="Y72" i="32"/>
  <c r="X72" i="32"/>
  <c r="J72" i="32"/>
  <c r="I72" i="32"/>
  <c r="K72" i="32"/>
  <c r="Y71" i="32"/>
  <c r="X71" i="32"/>
  <c r="J71" i="32"/>
  <c r="K71" i="32"/>
  <c r="I71" i="32"/>
  <c r="Y70" i="32"/>
  <c r="X70" i="32"/>
  <c r="K70" i="32"/>
  <c r="J70" i="32"/>
  <c r="I70" i="32"/>
  <c r="Y69" i="32"/>
  <c r="X69" i="32"/>
  <c r="J69" i="32"/>
  <c r="K69" i="32"/>
  <c r="I69" i="32"/>
  <c r="Y68" i="32"/>
  <c r="X68" i="32"/>
  <c r="J68" i="32"/>
  <c r="I68" i="32"/>
  <c r="K68" i="32"/>
  <c r="Y67" i="32"/>
  <c r="Y77" i="32"/>
  <c r="X67" i="32"/>
  <c r="X77" i="32"/>
  <c r="J67" i="32"/>
  <c r="K67" i="32"/>
  <c r="I67" i="32"/>
  <c r="I77" i="32"/>
  <c r="K66" i="32"/>
  <c r="W65" i="32"/>
  <c r="V65" i="32"/>
  <c r="U65" i="32"/>
  <c r="T65" i="32"/>
  <c r="S65" i="32"/>
  <c r="R65" i="32"/>
  <c r="Q65" i="32"/>
  <c r="P65" i="32"/>
  <c r="O65" i="32"/>
  <c r="N65" i="32"/>
  <c r="M65" i="32"/>
  <c r="L65" i="32"/>
  <c r="H65" i="32"/>
  <c r="G65" i="32"/>
  <c r="F65" i="32"/>
  <c r="E65" i="32"/>
  <c r="D65" i="32"/>
  <c r="C65" i="32"/>
  <c r="Y64" i="32"/>
  <c r="X64" i="32"/>
  <c r="K64" i="32"/>
  <c r="J64" i="32"/>
  <c r="I64" i="32"/>
  <c r="Y63" i="32"/>
  <c r="X63" i="32"/>
  <c r="X65" i="32"/>
  <c r="J63" i="32"/>
  <c r="K63" i="32"/>
  <c r="I63" i="32"/>
  <c r="Y62" i="32"/>
  <c r="X62" i="32"/>
  <c r="J62" i="32"/>
  <c r="I62" i="32"/>
  <c r="K62" i="32"/>
  <c r="Y61" i="32"/>
  <c r="Y65" i="32"/>
  <c r="X61" i="32"/>
  <c r="J61" i="32"/>
  <c r="J65" i="32"/>
  <c r="I61" i="32"/>
  <c r="I65" i="32"/>
  <c r="K60" i="32"/>
  <c r="W59" i="32"/>
  <c r="V59" i="32"/>
  <c r="U59" i="32"/>
  <c r="T59" i="32"/>
  <c r="S59" i="32"/>
  <c r="R59" i="32"/>
  <c r="Q59" i="32"/>
  <c r="P59" i="32"/>
  <c r="O59" i="32"/>
  <c r="N59" i="32"/>
  <c r="M59" i="32"/>
  <c r="L59" i="32"/>
  <c r="H59" i="32"/>
  <c r="G59" i="32"/>
  <c r="F59" i="32"/>
  <c r="E59" i="32"/>
  <c r="D59" i="32"/>
  <c r="C59" i="32"/>
  <c r="Y58" i="32"/>
  <c r="X58" i="32"/>
  <c r="K58" i="32"/>
  <c r="J58" i="32"/>
  <c r="I58" i="32"/>
  <c r="Y57" i="32"/>
  <c r="X57" i="32"/>
  <c r="J57" i="32"/>
  <c r="K57" i="32"/>
  <c r="I57" i="32"/>
  <c r="Y56" i="32"/>
  <c r="X56" i="32"/>
  <c r="J56" i="32"/>
  <c r="I56" i="32"/>
  <c r="Y55" i="32"/>
  <c r="Y59" i="32"/>
  <c r="X55" i="32"/>
  <c r="J55" i="32"/>
  <c r="J59" i="32"/>
  <c r="I55" i="32"/>
  <c r="I59" i="32"/>
  <c r="K54" i="32"/>
  <c r="W53" i="32"/>
  <c r="V53" i="32"/>
  <c r="U53" i="32"/>
  <c r="T53" i="32"/>
  <c r="S53" i="32"/>
  <c r="R53" i="32"/>
  <c r="Q53" i="32"/>
  <c r="P53" i="32"/>
  <c r="O53" i="32"/>
  <c r="N53" i="32"/>
  <c r="M53" i="32"/>
  <c r="L53" i="32"/>
  <c r="H53" i="32"/>
  <c r="G53" i="32"/>
  <c r="F53" i="32"/>
  <c r="E53" i="32"/>
  <c r="D53" i="32"/>
  <c r="C53" i="32"/>
  <c r="Y52" i="32"/>
  <c r="X52" i="32"/>
  <c r="K52" i="32"/>
  <c r="J52" i="32"/>
  <c r="I52" i="32"/>
  <c r="Y51" i="32"/>
  <c r="X51" i="32"/>
  <c r="X53" i="32"/>
  <c r="J51" i="32"/>
  <c r="K51" i="32"/>
  <c r="I51" i="32"/>
  <c r="Y50" i="32"/>
  <c r="Y53" i="32"/>
  <c r="X50" i="32"/>
  <c r="J50" i="32"/>
  <c r="I50" i="32"/>
  <c r="K50" i="32"/>
  <c r="K49" i="32"/>
  <c r="W48" i="32"/>
  <c r="V48" i="32"/>
  <c r="U48" i="32"/>
  <c r="T48" i="32"/>
  <c r="S48" i="32"/>
  <c r="R48" i="32"/>
  <c r="Q48" i="32"/>
  <c r="P48" i="32"/>
  <c r="O48" i="32"/>
  <c r="N48" i="32"/>
  <c r="M48" i="32"/>
  <c r="L48" i="32"/>
  <c r="H48" i="32"/>
  <c r="G48" i="32"/>
  <c r="F48" i="32"/>
  <c r="E48" i="32"/>
  <c r="D48" i="32"/>
  <c r="C48" i="32"/>
  <c r="Y47" i="32"/>
  <c r="X47" i="32"/>
  <c r="J47" i="32"/>
  <c r="K47" i="32"/>
  <c r="I47" i="32"/>
  <c r="Y46" i="32"/>
  <c r="X46" i="32"/>
  <c r="K46" i="32"/>
  <c r="J46" i="32"/>
  <c r="I46" i="32"/>
  <c r="Y45" i="32"/>
  <c r="X45" i="32"/>
  <c r="J45" i="32"/>
  <c r="J48" i="32"/>
  <c r="I45" i="32"/>
  <c r="Y44" i="32"/>
  <c r="Y48" i="32"/>
  <c r="X44" i="32"/>
  <c r="X48" i="32"/>
  <c r="J44" i="32"/>
  <c r="I44" i="32"/>
  <c r="I48" i="32"/>
  <c r="K43" i="32"/>
  <c r="W42" i="32"/>
  <c r="V42" i="32"/>
  <c r="U42" i="32"/>
  <c r="T42" i="32"/>
  <c r="S42" i="32"/>
  <c r="R42" i="32"/>
  <c r="Q42" i="32"/>
  <c r="P42" i="32"/>
  <c r="O42" i="32"/>
  <c r="N42" i="32"/>
  <c r="M42" i="32"/>
  <c r="L42" i="32"/>
  <c r="H42" i="32"/>
  <c r="G42" i="32"/>
  <c r="F42" i="32"/>
  <c r="E42" i="32"/>
  <c r="D42" i="32"/>
  <c r="C42" i="32"/>
  <c r="Y41" i="32"/>
  <c r="X41" i="32"/>
  <c r="J41" i="32"/>
  <c r="K41" i="32"/>
  <c r="I41" i="32"/>
  <c r="Y40" i="32"/>
  <c r="X40" i="32"/>
  <c r="K40" i="32"/>
  <c r="J40" i="32"/>
  <c r="I40" i="32"/>
  <c r="Y39" i="32"/>
  <c r="X39" i="32"/>
  <c r="J39" i="32"/>
  <c r="J42" i="32"/>
  <c r="I39" i="32"/>
  <c r="Y38" i="32"/>
  <c r="Y42" i="32"/>
  <c r="X38" i="32"/>
  <c r="X42" i="32"/>
  <c r="J38" i="32"/>
  <c r="I38" i="32"/>
  <c r="I42" i="32"/>
  <c r="K37" i="32"/>
  <c r="W36" i="32"/>
  <c r="V36" i="32"/>
  <c r="U36" i="32"/>
  <c r="T36" i="32"/>
  <c r="S36" i="32"/>
  <c r="R36" i="32"/>
  <c r="Q36" i="32"/>
  <c r="P36" i="32"/>
  <c r="O36" i="32"/>
  <c r="N36" i="32"/>
  <c r="M36" i="32"/>
  <c r="L36" i="32"/>
  <c r="H36" i="32"/>
  <c r="G36" i="32"/>
  <c r="F36" i="32"/>
  <c r="E36" i="32"/>
  <c r="D36" i="32"/>
  <c r="C36" i="32"/>
  <c r="Y35" i="32"/>
  <c r="X35" i="32"/>
  <c r="J35" i="32"/>
  <c r="K35" i="32"/>
  <c r="I35" i="32"/>
  <c r="Y34" i="32"/>
  <c r="X34" i="32"/>
  <c r="K34" i="32"/>
  <c r="J34" i="32"/>
  <c r="I34" i="32"/>
  <c r="Y33" i="32"/>
  <c r="X33" i="32"/>
  <c r="J33" i="32"/>
  <c r="K33" i="32"/>
  <c r="I33" i="32"/>
  <c r="Y32" i="32"/>
  <c r="X32" i="32"/>
  <c r="J32" i="32"/>
  <c r="I32" i="32"/>
  <c r="K32" i="32"/>
  <c r="Y31" i="32"/>
  <c r="X31" i="32"/>
  <c r="J31" i="32"/>
  <c r="K31" i="32"/>
  <c r="I31" i="32"/>
  <c r="Y30" i="32"/>
  <c r="X30" i="32"/>
  <c r="K30" i="32"/>
  <c r="J30" i="32"/>
  <c r="I30" i="32"/>
  <c r="Y29" i="32"/>
  <c r="X29" i="32"/>
  <c r="J29" i="32"/>
  <c r="K29" i="32"/>
  <c r="I29" i="32"/>
  <c r="Y28" i="32"/>
  <c r="Y36" i="32"/>
  <c r="X28" i="32"/>
  <c r="X36" i="32"/>
  <c r="J28" i="32"/>
  <c r="J36" i="32"/>
  <c r="K36" i="32"/>
  <c r="I28" i="32"/>
  <c r="I36" i="32"/>
  <c r="K27" i="32"/>
  <c r="W26" i="32"/>
  <c r="V26" i="32"/>
  <c r="U26" i="32"/>
  <c r="T26" i="32"/>
  <c r="S26" i="32"/>
  <c r="R26" i="32"/>
  <c r="Q26" i="32"/>
  <c r="P26" i="32"/>
  <c r="O26" i="32"/>
  <c r="N26" i="32"/>
  <c r="M26" i="32"/>
  <c r="L26" i="32"/>
  <c r="H26" i="32"/>
  <c r="G26" i="32"/>
  <c r="F26" i="32"/>
  <c r="E26" i="32"/>
  <c r="D26" i="32"/>
  <c r="C26" i="32"/>
  <c r="Y25" i="32"/>
  <c r="X25" i="32"/>
  <c r="J25" i="32"/>
  <c r="K25" i="32"/>
  <c r="I25" i="32"/>
  <c r="Y24" i="32"/>
  <c r="X24" i="32"/>
  <c r="K24" i="32"/>
  <c r="J24" i="32"/>
  <c r="I24" i="32"/>
  <c r="Y23" i="32"/>
  <c r="X23" i="32"/>
  <c r="J23" i="32"/>
  <c r="K23" i="32"/>
  <c r="I23" i="32"/>
  <c r="Y22" i="32"/>
  <c r="X22" i="32"/>
  <c r="J22" i="32"/>
  <c r="I22" i="32"/>
  <c r="K22" i="32"/>
  <c r="Y21" i="32"/>
  <c r="X21" i="32"/>
  <c r="J21" i="32"/>
  <c r="K21" i="32"/>
  <c r="I21" i="32"/>
  <c r="Y20" i="32"/>
  <c r="Y26" i="32"/>
  <c r="X20" i="32"/>
  <c r="K20" i="32"/>
  <c r="J20" i="32"/>
  <c r="I20" i="32"/>
  <c r="I26" i="32"/>
  <c r="Y19" i="32"/>
  <c r="X19" i="32"/>
  <c r="X26" i="32"/>
  <c r="J19" i="32"/>
  <c r="J26" i="32"/>
  <c r="K26" i="32"/>
  <c r="I19" i="32"/>
  <c r="K18" i="32"/>
  <c r="W17" i="32"/>
  <c r="V17" i="32"/>
  <c r="U17" i="32"/>
  <c r="T17" i="32"/>
  <c r="S17" i="32"/>
  <c r="R17" i="32"/>
  <c r="Q17" i="32"/>
  <c r="P17" i="32"/>
  <c r="O17" i="32"/>
  <c r="N17" i="32"/>
  <c r="M17" i="32"/>
  <c r="L17" i="32"/>
  <c r="H17" i="32"/>
  <c r="G17" i="32"/>
  <c r="F17" i="32"/>
  <c r="E17" i="32"/>
  <c r="D17" i="32"/>
  <c r="C17" i="32"/>
  <c r="Y16" i="32"/>
  <c r="X16" i="32"/>
  <c r="J16" i="32"/>
  <c r="I16" i="32"/>
  <c r="K16" i="32"/>
  <c r="Y15" i="32"/>
  <c r="X15" i="32"/>
  <c r="J15" i="32"/>
  <c r="K15" i="32"/>
  <c r="I15" i="32"/>
  <c r="Y14" i="32"/>
  <c r="X14" i="32"/>
  <c r="K14" i="32"/>
  <c r="J14" i="32"/>
  <c r="I14" i="32"/>
  <c r="Y13" i="32"/>
  <c r="X13" i="32"/>
  <c r="J13" i="32"/>
  <c r="K13" i="32"/>
  <c r="I13" i="32"/>
  <c r="Y12" i="32"/>
  <c r="X12" i="32"/>
  <c r="J12" i="32"/>
  <c r="I12" i="32"/>
  <c r="K12" i="32"/>
  <c r="Y11" i="32"/>
  <c r="X11" i="32"/>
  <c r="J11" i="32"/>
  <c r="J17" i="32"/>
  <c r="I11" i="32"/>
  <c r="Y10" i="32"/>
  <c r="X10" i="32"/>
  <c r="K10" i="32"/>
  <c r="J10" i="32"/>
  <c r="I10" i="32"/>
  <c r="Y9" i="32"/>
  <c r="X9" i="32"/>
  <c r="X17" i="32"/>
  <c r="J9" i="32"/>
  <c r="K9" i="32"/>
  <c r="I9" i="32"/>
  <c r="Y8" i="32"/>
  <c r="Y17" i="32"/>
  <c r="X8" i="32"/>
  <c r="J8" i="32"/>
  <c r="I8" i="32"/>
  <c r="I17" i="32"/>
  <c r="F70" i="5"/>
  <c r="N70" i="5"/>
  <c r="M70" i="5"/>
  <c r="F71" i="5"/>
  <c r="M71" i="5"/>
  <c r="N71" i="5"/>
  <c r="F72" i="5"/>
  <c r="M72" i="5"/>
  <c r="N72" i="5"/>
  <c r="F73" i="5"/>
  <c r="M73" i="5"/>
  <c r="N73" i="5"/>
  <c r="L76" i="5"/>
  <c r="K76" i="5"/>
  <c r="J76" i="5"/>
  <c r="I76" i="5"/>
  <c r="H76" i="5"/>
  <c r="G76" i="5"/>
  <c r="E76" i="5"/>
  <c r="D76" i="5"/>
  <c r="C76" i="5"/>
  <c r="M75" i="5"/>
  <c r="F75" i="5"/>
  <c r="M74" i="5"/>
  <c r="F74" i="5"/>
  <c r="M69" i="5"/>
  <c r="F69" i="5"/>
  <c r="M68" i="5"/>
  <c r="F68" i="5"/>
  <c r="M67" i="5"/>
  <c r="F67" i="5"/>
  <c r="M66" i="5"/>
  <c r="F66" i="5"/>
  <c r="L64" i="5"/>
  <c r="K64" i="5"/>
  <c r="J64" i="5"/>
  <c r="I64" i="5"/>
  <c r="H64" i="5"/>
  <c r="G64" i="5"/>
  <c r="E64" i="5"/>
  <c r="D64" i="5"/>
  <c r="C64" i="5"/>
  <c r="M63" i="5"/>
  <c r="F63" i="5"/>
  <c r="M62" i="5"/>
  <c r="F62" i="5"/>
  <c r="M61" i="5"/>
  <c r="F61" i="5"/>
  <c r="M60" i="5"/>
  <c r="M64" i="5"/>
  <c r="F60" i="5"/>
  <c r="F64" i="5"/>
  <c r="L58" i="5"/>
  <c r="K58" i="5"/>
  <c r="J58" i="5"/>
  <c r="I58" i="5"/>
  <c r="H58" i="5"/>
  <c r="G58" i="5"/>
  <c r="F58" i="5"/>
  <c r="E58" i="5"/>
  <c r="D58" i="5"/>
  <c r="C58" i="5"/>
  <c r="M57" i="5"/>
  <c r="F57" i="5"/>
  <c r="M56" i="5"/>
  <c r="F56" i="5"/>
  <c r="M55" i="5"/>
  <c r="F55" i="5"/>
  <c r="M54" i="5"/>
  <c r="M58" i="5"/>
  <c r="F54" i="5"/>
  <c r="M52" i="5"/>
  <c r="L52" i="5"/>
  <c r="K52" i="5"/>
  <c r="J52" i="5"/>
  <c r="I52" i="5"/>
  <c r="H52" i="5"/>
  <c r="G52" i="5"/>
  <c r="E52" i="5"/>
  <c r="D52" i="5"/>
  <c r="C52" i="5"/>
  <c r="M51" i="5"/>
  <c r="F51" i="5"/>
  <c r="M50" i="5"/>
  <c r="F50" i="5"/>
  <c r="M49" i="5"/>
  <c r="F49" i="5"/>
  <c r="F52" i="5"/>
  <c r="L47" i="5"/>
  <c r="K47" i="5"/>
  <c r="J47" i="5"/>
  <c r="I47" i="5"/>
  <c r="H47" i="5"/>
  <c r="G47" i="5"/>
  <c r="F47" i="5"/>
  <c r="E47" i="5"/>
  <c r="D47" i="5"/>
  <c r="C47" i="5"/>
  <c r="M46" i="5"/>
  <c r="F46" i="5"/>
  <c r="M45" i="5"/>
  <c r="F45" i="5"/>
  <c r="M44" i="5"/>
  <c r="F44" i="5"/>
  <c r="M43" i="5"/>
  <c r="M47" i="5"/>
  <c r="F43" i="5"/>
  <c r="M41" i="5"/>
  <c r="L41" i="5"/>
  <c r="K41" i="5"/>
  <c r="J41" i="5"/>
  <c r="I41" i="5"/>
  <c r="H41" i="5"/>
  <c r="G41" i="5"/>
  <c r="E41" i="5"/>
  <c r="D41" i="5"/>
  <c r="C41" i="5"/>
  <c r="M40" i="5"/>
  <c r="F40" i="5"/>
  <c r="M39" i="5"/>
  <c r="F39" i="5"/>
  <c r="M38" i="5"/>
  <c r="F38" i="5"/>
  <c r="F41" i="5"/>
  <c r="M37" i="5"/>
  <c r="F37" i="5"/>
  <c r="L35" i="5"/>
  <c r="K35" i="5"/>
  <c r="J35" i="5"/>
  <c r="I35" i="5"/>
  <c r="H35" i="5"/>
  <c r="G35" i="5"/>
  <c r="E35" i="5"/>
  <c r="D35" i="5"/>
  <c r="C35" i="5"/>
  <c r="M34" i="5"/>
  <c r="F34" i="5"/>
  <c r="M33" i="5"/>
  <c r="F33" i="5"/>
  <c r="M32" i="5"/>
  <c r="F32" i="5"/>
  <c r="M31" i="5"/>
  <c r="F31" i="5"/>
  <c r="M30" i="5"/>
  <c r="F30" i="5"/>
  <c r="M29" i="5"/>
  <c r="F29" i="5"/>
  <c r="M28" i="5"/>
  <c r="M27" i="5"/>
  <c r="M35" i="5"/>
  <c r="F27" i="5"/>
  <c r="F35" i="5"/>
  <c r="L25" i="5"/>
  <c r="K25" i="5"/>
  <c r="J25" i="5"/>
  <c r="I25" i="5"/>
  <c r="H25" i="5"/>
  <c r="G25" i="5"/>
  <c r="F25" i="5"/>
  <c r="E25" i="5"/>
  <c r="D25" i="5"/>
  <c r="C25" i="5"/>
  <c r="M24" i="5"/>
  <c r="F24" i="5"/>
  <c r="M23" i="5"/>
  <c r="F23" i="5"/>
  <c r="M22" i="5"/>
  <c r="F22" i="5"/>
  <c r="M21" i="5"/>
  <c r="F21" i="5"/>
  <c r="M20" i="5"/>
  <c r="F20" i="5"/>
  <c r="M19" i="5"/>
  <c r="F19" i="5"/>
  <c r="M18" i="5"/>
  <c r="M25" i="5"/>
  <c r="F18" i="5"/>
  <c r="L16" i="5"/>
  <c r="K16" i="5"/>
  <c r="J16" i="5"/>
  <c r="I16" i="5"/>
  <c r="H16" i="5"/>
  <c r="G16" i="5"/>
  <c r="E16" i="5"/>
  <c r="D16" i="5"/>
  <c r="C16" i="5"/>
  <c r="M15" i="5"/>
  <c r="F15" i="5"/>
  <c r="M14" i="5"/>
  <c r="F14" i="5"/>
  <c r="M13" i="5"/>
  <c r="F13" i="5"/>
  <c r="M12" i="5"/>
  <c r="F12" i="5"/>
  <c r="M11" i="5"/>
  <c r="F11" i="5"/>
  <c r="M10" i="5"/>
  <c r="F10" i="5"/>
  <c r="M9" i="5"/>
  <c r="F9" i="5"/>
  <c r="M8" i="5"/>
  <c r="M16" i="5"/>
  <c r="F8" i="5"/>
  <c r="M7" i="5"/>
  <c r="F7" i="5"/>
  <c r="F16" i="5"/>
  <c r="I10" i="31"/>
  <c r="I11" i="31"/>
  <c r="I12" i="31"/>
  <c r="I13" i="31"/>
  <c r="I9" i="31"/>
  <c r="X59" i="32"/>
  <c r="K56" i="32"/>
  <c r="K42" i="32"/>
  <c r="K48" i="32"/>
  <c r="K59" i="32"/>
  <c r="K65" i="32"/>
  <c r="K17" i="32"/>
  <c r="J77" i="32"/>
  <c r="K77" i="32"/>
  <c r="K11" i="32"/>
  <c r="I53" i="32"/>
  <c r="K55" i="32"/>
  <c r="K61" i="32"/>
  <c r="K28" i="32"/>
  <c r="K38" i="32"/>
  <c r="K44" i="32"/>
  <c r="J53" i="32"/>
  <c r="K8" i="32"/>
  <c r="K19" i="32"/>
  <c r="K39" i="32"/>
  <c r="K45" i="32"/>
  <c r="M76" i="5"/>
  <c r="F76" i="5"/>
  <c r="H10" i="2"/>
  <c r="H9" i="2"/>
  <c r="K53" i="32"/>
  <c r="X92" i="29"/>
  <c r="X91" i="29"/>
  <c r="X77" i="29"/>
  <c r="X78" i="29"/>
  <c r="X79" i="29"/>
  <c r="X80" i="29"/>
  <c r="X81" i="29"/>
  <c r="X82" i="29"/>
  <c r="X83" i="29"/>
  <c r="X84" i="29"/>
  <c r="X85" i="29"/>
  <c r="X76" i="29"/>
  <c r="X71" i="29"/>
  <c r="X72" i="29"/>
  <c r="X73" i="29"/>
  <c r="X70" i="29"/>
  <c r="X65" i="29"/>
  <c r="X66" i="29"/>
  <c r="X67" i="29"/>
  <c r="X64" i="29"/>
  <c r="X60" i="29"/>
  <c r="X61" i="29"/>
  <c r="X59" i="29"/>
  <c r="X54" i="29"/>
  <c r="X55" i="29"/>
  <c r="X56" i="29"/>
  <c r="X53" i="29"/>
  <c r="X48" i="29"/>
  <c r="X49" i="29"/>
  <c r="X50" i="29"/>
  <c r="X47" i="29"/>
  <c r="X38" i="29"/>
  <c r="X39" i="29"/>
  <c r="X40" i="29"/>
  <c r="X41" i="29"/>
  <c r="X42" i="29"/>
  <c r="X43" i="29"/>
  <c r="X44" i="29"/>
  <c r="X37" i="29"/>
  <c r="X29" i="29"/>
  <c r="X30" i="29"/>
  <c r="X31" i="29"/>
  <c r="X32" i="29"/>
  <c r="X33" i="29"/>
  <c r="X34" i="29"/>
  <c r="X28" i="29"/>
  <c r="X18" i="29"/>
  <c r="X19" i="29"/>
  <c r="X20" i="29"/>
  <c r="X21" i="29"/>
  <c r="X22" i="29"/>
  <c r="X23" i="29"/>
  <c r="X24" i="29"/>
  <c r="X25" i="29"/>
  <c r="X17" i="29"/>
  <c r="I92" i="29"/>
  <c r="I91" i="29"/>
  <c r="I77" i="29"/>
  <c r="I78" i="29"/>
  <c r="I79" i="29"/>
  <c r="I80" i="29"/>
  <c r="I81" i="29"/>
  <c r="I82" i="29"/>
  <c r="I83" i="29"/>
  <c r="I84" i="29"/>
  <c r="I85" i="29"/>
  <c r="I76" i="29"/>
  <c r="I71" i="29"/>
  <c r="I72" i="29"/>
  <c r="I73" i="29"/>
  <c r="I70" i="29"/>
  <c r="I65" i="29"/>
  <c r="I66" i="29"/>
  <c r="I67" i="29"/>
  <c r="I64" i="29"/>
  <c r="I60" i="29"/>
  <c r="I61" i="29"/>
  <c r="I59" i="29"/>
  <c r="I54" i="29"/>
  <c r="I55" i="29"/>
  <c r="I56" i="29"/>
  <c r="I53" i="29"/>
  <c r="I48" i="29"/>
  <c r="I49" i="29"/>
  <c r="I50" i="29"/>
  <c r="I47" i="29"/>
  <c r="I38" i="29"/>
  <c r="I39" i="29"/>
  <c r="I40" i="29"/>
  <c r="I41" i="29"/>
  <c r="I42" i="29"/>
  <c r="I43" i="29"/>
  <c r="I44" i="29"/>
  <c r="I37" i="29"/>
  <c r="I29" i="29"/>
  <c r="I30" i="29"/>
  <c r="I31" i="29"/>
  <c r="I32" i="29"/>
  <c r="I33" i="29"/>
  <c r="I34" i="29"/>
  <c r="I28" i="29"/>
  <c r="I18" i="29"/>
  <c r="I19" i="29"/>
  <c r="I20" i="29"/>
  <c r="I21" i="29"/>
  <c r="I22" i="29"/>
  <c r="I23" i="29"/>
  <c r="I24" i="29"/>
  <c r="I25" i="29"/>
  <c r="I17" i="29"/>
  <c r="I11" i="29"/>
  <c r="I12" i="29"/>
  <c r="I13" i="29"/>
  <c r="I14" i="29"/>
  <c r="I10" i="29"/>
  <c r="G94" i="29"/>
  <c r="G86" i="29"/>
  <c r="G74" i="29"/>
  <c r="G68" i="29"/>
  <c r="G62" i="29"/>
  <c r="G57" i="29"/>
  <c r="G51" i="29"/>
  <c r="G45" i="29"/>
  <c r="G35" i="29"/>
  <c r="G26" i="29"/>
  <c r="G15" i="29"/>
  <c r="E94" i="29"/>
  <c r="E86" i="29"/>
  <c r="E74" i="29"/>
  <c r="E68" i="29"/>
  <c r="E62" i="29"/>
  <c r="E57" i="29"/>
  <c r="E51" i="29"/>
  <c r="E45" i="29"/>
  <c r="E35" i="29"/>
  <c r="E26" i="29"/>
  <c r="E15" i="29"/>
  <c r="C94" i="29"/>
  <c r="C86" i="29"/>
  <c r="C74" i="29"/>
  <c r="C68" i="29"/>
  <c r="C62" i="29"/>
  <c r="C57" i="29"/>
  <c r="C51" i="29"/>
  <c r="C45" i="29"/>
  <c r="C35" i="29"/>
  <c r="C26" i="29"/>
  <c r="C15" i="29"/>
  <c r="C88" i="29"/>
  <c r="C97" i="29"/>
  <c r="G88" i="29"/>
  <c r="G97" i="29"/>
  <c r="E88" i="29"/>
  <c r="E97" i="29"/>
  <c r="B230" i="1"/>
  <c r="M230" i="1" s="1"/>
  <c r="H228" i="1"/>
  <c r="E228" i="1"/>
  <c r="B228" i="1"/>
  <c r="H223" i="1"/>
  <c r="B223" i="1"/>
  <c r="G222" i="1"/>
  <c r="N222" i="1" s="1"/>
  <c r="E222" i="1"/>
  <c r="K222" i="1"/>
  <c r="M222" i="1" s="1"/>
  <c r="H221" i="1"/>
  <c r="B221" i="1"/>
  <c r="O220" i="1"/>
  <c r="O224" i="1" s="1"/>
  <c r="O225" i="1" s="1"/>
  <c r="J220" i="1"/>
  <c r="I220" i="1"/>
  <c r="H220" i="1"/>
  <c r="D220" i="1"/>
  <c r="D224" i="1" s="1"/>
  <c r="C220" i="1"/>
  <c r="B220" i="1"/>
  <c r="K220" i="1" s="1"/>
  <c r="M220" i="1" s="1"/>
  <c r="N219" i="1"/>
  <c r="I219" i="1"/>
  <c r="H219" i="1"/>
  <c r="F219" i="1"/>
  <c r="L219" i="1" s="1"/>
  <c r="E219" i="1"/>
  <c r="C219" i="1"/>
  <c r="B219" i="1"/>
  <c r="N218" i="1"/>
  <c r="I218" i="1"/>
  <c r="H218" i="1"/>
  <c r="F218" i="1"/>
  <c r="E218" i="1"/>
  <c r="E224" i="1" s="1"/>
  <c r="C218" i="1"/>
  <c r="C224" i="1" s="1"/>
  <c r="B218" i="1"/>
  <c r="L220" i="1"/>
  <c r="N220" i="1"/>
  <c r="L218" i="1"/>
  <c r="J224" i="1"/>
  <c r="J225" i="1"/>
  <c r="K221" i="1"/>
  <c r="M221" i="1" s="1"/>
  <c r="G224" i="1"/>
  <c r="G225" i="1" s="1"/>
  <c r="M61" i="3"/>
  <c r="F61" i="3"/>
  <c r="T122" i="26"/>
  <c r="T79" i="25"/>
  <c r="S82" i="23"/>
  <c r="T59" i="22"/>
  <c r="F30" i="3"/>
  <c r="Q245" i="1"/>
  <c r="Q244" i="1"/>
  <c r="Q246" i="1"/>
  <c r="S79" i="25"/>
  <c r="S122" i="26"/>
  <c r="W10" i="33"/>
  <c r="V10" i="33"/>
  <c r="U10" i="33"/>
  <c r="T10" i="33"/>
  <c r="S10" i="33"/>
  <c r="R10" i="33"/>
  <c r="Q10" i="33"/>
  <c r="P10" i="33"/>
  <c r="O10" i="33"/>
  <c r="N10" i="33"/>
  <c r="M10" i="33"/>
  <c r="L10" i="33"/>
  <c r="H10" i="33"/>
  <c r="G10" i="33"/>
  <c r="F10" i="33"/>
  <c r="E10" i="33"/>
  <c r="D10" i="33"/>
  <c r="C10" i="33"/>
  <c r="K9" i="33"/>
  <c r="Y10" i="33"/>
  <c r="I10" i="33"/>
  <c r="Z62" i="32"/>
  <c r="Z58" i="32"/>
  <c r="Z44" i="32"/>
  <c r="Z22" i="32"/>
  <c r="Z15" i="32"/>
  <c r="Z12" i="32"/>
  <c r="Z8" i="32"/>
  <c r="W14" i="31"/>
  <c r="V14" i="31"/>
  <c r="U14" i="31"/>
  <c r="T14" i="31"/>
  <c r="S14" i="31"/>
  <c r="R14" i="31"/>
  <c r="Q14" i="31"/>
  <c r="P14" i="31"/>
  <c r="O14" i="31"/>
  <c r="N14" i="31"/>
  <c r="M14" i="31"/>
  <c r="L14" i="31"/>
  <c r="H14" i="31"/>
  <c r="G14" i="31"/>
  <c r="F14" i="31"/>
  <c r="E14" i="31"/>
  <c r="D14" i="31"/>
  <c r="C14" i="31"/>
  <c r="Y13" i="31"/>
  <c r="X13" i="31"/>
  <c r="J13" i="31"/>
  <c r="K13" i="31"/>
  <c r="Y12" i="31"/>
  <c r="X12" i="31"/>
  <c r="J12" i="31"/>
  <c r="K12" i="31"/>
  <c r="Y11" i="31"/>
  <c r="X11" i="31"/>
  <c r="J11" i="31"/>
  <c r="Y10" i="31"/>
  <c r="X10" i="31"/>
  <c r="J10" i="31"/>
  <c r="K10" i="31"/>
  <c r="Y9" i="31"/>
  <c r="X9" i="31"/>
  <c r="J9" i="31"/>
  <c r="I14" i="31"/>
  <c r="Y14" i="31"/>
  <c r="Z12" i="31"/>
  <c r="Z13" i="31"/>
  <c r="AA13" i="31"/>
  <c r="AA12" i="31"/>
  <c r="S236" i="1"/>
  <c r="Z13" i="32"/>
  <c r="AA13" i="32"/>
  <c r="Z74" i="32"/>
  <c r="AA74" i="32"/>
  <c r="Z16" i="32"/>
  <c r="F79" i="32"/>
  <c r="M79" i="32"/>
  <c r="Q79" i="32"/>
  <c r="U79" i="32"/>
  <c r="Z34" i="32"/>
  <c r="Z9" i="31"/>
  <c r="Z10" i="31"/>
  <c r="AA10" i="31"/>
  <c r="J14" i="31"/>
  <c r="Z11" i="31"/>
  <c r="Z20" i="32"/>
  <c r="Z40" i="32"/>
  <c r="Z41" i="32"/>
  <c r="Z52" i="32"/>
  <c r="X14" i="31"/>
  <c r="Z14" i="31"/>
  <c r="K11" i="31"/>
  <c r="Z29" i="32"/>
  <c r="AA29" i="32"/>
  <c r="Z31" i="32"/>
  <c r="AA31" i="32"/>
  <c r="Z32" i="32"/>
  <c r="Z56" i="32"/>
  <c r="Z72" i="32"/>
  <c r="AA72" i="32"/>
  <c r="Z25" i="32"/>
  <c r="Z10" i="32"/>
  <c r="AA22" i="32"/>
  <c r="Z28" i="32"/>
  <c r="AA28" i="32"/>
  <c r="AA34" i="32"/>
  <c r="Z45" i="32"/>
  <c r="AA45" i="32"/>
  <c r="Z47" i="32"/>
  <c r="Z70" i="32"/>
  <c r="Z68" i="32"/>
  <c r="Z24" i="32"/>
  <c r="AA12" i="32"/>
  <c r="AA41" i="32"/>
  <c r="Z64" i="32"/>
  <c r="Z76" i="32"/>
  <c r="R79" i="32"/>
  <c r="Z23" i="32"/>
  <c r="E79" i="32"/>
  <c r="L79" i="32"/>
  <c r="P79" i="32"/>
  <c r="T79" i="32"/>
  <c r="Z30" i="32"/>
  <c r="Z46" i="32"/>
  <c r="AA46" i="32"/>
  <c r="Z51" i="32"/>
  <c r="AA51" i="32"/>
  <c r="AA58" i="32"/>
  <c r="O79" i="32"/>
  <c r="S79" i="32"/>
  <c r="W79" i="32"/>
  <c r="AA62" i="32"/>
  <c r="AA64" i="32"/>
  <c r="Z69" i="32"/>
  <c r="Z71" i="32"/>
  <c r="AA71" i="32"/>
  <c r="V79" i="32"/>
  <c r="Z39" i="32"/>
  <c r="Z57" i="32"/>
  <c r="Z61" i="32"/>
  <c r="Z73" i="32"/>
  <c r="AA73" i="32"/>
  <c r="Z75" i="32"/>
  <c r="Z9" i="32"/>
  <c r="AA9" i="32"/>
  <c r="AA16" i="32"/>
  <c r="N79" i="32"/>
  <c r="Z21" i="32"/>
  <c r="AA21" i="32"/>
  <c r="Z14" i="32"/>
  <c r="D79" i="32"/>
  <c r="H79" i="32"/>
  <c r="Z26" i="32"/>
  <c r="Z33" i="32"/>
  <c r="Z35" i="32"/>
  <c r="C79" i="32"/>
  <c r="G79" i="32"/>
  <c r="AA7" i="33"/>
  <c r="J10" i="33"/>
  <c r="K10" i="33"/>
  <c r="AA8" i="33"/>
  <c r="X10" i="33"/>
  <c r="Z10" i="33"/>
  <c r="AA15" i="32"/>
  <c r="Z77" i="32"/>
  <c r="Z53" i="32"/>
  <c r="AA8" i="32"/>
  <c r="Z11" i="32"/>
  <c r="AA11" i="32"/>
  <c r="Z19" i="32"/>
  <c r="AA44" i="32"/>
  <c r="Z55" i="32"/>
  <c r="Z63" i="32"/>
  <c r="Z67" i="32"/>
  <c r="Z36" i="32"/>
  <c r="Z38" i="32"/>
  <c r="Z50" i="32"/>
  <c r="K14" i="31"/>
  <c r="K9" i="31"/>
  <c r="AA9" i="31"/>
  <c r="M94" i="29"/>
  <c r="N94" i="29"/>
  <c r="O94" i="29"/>
  <c r="AB11" i="2"/>
  <c r="P94" i="29"/>
  <c r="Q94" i="29"/>
  <c r="R94" i="29"/>
  <c r="S94" i="29"/>
  <c r="T94" i="29"/>
  <c r="U94" i="29"/>
  <c r="V94" i="29"/>
  <c r="W94" i="29"/>
  <c r="M86" i="29"/>
  <c r="N86" i="29"/>
  <c r="O86" i="29"/>
  <c r="P86" i="29"/>
  <c r="Q86" i="29"/>
  <c r="R86" i="29"/>
  <c r="S86" i="29"/>
  <c r="T86" i="29"/>
  <c r="U86" i="29"/>
  <c r="V86" i="29"/>
  <c r="W86" i="29"/>
  <c r="M74" i="29"/>
  <c r="N74" i="29"/>
  <c r="O74" i="29"/>
  <c r="P74" i="29"/>
  <c r="Q74" i="29"/>
  <c r="R74" i="29"/>
  <c r="S74" i="29"/>
  <c r="T74" i="29"/>
  <c r="U74" i="29"/>
  <c r="V74" i="29"/>
  <c r="W74" i="29"/>
  <c r="M68" i="29"/>
  <c r="N68" i="29"/>
  <c r="O68" i="29"/>
  <c r="P68" i="29"/>
  <c r="Q68" i="29"/>
  <c r="R68" i="29"/>
  <c r="S68" i="29"/>
  <c r="T68" i="29"/>
  <c r="U68" i="29"/>
  <c r="V68" i="29"/>
  <c r="W68" i="29"/>
  <c r="M62" i="29"/>
  <c r="N62" i="29"/>
  <c r="O62" i="29"/>
  <c r="P62" i="29"/>
  <c r="Q62" i="29"/>
  <c r="R62" i="29"/>
  <c r="S62" i="29"/>
  <c r="T62" i="29"/>
  <c r="U62" i="29"/>
  <c r="V62" i="29"/>
  <c r="W62" i="29"/>
  <c r="M57" i="29"/>
  <c r="N57" i="29"/>
  <c r="O57" i="29"/>
  <c r="P57" i="29"/>
  <c r="Q57" i="29"/>
  <c r="R57" i="29"/>
  <c r="S57" i="29"/>
  <c r="T57" i="29"/>
  <c r="U57" i="29"/>
  <c r="V57" i="29"/>
  <c r="W57" i="29"/>
  <c r="M51" i="29"/>
  <c r="N51" i="29"/>
  <c r="O51" i="29"/>
  <c r="P51" i="29"/>
  <c r="Q51" i="29"/>
  <c r="R51" i="29"/>
  <c r="S51" i="29"/>
  <c r="T51" i="29"/>
  <c r="U51" i="29"/>
  <c r="V51" i="29"/>
  <c r="W51" i="29"/>
  <c r="M45" i="29"/>
  <c r="N45" i="29"/>
  <c r="O45" i="29"/>
  <c r="P45" i="29"/>
  <c r="Q45" i="29"/>
  <c r="R45" i="29"/>
  <c r="S45" i="29"/>
  <c r="T45" i="29"/>
  <c r="U45" i="29"/>
  <c r="V45" i="29"/>
  <c r="W45" i="29"/>
  <c r="M35" i="29"/>
  <c r="N35" i="29"/>
  <c r="O35" i="29"/>
  <c r="P35" i="29"/>
  <c r="Q35" i="29"/>
  <c r="R35" i="29"/>
  <c r="S35" i="29"/>
  <c r="T35" i="29"/>
  <c r="U35" i="29"/>
  <c r="V35" i="29"/>
  <c r="W35" i="29"/>
  <c r="M26" i="29"/>
  <c r="N26" i="29"/>
  <c r="O26" i="29"/>
  <c r="P26" i="29"/>
  <c r="Q26" i="29"/>
  <c r="R26" i="29"/>
  <c r="S26" i="29"/>
  <c r="T26" i="29"/>
  <c r="U26" i="29"/>
  <c r="V26" i="29"/>
  <c r="W26" i="29"/>
  <c r="M15" i="29"/>
  <c r="N15" i="29"/>
  <c r="O15" i="29"/>
  <c r="P15" i="29"/>
  <c r="Q15" i="29"/>
  <c r="R15" i="29"/>
  <c r="S15" i="29"/>
  <c r="T15" i="29"/>
  <c r="U15" i="29"/>
  <c r="V15" i="29"/>
  <c r="W15" i="29"/>
  <c r="D86" i="29"/>
  <c r="F86" i="29"/>
  <c r="H86" i="29"/>
  <c r="D74" i="29"/>
  <c r="F74" i="29"/>
  <c r="H74" i="29"/>
  <c r="D68" i="29"/>
  <c r="F68" i="29"/>
  <c r="H68" i="29"/>
  <c r="D62" i="29"/>
  <c r="F62" i="29"/>
  <c r="H62" i="29"/>
  <c r="D26" i="29"/>
  <c r="F26" i="29"/>
  <c r="H26" i="29"/>
  <c r="D35" i="29"/>
  <c r="F35" i="29"/>
  <c r="H35" i="29"/>
  <c r="D45" i="29"/>
  <c r="F45" i="29"/>
  <c r="H45" i="29"/>
  <c r="D51" i="29"/>
  <c r="F51" i="29"/>
  <c r="H51" i="29"/>
  <c r="D57" i="29"/>
  <c r="F57" i="29"/>
  <c r="H57" i="29"/>
  <c r="K16" i="29"/>
  <c r="K27" i="29"/>
  <c r="K36" i="29"/>
  <c r="K46" i="29"/>
  <c r="K52" i="29"/>
  <c r="K58" i="29"/>
  <c r="K63" i="29"/>
  <c r="K69" i="29"/>
  <c r="K75" i="29"/>
  <c r="K87" i="29"/>
  <c r="K89" i="29"/>
  <c r="K90" i="29"/>
  <c r="K93" i="29"/>
  <c r="K95" i="29"/>
  <c r="K96" i="29"/>
  <c r="D15" i="29"/>
  <c r="F15" i="29"/>
  <c r="J9" i="2"/>
  <c r="H15" i="29"/>
  <c r="D94" i="29"/>
  <c r="F94" i="29"/>
  <c r="H94" i="29"/>
  <c r="J11" i="2"/>
  <c r="AA11" i="31"/>
  <c r="Z42" i="32"/>
  <c r="AA50" i="32"/>
  <c r="AA19" i="32"/>
  <c r="AA70" i="32"/>
  <c r="AA56" i="32"/>
  <c r="AA76" i="32"/>
  <c r="Z65" i="32"/>
  <c r="AA52" i="32"/>
  <c r="AA20" i="32"/>
  <c r="AA57" i="32"/>
  <c r="AA40" i="32"/>
  <c r="AA32" i="32"/>
  <c r="AA14" i="31"/>
  <c r="T88" i="29"/>
  <c r="T97" i="29"/>
  <c r="W88" i="29"/>
  <c r="W97" i="29"/>
  <c r="S88" i="29"/>
  <c r="U12" i="2"/>
  <c r="V88" i="29"/>
  <c r="V97" i="29"/>
  <c r="N88" i="29"/>
  <c r="N97" i="29"/>
  <c r="O88" i="29"/>
  <c r="Q12" i="2"/>
  <c r="U88" i="29"/>
  <c r="U97" i="29"/>
  <c r="M88" i="29"/>
  <c r="M97" i="29"/>
  <c r="H88" i="29"/>
  <c r="G12" i="2"/>
  <c r="D88" i="29"/>
  <c r="D97" i="29"/>
  <c r="F88" i="29"/>
  <c r="F97" i="29"/>
  <c r="C12" i="2"/>
  <c r="J10" i="2"/>
  <c r="O12" i="2"/>
  <c r="F12" i="2"/>
  <c r="P12" i="2"/>
  <c r="R88" i="29"/>
  <c r="T12" i="2"/>
  <c r="V12" i="2"/>
  <c r="Q88" i="29"/>
  <c r="AA38" i="32"/>
  <c r="AA33" i="32"/>
  <c r="AA23" i="32"/>
  <c r="AA69" i="32"/>
  <c r="D12" i="2"/>
  <c r="W12" i="2"/>
  <c r="AB9" i="2"/>
  <c r="Y12" i="2"/>
  <c r="P88" i="29"/>
  <c r="AA39" i="32"/>
  <c r="AA10" i="32"/>
  <c r="X12" i="2"/>
  <c r="AA24" i="32"/>
  <c r="AA75" i="32"/>
  <c r="AA47" i="32"/>
  <c r="AA48" i="32"/>
  <c r="AA25" i="32"/>
  <c r="AA67" i="32"/>
  <c r="AA30" i="32"/>
  <c r="AA17" i="32"/>
  <c r="Z48" i="32"/>
  <c r="Z59" i="32"/>
  <c r="AA35" i="32"/>
  <c r="AA68" i="32"/>
  <c r="AA55" i="32"/>
  <c r="Z17" i="32"/>
  <c r="AA14" i="32"/>
  <c r="AA61" i="32"/>
  <c r="E12" i="2"/>
  <c r="AA10" i="33"/>
  <c r="I79" i="32"/>
  <c r="J79" i="32"/>
  <c r="AA63" i="32"/>
  <c r="Y79" i="32"/>
  <c r="X79" i="32"/>
  <c r="X13" i="29"/>
  <c r="Y13" i="29"/>
  <c r="X14" i="29"/>
  <c r="Y14" i="29"/>
  <c r="Y17" i="29"/>
  <c r="Y18" i="29"/>
  <c r="Z18" i="29"/>
  <c r="Y19" i="29"/>
  <c r="Z19" i="29"/>
  <c r="Y20" i="29"/>
  <c r="Z20" i="29"/>
  <c r="Y21" i="29"/>
  <c r="Z21" i="29"/>
  <c r="Y22" i="29"/>
  <c r="Z22" i="29"/>
  <c r="Y23" i="29"/>
  <c r="Z23" i="29"/>
  <c r="Y24" i="29"/>
  <c r="Z24" i="29"/>
  <c r="Y25" i="29"/>
  <c r="Z25" i="29"/>
  <c r="Y28" i="29"/>
  <c r="Y29" i="29"/>
  <c r="Z29" i="29"/>
  <c r="Y30" i="29"/>
  <c r="Z30" i="29"/>
  <c r="Y31" i="29"/>
  <c r="Z31" i="29"/>
  <c r="Y32" i="29"/>
  <c r="Y33" i="29"/>
  <c r="Z33" i="29"/>
  <c r="Y34" i="29"/>
  <c r="Z34" i="29"/>
  <c r="Y37" i="29"/>
  <c r="Z37" i="29"/>
  <c r="Y38" i="29"/>
  <c r="Z38" i="29"/>
  <c r="Y39" i="29"/>
  <c r="Y40" i="29"/>
  <c r="Z40" i="29"/>
  <c r="Y41" i="29"/>
  <c r="Z41" i="29"/>
  <c r="Y42" i="29"/>
  <c r="Z42" i="29"/>
  <c r="Y43" i="29"/>
  <c r="Z43" i="29"/>
  <c r="Y44" i="29"/>
  <c r="Z44" i="29"/>
  <c r="Y47" i="29"/>
  <c r="Y48" i="29"/>
  <c r="Z48" i="29"/>
  <c r="Y49" i="29"/>
  <c r="Z49" i="29"/>
  <c r="Y50" i="29"/>
  <c r="Y53" i="29"/>
  <c r="Y54" i="29"/>
  <c r="Y55" i="29"/>
  <c r="Y56" i="29"/>
  <c r="Z56" i="29"/>
  <c r="Y59" i="29"/>
  <c r="Y60" i="29"/>
  <c r="Z60" i="29"/>
  <c r="Y61" i="29"/>
  <c r="Z61" i="29"/>
  <c r="Y64" i="29"/>
  <c r="Z64" i="29"/>
  <c r="Y65" i="29"/>
  <c r="Y66" i="29"/>
  <c r="Z66" i="29"/>
  <c r="Y67" i="29"/>
  <c r="Z67" i="29"/>
  <c r="Y70" i="29"/>
  <c r="Y71" i="29"/>
  <c r="Z71" i="29"/>
  <c r="Y72" i="29"/>
  <c r="Z72" i="29"/>
  <c r="Y73" i="29"/>
  <c r="Z73" i="29"/>
  <c r="Y76" i="29"/>
  <c r="Z76" i="29"/>
  <c r="Y77" i="29"/>
  <c r="Z77" i="29"/>
  <c r="Y78" i="29"/>
  <c r="Z78" i="29"/>
  <c r="Y79" i="29"/>
  <c r="Z79" i="29"/>
  <c r="Y80" i="29"/>
  <c r="Z80" i="29"/>
  <c r="Y81" i="29"/>
  <c r="Z81" i="29"/>
  <c r="Y82" i="29"/>
  <c r="Z82" i="29"/>
  <c r="Y83" i="29"/>
  <c r="Z83" i="29"/>
  <c r="Y84" i="29"/>
  <c r="Z84" i="29"/>
  <c r="Y85" i="29"/>
  <c r="Z85" i="29"/>
  <c r="Y91" i="29"/>
  <c r="Z91" i="29"/>
  <c r="X94" i="29"/>
  <c r="Y92" i="29"/>
  <c r="X12" i="29"/>
  <c r="Y12" i="29"/>
  <c r="X11" i="29"/>
  <c r="Y11" i="29"/>
  <c r="X10" i="29"/>
  <c r="AA115" i="29"/>
  <c r="Y110" i="29"/>
  <c r="J110" i="29"/>
  <c r="Y108" i="29"/>
  <c r="J108" i="29"/>
  <c r="Y107" i="29"/>
  <c r="J107" i="29"/>
  <c r="L94" i="29"/>
  <c r="J92" i="29"/>
  <c r="J91" i="29"/>
  <c r="L86" i="29"/>
  <c r="J85" i="29"/>
  <c r="K85" i="29"/>
  <c r="J84" i="29"/>
  <c r="K84" i="29"/>
  <c r="J83" i="29"/>
  <c r="J82" i="29"/>
  <c r="J81" i="29"/>
  <c r="K81" i="29"/>
  <c r="J80" i="29"/>
  <c r="K80" i="29"/>
  <c r="J79" i="29"/>
  <c r="J78" i="29"/>
  <c r="J77" i="29"/>
  <c r="K77" i="29"/>
  <c r="J76" i="29"/>
  <c r="L74" i="29"/>
  <c r="J73" i="29"/>
  <c r="J72" i="29"/>
  <c r="K72" i="29"/>
  <c r="J71" i="29"/>
  <c r="K71" i="29"/>
  <c r="J70" i="29"/>
  <c r="L68" i="29"/>
  <c r="J67" i="29"/>
  <c r="J66" i="29"/>
  <c r="J65" i="29"/>
  <c r="K65" i="29"/>
  <c r="J64" i="29"/>
  <c r="L62" i="29"/>
  <c r="J61" i="29"/>
  <c r="J60" i="29"/>
  <c r="K60" i="29"/>
  <c r="J59" i="29"/>
  <c r="L57" i="29"/>
  <c r="J56" i="29"/>
  <c r="K56" i="29"/>
  <c r="J55" i="29"/>
  <c r="J54" i="29"/>
  <c r="K54" i="29"/>
  <c r="J53" i="29"/>
  <c r="L51" i="29"/>
  <c r="J50" i="29"/>
  <c r="K50" i="29"/>
  <c r="J49" i="29"/>
  <c r="J48" i="29"/>
  <c r="K48" i="29"/>
  <c r="J47" i="29"/>
  <c r="L45" i="29"/>
  <c r="J44" i="29"/>
  <c r="K44" i="29"/>
  <c r="J43" i="29"/>
  <c r="J42" i="29"/>
  <c r="K42" i="29"/>
  <c r="J41" i="29"/>
  <c r="K41" i="29"/>
  <c r="J40" i="29"/>
  <c r="K40" i="29"/>
  <c r="J39" i="29"/>
  <c r="J38" i="29"/>
  <c r="K38" i="29"/>
  <c r="J37" i="29"/>
  <c r="L35" i="29"/>
  <c r="J34" i="29"/>
  <c r="K34" i="29"/>
  <c r="J33" i="29"/>
  <c r="J32" i="29"/>
  <c r="K32" i="29"/>
  <c r="J31" i="29"/>
  <c r="K31" i="29"/>
  <c r="J30" i="29"/>
  <c r="K30" i="29"/>
  <c r="J29" i="29"/>
  <c r="J28" i="29"/>
  <c r="L26" i="29"/>
  <c r="J25" i="29"/>
  <c r="K25" i="29"/>
  <c r="J24" i="29"/>
  <c r="K24" i="29"/>
  <c r="J23" i="29"/>
  <c r="J22" i="29"/>
  <c r="K22" i="29"/>
  <c r="J21" i="29"/>
  <c r="K21" i="29"/>
  <c r="J20" i="29"/>
  <c r="K20" i="29"/>
  <c r="J19" i="29"/>
  <c r="J18" i="29"/>
  <c r="K18" i="29"/>
  <c r="J17" i="29"/>
  <c r="L15" i="29"/>
  <c r="J14" i="29"/>
  <c r="K14" i="29"/>
  <c r="J13" i="29"/>
  <c r="J12" i="29"/>
  <c r="K12" i="29"/>
  <c r="J11" i="29"/>
  <c r="K11" i="29"/>
  <c r="Y10" i="29"/>
  <c r="J10" i="29"/>
  <c r="AA59" i="32"/>
  <c r="AA36" i="32"/>
  <c r="AA53" i="32"/>
  <c r="AA26" i="32"/>
  <c r="Z14" i="29"/>
  <c r="Y94" i="29"/>
  <c r="Z94" i="29"/>
  <c r="O97" i="29"/>
  <c r="Z12" i="29"/>
  <c r="AA12" i="29"/>
  <c r="AA71" i="29"/>
  <c r="AA34" i="29"/>
  <c r="AA22" i="29"/>
  <c r="AA18" i="29"/>
  <c r="AA85" i="29"/>
  <c r="AA81" i="29"/>
  <c r="AA77" i="29"/>
  <c r="AA41" i="29"/>
  <c r="AA30" i="29"/>
  <c r="J12" i="2"/>
  <c r="K79" i="32"/>
  <c r="AA42" i="32"/>
  <c r="AA80" i="29"/>
  <c r="AA84" i="29"/>
  <c r="AA72" i="29"/>
  <c r="Y62" i="29"/>
  <c r="AA60" i="29"/>
  <c r="S97" i="29"/>
  <c r="AA56" i="29"/>
  <c r="AA48" i="29"/>
  <c r="H97" i="29"/>
  <c r="AA38" i="29"/>
  <c r="AA44" i="29"/>
  <c r="AA40" i="29"/>
  <c r="AA42" i="29"/>
  <c r="AA31" i="29"/>
  <c r="AA25" i="29"/>
  <c r="AA21" i="29"/>
  <c r="AA24" i="29"/>
  <c r="AA20" i="29"/>
  <c r="R97" i="29"/>
  <c r="AA14" i="29"/>
  <c r="Y51" i="29"/>
  <c r="Y26" i="29"/>
  <c r="K13" i="29"/>
  <c r="K29" i="29"/>
  <c r="AA29" i="29"/>
  <c r="J45" i="29"/>
  <c r="K37" i="29"/>
  <c r="AA37" i="29"/>
  <c r="K49" i="29"/>
  <c r="AA49" i="29"/>
  <c r="K61" i="29"/>
  <c r="AA61" i="29"/>
  <c r="K73" i="29"/>
  <c r="AA73" i="29"/>
  <c r="K92" i="29"/>
  <c r="AA107" i="29"/>
  <c r="AA110" i="29"/>
  <c r="I94" i="29"/>
  <c r="I35" i="29"/>
  <c r="X62" i="29"/>
  <c r="X57" i="29"/>
  <c r="X51" i="29"/>
  <c r="Z51" i="29"/>
  <c r="X45" i="29"/>
  <c r="X26" i="29"/>
  <c r="X15" i="29"/>
  <c r="Z59" i="29"/>
  <c r="Z47" i="29"/>
  <c r="AA77" i="32"/>
  <c r="P97" i="29"/>
  <c r="R12" i="2"/>
  <c r="Q97" i="29"/>
  <c r="S12" i="2"/>
  <c r="AB12" i="2"/>
  <c r="J35" i="29"/>
  <c r="K28" i="29"/>
  <c r="J86" i="29"/>
  <c r="K76" i="29"/>
  <c r="AA76" i="29"/>
  <c r="K91" i="29"/>
  <c r="AA91" i="29"/>
  <c r="J94" i="29"/>
  <c r="Y45" i="29"/>
  <c r="Z17" i="29"/>
  <c r="J15" i="29"/>
  <c r="K17" i="29"/>
  <c r="J26" i="29"/>
  <c r="K33" i="29"/>
  <c r="AA33" i="29"/>
  <c r="J57" i="29"/>
  <c r="K53" i="29"/>
  <c r="K66" i="29"/>
  <c r="AA66" i="29"/>
  <c r="J74" i="29"/>
  <c r="K70" i="29"/>
  <c r="K78" i="29"/>
  <c r="AA78" i="29"/>
  <c r="K82" i="29"/>
  <c r="AA82" i="29"/>
  <c r="AA108" i="29"/>
  <c r="I62" i="29"/>
  <c r="I57" i="29"/>
  <c r="I51" i="29"/>
  <c r="I45" i="29"/>
  <c r="I26" i="29"/>
  <c r="Y86" i="29"/>
  <c r="Y74" i="29"/>
  <c r="Y68" i="29"/>
  <c r="Y35" i="29"/>
  <c r="Z70" i="29"/>
  <c r="Z28" i="29"/>
  <c r="J68" i="29"/>
  <c r="K64" i="29"/>
  <c r="AA64" i="29"/>
  <c r="Y57" i="29"/>
  <c r="Y15" i="29"/>
  <c r="K19" i="29"/>
  <c r="AA19" i="29"/>
  <c r="K23" i="29"/>
  <c r="AA23" i="29"/>
  <c r="K39" i="29"/>
  <c r="K43" i="29"/>
  <c r="AA43" i="29"/>
  <c r="K47" i="29"/>
  <c r="J51" i="29"/>
  <c r="K55" i="29"/>
  <c r="K59" i="29"/>
  <c r="J62" i="29"/>
  <c r="K67" i="29"/>
  <c r="AA67" i="29"/>
  <c r="K79" i="29"/>
  <c r="AA79" i="29"/>
  <c r="K83" i="29"/>
  <c r="AA83" i="29"/>
  <c r="I15" i="29"/>
  <c r="I86" i="29"/>
  <c r="I74" i="29"/>
  <c r="I68" i="29"/>
  <c r="X86" i="29"/>
  <c r="X74" i="29"/>
  <c r="X68" i="29"/>
  <c r="X35" i="29"/>
  <c r="AB10" i="2"/>
  <c r="AA65" i="32"/>
  <c r="Z79" i="32"/>
  <c r="Z39" i="29"/>
  <c r="Z92" i="29"/>
  <c r="K10" i="29"/>
  <c r="Z10" i="29"/>
  <c r="Z11" i="29"/>
  <c r="AA11" i="29"/>
  <c r="Z55" i="29"/>
  <c r="Z53" i="29"/>
  <c r="Z54" i="29"/>
  <c r="AA54" i="29"/>
  <c r="Z13" i="29"/>
  <c r="Z65" i="29"/>
  <c r="AA65" i="29"/>
  <c r="Z50" i="29"/>
  <c r="AA50" i="29"/>
  <c r="Z32" i="29"/>
  <c r="AA32" i="29"/>
  <c r="L88" i="29"/>
  <c r="Z86" i="29"/>
  <c r="Z57" i="29"/>
  <c r="K62" i="29"/>
  <c r="Z68" i="29"/>
  <c r="Z35" i="29"/>
  <c r="K35" i="29"/>
  <c r="AA13" i="29"/>
  <c r="AA53" i="29"/>
  <c r="AA92" i="29"/>
  <c r="AA39" i="29"/>
  <c r="K15" i="29"/>
  <c r="AA79" i="32"/>
  <c r="Z15" i="29"/>
  <c r="AA70" i="29"/>
  <c r="AA74" i="29"/>
  <c r="K68" i="29"/>
  <c r="Z62" i="29"/>
  <c r="K51" i="29"/>
  <c r="AA45" i="29"/>
  <c r="AA28" i="29"/>
  <c r="AA35" i="29"/>
  <c r="J88" i="29"/>
  <c r="K26" i="29"/>
  <c r="AA68" i="29"/>
  <c r="I88" i="29"/>
  <c r="AA26" i="29"/>
  <c r="K74" i="29"/>
  <c r="K57" i="29"/>
  <c r="K86" i="29"/>
  <c r="AA47" i="29"/>
  <c r="AA51" i="29"/>
  <c r="X88" i="29"/>
  <c r="Z26" i="29"/>
  <c r="Y88" i="29"/>
  <c r="Z45" i="29"/>
  <c r="Z74" i="29"/>
  <c r="AA17" i="29"/>
  <c r="K94" i="29"/>
  <c r="AA94" i="29"/>
  <c r="AA59" i="29"/>
  <c r="AA62" i="29"/>
  <c r="K45" i="29"/>
  <c r="AA10" i="29"/>
  <c r="AA15" i="29"/>
  <c r="AA55" i="29"/>
  <c r="AA57" i="29"/>
  <c r="L97" i="29"/>
  <c r="AA86" i="29"/>
  <c r="J97" i="29"/>
  <c r="X97" i="29"/>
  <c r="Y97" i="29"/>
  <c r="I97" i="29"/>
  <c r="Z88" i="29"/>
  <c r="K88" i="29"/>
  <c r="AA88" i="29"/>
  <c r="AA97" i="29"/>
  <c r="K97" i="29"/>
  <c r="Z97" i="29"/>
  <c r="S92" i="24"/>
  <c r="S107" i="24"/>
  <c r="R82" i="23"/>
  <c r="S59" i="22"/>
  <c r="N207" i="1"/>
  <c r="M211" i="1"/>
  <c r="K209" i="1"/>
  <c r="M209" i="1"/>
  <c r="J206" i="1"/>
  <c r="J207" i="1"/>
  <c r="J213" i="1"/>
  <c r="I206" i="1"/>
  <c r="H206" i="1"/>
  <c r="G206" i="1"/>
  <c r="G207" i="1"/>
  <c r="G213" i="1"/>
  <c r="F206" i="1"/>
  <c r="E206" i="1"/>
  <c r="D206" i="1"/>
  <c r="D207" i="1"/>
  <c r="D213" i="1"/>
  <c r="C206" i="1"/>
  <c r="B206" i="1"/>
  <c r="K205" i="1"/>
  <c r="M205" i="1"/>
  <c r="K204" i="1"/>
  <c r="M204" i="1"/>
  <c r="K203" i="1"/>
  <c r="M203" i="1"/>
  <c r="L202" i="1"/>
  <c r="K202" i="1"/>
  <c r="L201" i="1"/>
  <c r="K201" i="1"/>
  <c r="L200" i="1"/>
  <c r="K200" i="1"/>
  <c r="H207" i="1"/>
  <c r="H213" i="1"/>
  <c r="H214" i="1"/>
  <c r="M201" i="1"/>
  <c r="E207" i="1"/>
  <c r="E213" i="1"/>
  <c r="E214" i="1"/>
  <c r="M202" i="1"/>
  <c r="B207" i="1"/>
  <c r="B213" i="1"/>
  <c r="B214" i="1"/>
  <c r="K207" i="1"/>
  <c r="M200" i="1"/>
  <c r="O200" i="1"/>
  <c r="L207" i="1"/>
  <c r="N34" i="5"/>
  <c r="N30" i="5"/>
  <c r="L9" i="2"/>
  <c r="Z9" i="2"/>
  <c r="N62" i="5"/>
  <c r="N46" i="5"/>
  <c r="N21" i="5"/>
  <c r="N19" i="5"/>
  <c r="J78" i="5"/>
  <c r="N50" i="5"/>
  <c r="P200" i="1"/>
  <c r="AD9" i="2"/>
  <c r="AF9" i="2"/>
  <c r="N69" i="5"/>
  <c r="N75" i="5"/>
  <c r="N57" i="5"/>
  <c r="N38" i="5"/>
  <c r="N24" i="5"/>
  <c r="N68" i="5"/>
  <c r="N12" i="5"/>
  <c r="N8" i="5"/>
  <c r="N7" i="5"/>
  <c r="K213" i="1"/>
  <c r="M207" i="1"/>
  <c r="L213" i="1"/>
  <c r="E78" i="5"/>
  <c r="D78" i="5"/>
  <c r="I78" i="5"/>
  <c r="N20" i="5"/>
  <c r="N33" i="5"/>
  <c r="N56" i="5"/>
  <c r="N22" i="5"/>
  <c r="N10" i="5"/>
  <c r="N28" i="5"/>
  <c r="N32" i="5"/>
  <c r="N43" i="5"/>
  <c r="N74" i="5"/>
  <c r="N9" i="5"/>
  <c r="N13" i="5"/>
  <c r="N15" i="5"/>
  <c r="K78" i="5"/>
  <c r="N14" i="5"/>
  <c r="C78" i="5"/>
  <c r="H78" i="5"/>
  <c r="L78" i="5"/>
  <c r="N29" i="5"/>
  <c r="N31" i="5"/>
  <c r="N40" i="5"/>
  <c r="N45" i="5"/>
  <c r="N55" i="5"/>
  <c r="N67" i="5"/>
  <c r="N11" i="5"/>
  <c r="N49" i="5"/>
  <c r="N61" i="5"/>
  <c r="N23" i="5"/>
  <c r="G78" i="5"/>
  <c r="N18" i="5"/>
  <c r="N39" i="5"/>
  <c r="N44" i="5"/>
  <c r="N51" i="5"/>
  <c r="N63" i="5"/>
  <c r="N54" i="5"/>
  <c r="N60" i="5"/>
  <c r="N66" i="5"/>
  <c r="N27" i="5"/>
  <c r="N37" i="5"/>
  <c r="R79" i="25"/>
  <c r="R92" i="24"/>
  <c r="N25" i="5"/>
  <c r="K214" i="1"/>
  <c r="N58" i="5"/>
  <c r="F78" i="5"/>
  <c r="N35" i="5"/>
  <c r="O207" i="1"/>
  <c r="M213" i="1"/>
  <c r="N47" i="5"/>
  <c r="N64" i="5"/>
  <c r="N41" i="5"/>
  <c r="N76" i="5"/>
  <c r="N52" i="5"/>
  <c r="N16" i="5"/>
  <c r="M78" i="5"/>
  <c r="P92" i="24"/>
  <c r="P107" i="24"/>
  <c r="Q92" i="24"/>
  <c r="Q107" i="24"/>
  <c r="R107" i="24"/>
  <c r="N78" i="5"/>
  <c r="F39" i="3"/>
  <c r="R122" i="26"/>
  <c r="Q82" i="23"/>
  <c r="R59" i="22"/>
  <c r="Q122" i="26"/>
  <c r="H188" i="1"/>
  <c r="I188" i="1"/>
  <c r="G188" i="1"/>
  <c r="F188" i="1"/>
  <c r="E188" i="1"/>
  <c r="J194" i="1"/>
  <c r="G192" i="1"/>
  <c r="E192" i="1"/>
  <c r="B192" i="1"/>
  <c r="J191" i="1"/>
  <c r="K189" i="1"/>
  <c r="K195" i="1"/>
  <c r="G189" i="1"/>
  <c r="E189" i="1"/>
  <c r="D188" i="1"/>
  <c r="C188" i="1"/>
  <c r="B188" i="1"/>
  <c r="J187" i="1"/>
  <c r="J186" i="1"/>
  <c r="J185" i="1"/>
  <c r="J184" i="1"/>
  <c r="M184" i="1"/>
  <c r="J183" i="1"/>
  <c r="J182" i="1"/>
  <c r="J189" i="1"/>
  <c r="M189" i="1"/>
  <c r="G195" i="1"/>
  <c r="M182" i="1"/>
  <c r="E195" i="1"/>
  <c r="B189" i="1"/>
  <c r="B195" i="1"/>
  <c r="J192" i="1"/>
  <c r="J195" i="1"/>
  <c r="J196" i="1"/>
  <c r="D16" i="28"/>
  <c r="C16" i="28"/>
  <c r="E15" i="28"/>
  <c r="E16" i="28"/>
  <c r="E11" i="28"/>
  <c r="D10" i="28"/>
  <c r="D12" i="28"/>
  <c r="C10" i="28"/>
  <c r="C12" i="28"/>
  <c r="E9" i="28"/>
  <c r="E8" i="28"/>
  <c r="D18" i="28"/>
  <c r="E10" i="28"/>
  <c r="E12" i="28"/>
  <c r="E18" i="28"/>
  <c r="C26" i="28"/>
  <c r="C18" i="28"/>
  <c r="C24" i="28"/>
  <c r="M80" i="3"/>
  <c r="F80" i="3"/>
  <c r="N80" i="3"/>
  <c r="Q79" i="25"/>
  <c r="P82" i="23"/>
  <c r="Q59" i="22"/>
  <c r="E169" i="1"/>
  <c r="H166" i="1"/>
  <c r="G25" i="7"/>
  <c r="H164" i="1"/>
  <c r="H163" i="1"/>
  <c r="H162" i="1"/>
  <c r="D168" i="1"/>
  <c r="K162" i="1"/>
  <c r="F92" i="3"/>
  <c r="F91" i="3"/>
  <c r="F22" i="3"/>
  <c r="H175" i="1"/>
  <c r="G173" i="1"/>
  <c r="E173" i="1"/>
  <c r="H172" i="1"/>
  <c r="P122" i="26"/>
  <c r="P79" i="25"/>
  <c r="O82" i="23"/>
  <c r="P59" i="22"/>
  <c r="B173" i="1"/>
  <c r="H171" i="1"/>
  <c r="I169" i="1"/>
  <c r="I176" i="1"/>
  <c r="G169" i="1"/>
  <c r="G176" i="1"/>
  <c r="E176" i="1"/>
  <c r="C168" i="1"/>
  <c r="B168" i="1"/>
  <c r="H167" i="1"/>
  <c r="H165" i="1"/>
  <c r="B169" i="1"/>
  <c r="B176" i="1"/>
  <c r="H173" i="1"/>
  <c r="H169" i="1"/>
  <c r="D10" i="21"/>
  <c r="O59" i="22"/>
  <c r="N59" i="22"/>
  <c r="M59" i="22"/>
  <c r="L59" i="22"/>
  <c r="K59" i="22"/>
  <c r="J59" i="22"/>
  <c r="I59" i="22"/>
  <c r="H59" i="22"/>
  <c r="G59" i="22"/>
  <c r="F59" i="22"/>
  <c r="O122" i="26"/>
  <c r="N122" i="26"/>
  <c r="M122" i="26"/>
  <c r="L122" i="26"/>
  <c r="K122" i="26"/>
  <c r="J122" i="26"/>
  <c r="I122" i="26"/>
  <c r="H122" i="26"/>
  <c r="G122" i="26"/>
  <c r="F122" i="26"/>
  <c r="O79" i="25"/>
  <c r="N79" i="25"/>
  <c r="M79" i="25"/>
  <c r="L79" i="25"/>
  <c r="K79" i="25"/>
  <c r="J79" i="25"/>
  <c r="I79" i="25"/>
  <c r="H79" i="25"/>
  <c r="G79" i="25"/>
  <c r="F79" i="25"/>
  <c r="O92" i="24"/>
  <c r="O105" i="24"/>
  <c r="O107" i="24"/>
  <c r="N92" i="24"/>
  <c r="N105" i="24"/>
  <c r="N107" i="24"/>
  <c r="M92" i="24"/>
  <c r="M105" i="24"/>
  <c r="M107" i="24"/>
  <c r="L92" i="24"/>
  <c r="L105" i="24"/>
  <c r="L107" i="24"/>
  <c r="K92" i="24"/>
  <c r="K105" i="24"/>
  <c r="K107" i="24"/>
  <c r="J92" i="24"/>
  <c r="J105" i="24"/>
  <c r="J107" i="24"/>
  <c r="I92" i="24"/>
  <c r="I105" i="24"/>
  <c r="I107" i="24"/>
  <c r="H92" i="24"/>
  <c r="H105" i="24"/>
  <c r="H107" i="24"/>
  <c r="G92" i="24"/>
  <c r="G105" i="24"/>
  <c r="G107" i="24"/>
  <c r="F92" i="24"/>
  <c r="F105" i="24"/>
  <c r="F107" i="24"/>
  <c r="D14" i="21"/>
  <c r="H176" i="1"/>
  <c r="H177" i="1"/>
  <c r="M50" i="3"/>
  <c r="F50" i="3"/>
  <c r="M49" i="3"/>
  <c r="F49" i="3"/>
  <c r="M48" i="3"/>
  <c r="F48" i="3"/>
  <c r="M47" i="3"/>
  <c r="F47" i="3"/>
  <c r="M25" i="3"/>
  <c r="F25" i="3"/>
  <c r="M24" i="3"/>
  <c r="F24" i="3"/>
  <c r="M23" i="3"/>
  <c r="F23" i="3"/>
  <c r="M22" i="3"/>
  <c r="N22" i="3"/>
  <c r="M21" i="3"/>
  <c r="F21" i="3"/>
  <c r="M20" i="3"/>
  <c r="F20" i="3"/>
  <c r="M19" i="3"/>
  <c r="F19" i="3"/>
  <c r="M18" i="3"/>
  <c r="F18" i="3"/>
  <c r="M17" i="3"/>
  <c r="F17" i="3"/>
  <c r="N48" i="3"/>
  <c r="N19" i="3"/>
  <c r="N23" i="3"/>
  <c r="N25" i="3"/>
  <c r="N50" i="3"/>
  <c r="N21" i="3"/>
  <c r="N18" i="3"/>
  <c r="N20" i="3"/>
  <c r="N24" i="3"/>
  <c r="N47" i="3"/>
  <c r="N49" i="3"/>
  <c r="N17" i="3"/>
  <c r="M11" i="4"/>
  <c r="F11" i="4"/>
  <c r="N11" i="4"/>
  <c r="N7" i="6"/>
  <c r="M10" i="4"/>
  <c r="F10" i="4"/>
  <c r="M9" i="4"/>
  <c r="F9" i="4"/>
  <c r="N9" i="4"/>
  <c r="N8" i="6"/>
  <c r="N10" i="4"/>
  <c r="N61" i="3"/>
  <c r="M8" i="4"/>
  <c r="F8" i="4"/>
  <c r="M7" i="4"/>
  <c r="F7" i="4"/>
  <c r="N7" i="4"/>
  <c r="N8" i="4"/>
  <c r="N82" i="23"/>
  <c r="M82" i="23"/>
  <c r="M108" i="1"/>
  <c r="M109" i="1"/>
  <c r="C14" i="18"/>
  <c r="T36" i="7"/>
  <c r="T38" i="7" s="1"/>
  <c r="T41" i="7"/>
  <c r="B153" i="1"/>
  <c r="C153" i="1"/>
  <c r="I114" i="1"/>
  <c r="J114" i="1"/>
  <c r="L82" i="23"/>
  <c r="F8" i="18"/>
  <c r="J8" i="18"/>
  <c r="N26" i="7"/>
  <c r="R8" i="7"/>
  <c r="I8" i="7"/>
  <c r="G31" i="7"/>
  <c r="F36" i="7"/>
  <c r="M116" i="1"/>
  <c r="M110" i="1"/>
  <c r="M111" i="1"/>
  <c r="M112" i="1"/>
  <c r="M113" i="1"/>
  <c r="L115" i="1"/>
  <c r="L118" i="1"/>
  <c r="K115" i="1"/>
  <c r="K118" i="1"/>
  <c r="F155" i="1"/>
  <c r="F147" i="1"/>
  <c r="F148" i="1"/>
  <c r="F149" i="1"/>
  <c r="F150" i="1"/>
  <c r="F151" i="1"/>
  <c r="F152" i="1"/>
  <c r="E154" i="1"/>
  <c r="E157" i="1"/>
  <c r="D154" i="1"/>
  <c r="D157" i="1"/>
  <c r="N25" i="7"/>
  <c r="R7" i="7"/>
  <c r="R9" i="7"/>
  <c r="G27" i="7"/>
  <c r="N28" i="7"/>
  <c r="R10" i="7"/>
  <c r="G28" i="7"/>
  <c r="N32" i="7"/>
  <c r="G32" i="7"/>
  <c r="R14" i="7"/>
  <c r="N33" i="7"/>
  <c r="G33" i="7"/>
  <c r="R15" i="7"/>
  <c r="N34" i="7"/>
  <c r="G34" i="7"/>
  <c r="G35" i="7"/>
  <c r="R17" i="7"/>
  <c r="K82" i="23"/>
  <c r="N35" i="7"/>
  <c r="I17" i="7"/>
  <c r="H11" i="2"/>
  <c r="L11" i="2"/>
  <c r="J82" i="23"/>
  <c r="I10" i="7"/>
  <c r="N27" i="7"/>
  <c r="K29" i="7"/>
  <c r="M107" i="3"/>
  <c r="F107" i="3"/>
  <c r="E140" i="1"/>
  <c r="E136" i="1"/>
  <c r="E137" i="1"/>
  <c r="E139" i="1"/>
  <c r="E141" i="1"/>
  <c r="E143" i="1"/>
  <c r="D142" i="1"/>
  <c r="D144" i="1"/>
  <c r="C142" i="1"/>
  <c r="C144" i="1"/>
  <c r="B142" i="1"/>
  <c r="B144" i="1"/>
  <c r="I82" i="23"/>
  <c r="C18" i="19"/>
  <c r="I16" i="7"/>
  <c r="R16" i="7"/>
  <c r="R36" i="7"/>
  <c r="E19" i="7"/>
  <c r="K19" i="7"/>
  <c r="O19" i="7"/>
  <c r="C36" i="7"/>
  <c r="D36" i="7"/>
  <c r="E36" i="7"/>
  <c r="J36" i="7"/>
  <c r="M36" i="7"/>
  <c r="H94" i="3"/>
  <c r="H57" i="3"/>
  <c r="H68" i="3"/>
  <c r="H62" i="3"/>
  <c r="H26" i="3"/>
  <c r="H45" i="3"/>
  <c r="H74" i="3"/>
  <c r="H86" i="3"/>
  <c r="H51" i="3"/>
  <c r="H35" i="3"/>
  <c r="H15" i="3"/>
  <c r="I94" i="3"/>
  <c r="I57" i="3"/>
  <c r="I68" i="3"/>
  <c r="I62" i="3"/>
  <c r="I26" i="3"/>
  <c r="I45" i="3"/>
  <c r="I74" i="3"/>
  <c r="I86" i="3"/>
  <c r="I51" i="3"/>
  <c r="I35" i="3"/>
  <c r="I15" i="3"/>
  <c r="J94" i="3"/>
  <c r="J57" i="3"/>
  <c r="J68" i="3"/>
  <c r="J62" i="3"/>
  <c r="J26" i="3"/>
  <c r="J45" i="3"/>
  <c r="J74" i="3"/>
  <c r="J86" i="3"/>
  <c r="J51" i="3"/>
  <c r="J35" i="3"/>
  <c r="J15" i="3"/>
  <c r="K94" i="3"/>
  <c r="K57" i="3"/>
  <c r="K68" i="3"/>
  <c r="K62" i="3"/>
  <c r="K26" i="3"/>
  <c r="K45" i="3"/>
  <c r="K74" i="3"/>
  <c r="K86" i="3"/>
  <c r="K51" i="3"/>
  <c r="K35" i="3"/>
  <c r="K15" i="3"/>
  <c r="L94" i="3"/>
  <c r="L57" i="3"/>
  <c r="L68" i="3"/>
  <c r="L62" i="3"/>
  <c r="L26" i="3"/>
  <c r="L45" i="3"/>
  <c r="L74" i="3"/>
  <c r="L86" i="3"/>
  <c r="L51" i="3"/>
  <c r="L35" i="3"/>
  <c r="L15" i="3"/>
  <c r="G94" i="3"/>
  <c r="M10" i="30"/>
  <c r="G57" i="3"/>
  <c r="G68" i="3"/>
  <c r="G62" i="3"/>
  <c r="G26" i="3"/>
  <c r="G45" i="3"/>
  <c r="G74" i="3"/>
  <c r="G86" i="3"/>
  <c r="G51" i="3"/>
  <c r="G35" i="3"/>
  <c r="G15" i="3"/>
  <c r="C94" i="3"/>
  <c r="C57" i="3"/>
  <c r="C68" i="3"/>
  <c r="C62" i="3"/>
  <c r="C26" i="3"/>
  <c r="C45" i="3"/>
  <c r="C74" i="3"/>
  <c r="C86" i="3"/>
  <c r="C51" i="3"/>
  <c r="C35" i="3"/>
  <c r="C15" i="3"/>
  <c r="D94" i="3"/>
  <c r="D57" i="3"/>
  <c r="D68" i="3"/>
  <c r="D62" i="3"/>
  <c r="D26" i="3"/>
  <c r="D45" i="3"/>
  <c r="D74" i="3"/>
  <c r="D86" i="3"/>
  <c r="D51" i="3"/>
  <c r="D35" i="3"/>
  <c r="D15" i="3"/>
  <c r="E94" i="3"/>
  <c r="E57" i="3"/>
  <c r="E68" i="3"/>
  <c r="E62" i="3"/>
  <c r="E26" i="3"/>
  <c r="E45" i="3"/>
  <c r="E74" i="3"/>
  <c r="E86" i="3"/>
  <c r="E51" i="3"/>
  <c r="E35" i="3"/>
  <c r="E15" i="3"/>
  <c r="M108" i="3"/>
  <c r="F108" i="3"/>
  <c r="Z11" i="2"/>
  <c r="AD11" i="2"/>
  <c r="N12" i="2"/>
  <c r="E124" i="1"/>
  <c r="E125" i="1"/>
  <c r="E126" i="1"/>
  <c r="E127" i="1"/>
  <c r="E129" i="1"/>
  <c r="E131" i="1"/>
  <c r="D130" i="1"/>
  <c r="D132" i="1"/>
  <c r="C130" i="1"/>
  <c r="C132" i="1"/>
  <c r="B130" i="1"/>
  <c r="B132" i="1"/>
  <c r="C114" i="1"/>
  <c r="C116" i="1"/>
  <c r="D114" i="1"/>
  <c r="D116" i="1"/>
  <c r="E112" i="1"/>
  <c r="E110" i="1"/>
  <c r="E108" i="1"/>
  <c r="E109" i="1"/>
  <c r="E111" i="1"/>
  <c r="E113" i="1"/>
  <c r="E115" i="1"/>
  <c r="B114" i="1"/>
  <c r="B116" i="1"/>
  <c r="I29" i="7"/>
  <c r="J29" i="7"/>
  <c r="L29" i="7"/>
  <c r="M29" i="7"/>
  <c r="K11" i="7"/>
  <c r="L11" i="7"/>
  <c r="M11" i="7"/>
  <c r="N11" i="7"/>
  <c r="O11" i="7"/>
  <c r="O21" i="7" s="1"/>
  <c r="P11" i="7"/>
  <c r="Q11" i="7"/>
  <c r="C29" i="7"/>
  <c r="D29" i="7"/>
  <c r="E29" i="7"/>
  <c r="F29" i="7"/>
  <c r="R41" i="7"/>
  <c r="R18" i="7"/>
  <c r="I18" i="7"/>
  <c r="N115" i="3"/>
  <c r="M110" i="3"/>
  <c r="F110" i="3"/>
  <c r="F10" i="3"/>
  <c r="M10" i="3"/>
  <c r="F11" i="3"/>
  <c r="M11" i="3"/>
  <c r="F12" i="3"/>
  <c r="M12" i="3"/>
  <c r="F13" i="3"/>
  <c r="M13" i="3"/>
  <c r="F14" i="3"/>
  <c r="M14" i="3"/>
  <c r="F28" i="3"/>
  <c r="M28" i="3"/>
  <c r="F29" i="3"/>
  <c r="M29" i="3"/>
  <c r="M30" i="3"/>
  <c r="F31" i="3"/>
  <c r="M31" i="3"/>
  <c r="F32" i="3"/>
  <c r="M32" i="3"/>
  <c r="F33" i="3"/>
  <c r="M33" i="3"/>
  <c r="F34" i="3"/>
  <c r="M34" i="3"/>
  <c r="F37" i="3"/>
  <c r="M37" i="3"/>
  <c r="M38" i="3"/>
  <c r="M39" i="3"/>
  <c r="F40" i="3"/>
  <c r="M40" i="3"/>
  <c r="F41" i="3"/>
  <c r="M41" i="3"/>
  <c r="F42" i="3"/>
  <c r="M42" i="3"/>
  <c r="F43" i="3"/>
  <c r="M43" i="3"/>
  <c r="F44" i="3"/>
  <c r="M44" i="3"/>
  <c r="F53" i="3"/>
  <c r="M53" i="3"/>
  <c r="F54" i="3"/>
  <c r="M54" i="3"/>
  <c r="F55" i="3"/>
  <c r="M55" i="3"/>
  <c r="F56" i="3"/>
  <c r="M56" i="3"/>
  <c r="F59" i="3"/>
  <c r="M59" i="3"/>
  <c r="F60" i="3"/>
  <c r="M60" i="3"/>
  <c r="F64" i="3"/>
  <c r="M64" i="3"/>
  <c r="F65" i="3"/>
  <c r="M65" i="3"/>
  <c r="F66" i="3"/>
  <c r="M66" i="3"/>
  <c r="F67" i="3"/>
  <c r="M67" i="3"/>
  <c r="F70" i="3"/>
  <c r="M70" i="3"/>
  <c r="F71" i="3"/>
  <c r="M71" i="3"/>
  <c r="F72" i="3"/>
  <c r="M72" i="3"/>
  <c r="F73" i="3"/>
  <c r="M73" i="3"/>
  <c r="M76" i="3"/>
  <c r="F76" i="3"/>
  <c r="M77" i="3"/>
  <c r="F77" i="3"/>
  <c r="M78" i="3"/>
  <c r="F78" i="3"/>
  <c r="M79" i="3"/>
  <c r="F79" i="3"/>
  <c r="M81" i="3"/>
  <c r="F81" i="3"/>
  <c r="M82" i="3"/>
  <c r="F82" i="3"/>
  <c r="M83" i="3"/>
  <c r="F83" i="3"/>
  <c r="M84" i="3"/>
  <c r="F84" i="3"/>
  <c r="M85" i="3"/>
  <c r="F85" i="3"/>
  <c r="M91" i="3"/>
  <c r="M92" i="3"/>
  <c r="Q19" i="7"/>
  <c r="L36" i="7"/>
  <c r="P19" i="7"/>
  <c r="H19" i="7"/>
  <c r="K36" i="7"/>
  <c r="G19" i="7"/>
  <c r="N19" i="7"/>
  <c r="F19" i="7"/>
  <c r="N31" i="7"/>
  <c r="M19" i="7"/>
  <c r="L19" i="7"/>
  <c r="D19" i="7"/>
  <c r="R13" i="7"/>
  <c r="L10" i="2"/>
  <c r="Z10" i="2"/>
  <c r="AD10" i="2"/>
  <c r="B12" i="2"/>
  <c r="D12" i="4"/>
  <c r="E12" i="4"/>
  <c r="F12" i="4"/>
  <c r="G12" i="4"/>
  <c r="H12" i="4"/>
  <c r="I12" i="4"/>
  <c r="J12" i="4"/>
  <c r="K12" i="4"/>
  <c r="L12" i="4"/>
  <c r="C12" i="4"/>
  <c r="D10" i="6"/>
  <c r="E10" i="6"/>
  <c r="F10" i="6"/>
  <c r="G10" i="6"/>
  <c r="H10" i="6"/>
  <c r="I10" i="6"/>
  <c r="J10" i="6"/>
  <c r="K10" i="6"/>
  <c r="L10" i="6"/>
  <c r="M10" i="6"/>
  <c r="C10" i="6"/>
  <c r="H82" i="23"/>
  <c r="J103" i="1"/>
  <c r="J105" i="1"/>
  <c r="K103" i="1"/>
  <c r="K105" i="1"/>
  <c r="I103" i="1"/>
  <c r="I105" i="1"/>
  <c r="L100" i="1"/>
  <c r="L101" i="1"/>
  <c r="L102" i="1"/>
  <c r="L104" i="1"/>
  <c r="L98" i="1"/>
  <c r="L97" i="1"/>
  <c r="G82" i="23"/>
  <c r="E8" i="19"/>
  <c r="E9" i="19"/>
  <c r="D10" i="19"/>
  <c r="C10" i="19"/>
  <c r="E7" i="19"/>
  <c r="L82" i="1"/>
  <c r="L93" i="1"/>
  <c r="F82" i="23"/>
  <c r="L90" i="1"/>
  <c r="L89" i="1"/>
  <c r="L86" i="1"/>
  <c r="L87" i="1"/>
  <c r="L88" i="1"/>
  <c r="L91" i="1"/>
  <c r="K92" i="1"/>
  <c r="K94" i="1"/>
  <c r="J92" i="1"/>
  <c r="J94" i="1"/>
  <c r="I92" i="1"/>
  <c r="I94" i="1"/>
  <c r="E7" i="20"/>
  <c r="L76" i="1"/>
  <c r="L75" i="1"/>
  <c r="L77" i="1"/>
  <c r="L80" i="1"/>
  <c r="E82" i="23"/>
  <c r="I81" i="1"/>
  <c r="I83" i="1"/>
  <c r="J81" i="1"/>
  <c r="J83" i="1"/>
  <c r="K81" i="1"/>
  <c r="K83" i="1"/>
  <c r="I15" i="7"/>
  <c r="L65" i="1"/>
  <c r="L66" i="1"/>
  <c r="L67" i="1"/>
  <c r="L68" i="1"/>
  <c r="L69" i="1"/>
  <c r="L71" i="1"/>
  <c r="K70" i="1"/>
  <c r="K72" i="1"/>
  <c r="J70" i="1"/>
  <c r="J72" i="1"/>
  <c r="I70" i="1"/>
  <c r="I72" i="1"/>
  <c r="L55" i="1"/>
  <c r="L56" i="1"/>
  <c r="L57" i="1"/>
  <c r="L58" i="1"/>
  <c r="L59" i="1"/>
  <c r="L61" i="1"/>
  <c r="K60" i="1"/>
  <c r="K62" i="1"/>
  <c r="J60" i="1"/>
  <c r="J62" i="1"/>
  <c r="I60" i="1"/>
  <c r="I62" i="1"/>
  <c r="B103" i="1"/>
  <c r="E103" i="1"/>
  <c r="E97" i="1"/>
  <c r="E98" i="1"/>
  <c r="E99" i="1"/>
  <c r="E100" i="1"/>
  <c r="E101" i="1"/>
  <c r="D102" i="1"/>
  <c r="D104" i="1"/>
  <c r="C102" i="1"/>
  <c r="C104" i="1"/>
  <c r="B102" i="1"/>
  <c r="B104" i="1"/>
  <c r="B92" i="1"/>
  <c r="E92" i="1"/>
  <c r="E86" i="1"/>
  <c r="E87" i="1"/>
  <c r="E88" i="1"/>
  <c r="E89" i="1"/>
  <c r="E90" i="1"/>
  <c r="D91" i="1"/>
  <c r="D93" i="1"/>
  <c r="C91" i="1"/>
  <c r="C93" i="1"/>
  <c r="B91" i="1"/>
  <c r="E75" i="1"/>
  <c r="E76" i="1"/>
  <c r="E77" i="1"/>
  <c r="E78" i="1"/>
  <c r="E79" i="1"/>
  <c r="E81" i="1"/>
  <c r="D80" i="1"/>
  <c r="D82" i="1"/>
  <c r="C80" i="1"/>
  <c r="C82" i="1"/>
  <c r="B80" i="1"/>
  <c r="B82" i="1"/>
  <c r="E65" i="1"/>
  <c r="E66" i="1"/>
  <c r="E67" i="1"/>
  <c r="E68" i="1"/>
  <c r="B69" i="1"/>
  <c r="E69" i="1"/>
  <c r="B71" i="1"/>
  <c r="E71" i="1"/>
  <c r="D70" i="1"/>
  <c r="D72" i="1"/>
  <c r="C70" i="1"/>
  <c r="C72" i="1"/>
  <c r="E55" i="1"/>
  <c r="E56" i="1"/>
  <c r="E57" i="1"/>
  <c r="D58" i="1"/>
  <c r="E58" i="1"/>
  <c r="B59" i="1"/>
  <c r="E59" i="1"/>
  <c r="B61" i="1"/>
  <c r="C60" i="1"/>
  <c r="C62" i="1"/>
  <c r="L45" i="1"/>
  <c r="L46" i="1"/>
  <c r="L48" i="1"/>
  <c r="L49" i="1"/>
  <c r="K50" i="1"/>
  <c r="K52" i="1"/>
  <c r="J50" i="1"/>
  <c r="J52" i="1"/>
  <c r="I50" i="1"/>
  <c r="I52" i="1"/>
  <c r="L35" i="1"/>
  <c r="L36" i="1"/>
  <c r="L37" i="1"/>
  <c r="L38" i="1"/>
  <c r="L39" i="1"/>
  <c r="L41" i="1"/>
  <c r="K40" i="1"/>
  <c r="K42" i="1"/>
  <c r="J40" i="1"/>
  <c r="J42" i="1"/>
  <c r="I40" i="1"/>
  <c r="I42" i="1"/>
  <c r="L6" i="1"/>
  <c r="L5" i="1"/>
  <c r="E52" i="1"/>
  <c r="E51" i="1"/>
  <c r="E50" i="1"/>
  <c r="E49" i="1"/>
  <c r="E48" i="1"/>
  <c r="E47" i="1"/>
  <c r="E46" i="1"/>
  <c r="E45" i="1"/>
  <c r="I31" i="1"/>
  <c r="L31" i="1"/>
  <c r="L32" i="1"/>
  <c r="K32" i="1"/>
  <c r="J32" i="1"/>
  <c r="N10" i="6"/>
  <c r="AA10" i="2"/>
  <c r="AC10" i="2"/>
  <c r="I10" i="2"/>
  <c r="K10" i="2"/>
  <c r="B70" i="1"/>
  <c r="B72" i="1"/>
  <c r="C22" i="18"/>
  <c r="P8" i="18"/>
  <c r="F11" i="7"/>
  <c r="F21" i="7" s="1"/>
  <c r="E10" i="30"/>
  <c r="O10" i="30"/>
  <c r="E11" i="7"/>
  <c r="I36" i="7"/>
  <c r="I13" i="7"/>
  <c r="P41" i="7"/>
  <c r="O126" i="1"/>
  <c r="I9" i="7"/>
  <c r="M8" i="30"/>
  <c r="H11" i="7"/>
  <c r="H21" i="7" s="1"/>
  <c r="G11" i="7"/>
  <c r="I14" i="7"/>
  <c r="O147" i="1"/>
  <c r="N108" i="1"/>
  <c r="E8" i="30"/>
  <c r="AF11" i="2"/>
  <c r="AF10" i="2"/>
  <c r="B93" i="1"/>
  <c r="N110" i="3"/>
  <c r="N108" i="3"/>
  <c r="N32" i="3"/>
  <c r="B154" i="1"/>
  <c r="B157" i="1"/>
  <c r="N55" i="3"/>
  <c r="N107" i="3"/>
  <c r="N43" i="3"/>
  <c r="N64" i="3"/>
  <c r="R38" i="7"/>
  <c r="B60" i="1"/>
  <c r="B62" i="1"/>
  <c r="E130" i="1"/>
  <c r="E132" i="1"/>
  <c r="M115" i="1"/>
  <c r="M118" i="1"/>
  <c r="F15" i="3"/>
  <c r="M68" i="3"/>
  <c r="F62" i="3"/>
  <c r="M57" i="3"/>
  <c r="N72" i="3"/>
  <c r="N34" i="3"/>
  <c r="L70" i="1"/>
  <c r="L72" i="1"/>
  <c r="E114" i="1"/>
  <c r="E116" i="1"/>
  <c r="E142" i="1"/>
  <c r="E144" i="1"/>
  <c r="E80" i="1"/>
  <c r="E82" i="1"/>
  <c r="L81" i="1"/>
  <c r="L83" i="1"/>
  <c r="E70" i="1"/>
  <c r="E72" i="1"/>
  <c r="E91" i="1"/>
  <c r="E93" i="1"/>
  <c r="L60" i="1"/>
  <c r="L62" i="1"/>
  <c r="L92" i="1"/>
  <c r="L94" i="1"/>
  <c r="E60" i="1"/>
  <c r="L40" i="1"/>
  <c r="L42" i="1"/>
  <c r="L105" i="1"/>
  <c r="L50" i="1"/>
  <c r="L52" i="1"/>
  <c r="F154" i="1"/>
  <c r="F157" i="1"/>
  <c r="I115" i="1"/>
  <c r="I118" i="1"/>
  <c r="E10" i="19"/>
  <c r="C20" i="19"/>
  <c r="H12" i="2"/>
  <c r="L12" i="2"/>
  <c r="F26" i="3"/>
  <c r="N44" i="3"/>
  <c r="N42" i="3"/>
  <c r="N67" i="3"/>
  <c r="N66" i="3"/>
  <c r="N54" i="3"/>
  <c r="M94" i="3"/>
  <c r="N40" i="3"/>
  <c r="F45" i="3"/>
  <c r="N14" i="3"/>
  <c r="N30" i="3"/>
  <c r="N28" i="3"/>
  <c r="M62" i="3"/>
  <c r="N60" i="3"/>
  <c r="N59" i="3"/>
  <c r="G88" i="3"/>
  <c r="M12" i="4"/>
  <c r="N56" i="3"/>
  <c r="N29" i="3"/>
  <c r="N78" i="3"/>
  <c r="F94" i="3"/>
  <c r="N83" i="3"/>
  <c r="N77" i="3"/>
  <c r="N39" i="3"/>
  <c r="N37" i="3"/>
  <c r="N33" i="3"/>
  <c r="N13" i="3"/>
  <c r="N11" i="3"/>
  <c r="I88" i="3"/>
  <c r="N91" i="3"/>
  <c r="E88" i="3"/>
  <c r="J88" i="3"/>
  <c r="N85" i="3"/>
  <c r="F74" i="3"/>
  <c r="N53" i="3"/>
  <c r="M51" i="3"/>
  <c r="N10" i="3"/>
  <c r="M74" i="3"/>
  <c r="N38" i="3"/>
  <c r="M15" i="3"/>
  <c r="K88" i="3"/>
  <c r="F57" i="3"/>
  <c r="N84" i="3"/>
  <c r="N81" i="3"/>
  <c r="F86" i="3"/>
  <c r="N73" i="3"/>
  <c r="N71" i="3"/>
  <c r="F35" i="3"/>
  <c r="L88" i="3"/>
  <c r="F51" i="3"/>
  <c r="N92" i="3"/>
  <c r="N76" i="3"/>
  <c r="F68" i="3"/>
  <c r="N31" i="3"/>
  <c r="N12" i="3"/>
  <c r="C88" i="3"/>
  <c r="H88" i="3"/>
  <c r="N51" i="3"/>
  <c r="M26" i="3"/>
  <c r="M45" i="3"/>
  <c r="M86" i="3"/>
  <c r="N82" i="3"/>
  <c r="N79" i="3"/>
  <c r="N70" i="3"/>
  <c r="N65" i="3"/>
  <c r="N41" i="3"/>
  <c r="D88" i="3"/>
  <c r="Z12" i="2"/>
  <c r="AD12" i="2"/>
  <c r="D60" i="1"/>
  <c r="D62" i="1"/>
  <c r="E102" i="1"/>
  <c r="E104" i="1"/>
  <c r="I32" i="1"/>
  <c r="E61" i="1"/>
  <c r="M35" i="3"/>
  <c r="L103" i="1"/>
  <c r="AA12" i="2"/>
  <c r="AE11" i="2"/>
  <c r="AC12" i="2"/>
  <c r="AE10" i="2"/>
  <c r="M11" i="2"/>
  <c r="M9" i="2"/>
  <c r="I12" i="2"/>
  <c r="K12" i="2"/>
  <c r="M10" i="2"/>
  <c r="H97" i="3"/>
  <c r="H11" i="30"/>
  <c r="K97" i="3"/>
  <c r="K11" i="30"/>
  <c r="C97" i="3"/>
  <c r="J97" i="3"/>
  <c r="J11" i="30"/>
  <c r="E97" i="3"/>
  <c r="D11" i="30"/>
  <c r="D11" i="7"/>
  <c r="D21" i="7" s="1"/>
  <c r="I7" i="7"/>
  <c r="P25" i="7" s="1"/>
  <c r="C11" i="7"/>
  <c r="L97" i="3"/>
  <c r="L11" i="30"/>
  <c r="I97" i="3"/>
  <c r="I11" i="30"/>
  <c r="D97" i="3"/>
  <c r="C11" i="30"/>
  <c r="G97" i="3"/>
  <c r="C19" i="7"/>
  <c r="O8" i="30"/>
  <c r="AF12" i="2"/>
  <c r="N26" i="3"/>
  <c r="C24" i="18"/>
  <c r="C30" i="18"/>
  <c r="E62" i="1"/>
  <c r="N68" i="3"/>
  <c r="N57" i="3"/>
  <c r="N35" i="3"/>
  <c r="N62" i="3"/>
  <c r="N12" i="4"/>
  <c r="N15" i="3"/>
  <c r="N45" i="3"/>
  <c r="N86" i="3"/>
  <c r="N94" i="3"/>
  <c r="N74" i="3"/>
  <c r="F88" i="3"/>
  <c r="M88" i="3"/>
  <c r="AG9" i="2"/>
  <c r="AG11" i="2"/>
  <c r="AG10" i="2"/>
  <c r="M97" i="3"/>
  <c r="F97" i="3"/>
  <c r="M9" i="30"/>
  <c r="G11" i="30"/>
  <c r="M11" i="30"/>
  <c r="E9" i="30"/>
  <c r="E11" i="30"/>
  <c r="B11" i="30"/>
  <c r="N88" i="3"/>
  <c r="N97" i="3"/>
  <c r="O11" i="30"/>
  <c r="O9" i="30"/>
  <c r="M21" i="7" l="1"/>
  <c r="C38" i="7"/>
  <c r="M38" i="7"/>
  <c r="E38" i="7"/>
  <c r="Q21" i="7"/>
  <c r="P21" i="7"/>
  <c r="I19" i="7"/>
  <c r="G21" i="7"/>
  <c r="E21" i="7"/>
  <c r="L21" i="7"/>
  <c r="D38" i="7"/>
  <c r="N29" i="7"/>
  <c r="N36" i="7"/>
  <c r="P35" i="7"/>
  <c r="W35" i="7" s="1"/>
  <c r="F38" i="7"/>
  <c r="P26" i="7"/>
  <c r="W26" i="7" s="1"/>
  <c r="I11" i="7"/>
  <c r="I21" i="7" s="1"/>
  <c r="L38" i="7"/>
  <c r="K38" i="7"/>
  <c r="R11" i="7"/>
  <c r="J38" i="7"/>
  <c r="C21" i="7"/>
  <c r="P32" i="7"/>
  <c r="W32" i="7" s="1"/>
  <c r="G29" i="7"/>
  <c r="N21" i="7"/>
  <c r="P34" i="7"/>
  <c r="W34" i="7" s="1"/>
  <c r="P33" i="7"/>
  <c r="W33" i="7" s="1"/>
  <c r="P28" i="7"/>
  <c r="P31" i="7"/>
  <c r="G36" i="7"/>
  <c r="P27" i="7"/>
  <c r="R19" i="7"/>
  <c r="K21" i="7"/>
  <c r="I38" i="7"/>
  <c r="N224" i="1"/>
  <c r="D225" i="1"/>
  <c r="N225" i="1" s="1"/>
  <c r="L224" i="1"/>
  <c r="K223" i="1"/>
  <c r="M223" i="1" s="1"/>
  <c r="K219" i="1"/>
  <c r="M219" i="1" s="1"/>
  <c r="H224" i="1"/>
  <c r="H225" i="1" s="1"/>
  <c r="H232" i="1" s="1"/>
  <c r="I224" i="1"/>
  <c r="M228" i="1"/>
  <c r="F224" i="1"/>
  <c r="E225" i="1" s="1"/>
  <c r="E232" i="1" s="1"/>
  <c r="K218" i="1"/>
  <c r="B224" i="1"/>
  <c r="B225" i="1" s="1"/>
  <c r="B232" i="1" s="1"/>
  <c r="N38" i="7" l="1"/>
  <c r="P29" i="7"/>
  <c r="R21" i="7"/>
  <c r="P36" i="7"/>
  <c r="G38" i="7"/>
  <c r="K224" i="1"/>
  <c r="M218" i="1"/>
  <c r="P218" i="1" s="1"/>
  <c r="P38" i="7" l="1"/>
  <c r="J21" i="7" s="1"/>
  <c r="K225" i="1"/>
  <c r="K226" i="1" s="1"/>
  <c r="K232" i="1" s="1"/>
  <c r="M224" i="1"/>
  <c r="P39" i="7" l="1"/>
  <c r="S38" i="7" s="1"/>
  <c r="O38" i="7"/>
  <c r="S21" i="7"/>
  <c r="H38" i="7"/>
  <c r="P42" i="7"/>
  <c r="P43" i="7" s="1"/>
  <c r="U38" i="7"/>
  <c r="Q38"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GASSMANN, Chantale</author>
  </authors>
  <commentList>
    <comment ref="D200" authorId="0" shapeId="0" xr:uid="{00000000-0006-0000-0000-000001000000}">
      <text>
        <r>
          <rPr>
            <b/>
            <sz val="9"/>
            <color indexed="81"/>
            <rFont val="Tahoma"/>
            <family val="2"/>
          </rPr>
          <t>GASSMANN, Chantale:</t>
        </r>
        <r>
          <rPr>
            <sz val="9"/>
            <color indexed="81"/>
            <rFont val="Tahoma"/>
            <family val="2"/>
          </rPr>
          <t xml:space="preserve">
Wieso 0 Schüler angegeben: eigentlich sind 64 KG als EAS über Anträge für zusätzliches STK gemeldet. Da diese aber ebenfalls für die Berechnung des normalen STK zählen, sind sie in diesen Schülerzahlen inbegriffen und wurden nicht wie bei Primar abgezogen</t>
        </r>
      </text>
    </comment>
    <comment ref="G200" authorId="0" shapeId="0" xr:uid="{00000000-0006-0000-0000-000002000000}">
      <text>
        <r>
          <rPr>
            <b/>
            <sz val="9"/>
            <color indexed="81"/>
            <rFont val="Tahoma"/>
            <family val="2"/>
          </rPr>
          <t>GASSMANN, Chantale:</t>
        </r>
        <r>
          <rPr>
            <sz val="9"/>
            <color indexed="81"/>
            <rFont val="Tahoma"/>
            <family val="2"/>
          </rPr>
          <t xml:space="preserve">
Wieso 0 Schüler angegeben: eigentlich sind 99 KG als EAS über Anträge für zusätzliches STK gemeldet. Da diese aber ebenfalls für die Berechnung des normalen STK zählen, sind sie in diesen Schülerzahlen inbegriffen und wurden nicht wie bei Primar abgezogen</t>
        </r>
      </text>
    </comment>
    <comment ref="D201" authorId="0" shapeId="0" xr:uid="{00000000-0006-0000-0000-000003000000}">
      <text>
        <r>
          <rPr>
            <b/>
            <sz val="9"/>
            <color indexed="81"/>
            <rFont val="Tahoma"/>
            <family val="2"/>
          </rPr>
          <t>GASSMANN, Chantale:</t>
        </r>
        <r>
          <rPr>
            <sz val="9"/>
            <color indexed="81"/>
            <rFont val="Tahoma"/>
            <family val="2"/>
          </rPr>
          <t xml:space="preserve">
nach dem 29.09.17 sind noch für das CFA 3 EAS hinzugekommen. Diese sind aber hier nicht mit- gerechnet, da nach dem Stichtag Antrag gestellt wurde. TOTAL somit 42 EAS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tc={BA5F67F2-0680-4B28-92EE-19D3CBD1FF78}</author>
    <author>tc={56DC22DC-6A66-4CD6-9B49-4A210B18E71D}</author>
    <author>tc={86A7EFE1-05EB-4F66-B986-F303570EC077}</author>
    <author>tc={3EBE7B21-76C4-463B-BB82-BD2274C40DAE}</author>
    <author>tc={0D46DB67-22A6-4E11-9D4F-DBCB616BD5D0}</author>
    <author>tc={56041C1C-7C91-4E75-B2CC-0E3E22930DE7}</author>
    <author>tc={55DFA312-301D-4395-89F3-58AAF6F741D8}</author>
    <author>tc={83F11DCC-36DC-40BE-B7A3-95AEE87E46C5}</author>
    <author>tc={A121302F-F897-4904-A820-FB1880039379}</author>
    <author>tc={39250AFF-98B3-4E00-88A7-B76035B8B483}</author>
    <author>tc={FF2795B0-83C8-4D48-83F2-0CBD5D6A7B64}</author>
    <author>tc={08FC614D-D6AE-4224-9A08-B2148AAEDE7A}</author>
    <author>tc={294C5967-C782-4963-86C4-1BA400A85008}</author>
    <author>tc={C111AA4D-1811-4F74-B07F-CB1A43842B5A}</author>
    <author>tc={90D1DECB-EDA9-43C3-A1AC-E7ADD1AA9742}</author>
    <author>tc={5844F729-C2ED-466B-ACBF-F5AA886713C6}</author>
    <author>tc={81088F6F-3049-4DD1-A890-3FC01C063DE1}</author>
  </authors>
  <commentList>
    <comment ref="E8" authorId="0" shapeId="0" xr:uid="{BA5F67F2-0680-4B28-92EE-19D3CBD1FF78}">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EAS Eingliederung:
- Al-Jizani Omaima
- Al-Zuhairi Aymen
- Azizi Hajar
- Fares Ahmad
- Fares Aya</t>
      </text>
    </comment>
    <comment ref="F9" authorId="1" shapeId="0" xr:uid="{56DC22DC-6A66-4CD6-9B49-4A210B18E71D}">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EAS Eingliederung:
- Azizi Taib</t>
      </text>
    </comment>
    <comment ref="F10" authorId="2" shapeId="0" xr:uid="{86A7EFE1-05EB-4F66-B986-F303570EC077}">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EAS Eingliederung:
- Abdulhannan Mohamed</t>
      </text>
    </comment>
    <comment ref="H13" authorId="3" shapeId="0" xr:uid="{3EBE7B21-76C4-463B-BB82-BD2274C40DAE}">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EAS Eingliederung:
- Didovic Edina</t>
      </text>
    </comment>
    <comment ref="I13" authorId="4" shapeId="0" xr:uid="{0D46DB67-22A6-4E11-9D4F-DBCB616BD5D0}">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EAS Eingliederung:
- Bouz Mohamed Walid</t>
      </text>
    </comment>
    <comment ref="G14" authorId="5" shapeId="0" xr:uid="{56041C1C-7C91-4E75-B2CC-0E3E22930DE7}">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EAS Eingliederung:
- Bisbis Mohames 
- Bouz Ghait
- Jarkas Mohamed</t>
      </text>
    </comment>
    <comment ref="F18" authorId="6" shapeId="0" xr:uid="{55DFA312-301D-4395-89F3-58AAF6F741D8}">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EAS Eingliederung:
- Rezai Amir
- Fares Alan</t>
      </text>
    </comment>
    <comment ref="J21" authorId="7" shapeId="0" xr:uid="{83F11DCC-36DC-40BE-B7A3-95AEE87E46C5}">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EAS Eingliederung:
- Al-Madane Mohammed</t>
      </text>
    </comment>
    <comment ref="F25" authorId="8" shapeId="0" xr:uid="{A121302F-F897-4904-A820-FB1880039379}">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EAS Eingliederung:
- Didovic Veldin
- Safi Qasim</t>
      </text>
    </comment>
    <comment ref="G25" authorId="9" shapeId="0" xr:uid="{39250AFF-98B3-4E00-88A7-B76035B8B483}">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EAS Eingliederung:
- Abrahale Solomon John
- Muric Dzejlan</t>
      </text>
    </comment>
    <comment ref="G34" authorId="10" shapeId="0" xr:uid="{FF2795B0-83C8-4D48-83F2-0CBD5D6A7B64}">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EAS Eingliederung:
- Agoumi Ikram
- Lidavets Andrii</t>
      </text>
    </comment>
    <comment ref="G35" authorId="11" shapeId="0" xr:uid="{08FC614D-D6AE-4224-9A08-B2148AAEDE7A}">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EAS Eingliederung:
- Rezai Nargis</t>
      </text>
    </comment>
    <comment ref="H36" authorId="12" shapeId="0" xr:uid="{294C5967-C782-4963-86C4-1BA400A85008}">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EAS Eingliederung:
-Aljizani Fatimah
- Aljizani Qamar</t>
      </text>
    </comment>
    <comment ref="G52" authorId="13" shapeId="0" xr:uid="{C111AA4D-1811-4F74-B07F-CB1A43842B5A}">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EAS Eingliederung:
- Malik Jalil</t>
      </text>
    </comment>
    <comment ref="K58" authorId="14" shapeId="0" xr:uid="{90D1DECB-EDA9-43C3-A1AC-E7ADD1AA9742}">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Neueinschreibungen:
- Blagojevic Jovan
- Boussam Amal
- Hurtic Jasmin
- Krca Nenad
- Maroufkel Ziaulhaq
- Medic Laris
- Mohammes Hasan Saif Saad
- Naceri Zarif
- Oudeuil Mair Yansee
- Safaa Abbas Dhuha
- Safaa Abas Fatima
- Taleb Mohamme Osama</t>
      </text>
    </comment>
    <comment ref="D60" authorId="15" shapeId="0" xr:uid="{5844F729-C2ED-466B-ACBF-F5AA886713C6}">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EAS Eingliederung:
- Abdulhannan Mohamed
- Abrahale Solomon John
- Agoumi Ikram
- Alizani Fatimah
- Aljizani Qamar
- Aljizani Omaima
- Al-Madane Mohammed
- Al-Zuhairi Aymen
- Azizi Hajar
- Azizi Taib
- Bisbis Mohamed
- Bouz Ghait
- Bouz Mohame Walid
- Didovic Edina
- Didovic Veldin
- Fares Alan
- Fares Ahmad
- Fares Aya
- Jarkas Mohamed
- Lidavets Andrii
- Malik Jalil
- Muric Dzejlan
- Rezai Amir
- Rezai Nargis
- Safi Qasim</t>
      </text>
    </comment>
    <comment ref="K61" authorId="16" shapeId="0" xr:uid="{81088F6F-3049-4DD1-A890-3FC01C063DE1}">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EAS Eingliederung:
- Safi Erfan
- Azizi Laith</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GASSMANN, Chantale</author>
    <author>gassmann</author>
  </authors>
  <commentList>
    <comment ref="R10" authorId="0" shapeId="0" xr:uid="{00000000-0006-0000-1D00-000001000000}">
      <text>
        <r>
          <rPr>
            <b/>
            <sz val="9"/>
            <color indexed="81"/>
            <rFont val="Tahoma"/>
            <family val="2"/>
          </rPr>
          <t>GASSMANN, Chantale:</t>
        </r>
        <r>
          <rPr>
            <sz val="9"/>
            <color indexed="81"/>
            <rFont val="Tahoma"/>
            <family val="2"/>
          </rPr>
          <t xml:space="preserve">
der Kurs an 120 Stunden Elementarkenntnisse wurde auf 240 erhöht. Daher 51 + 30 Schüler zusammengerechnet = 81</t>
        </r>
      </text>
    </comment>
    <comment ref="D19" authorId="1" shapeId="0" xr:uid="{00000000-0006-0000-1D00-000002000000}">
      <text>
        <r>
          <rPr>
            <b/>
            <sz val="8"/>
            <color indexed="81"/>
            <rFont val="Tahoma"/>
            <family val="2"/>
          </rPr>
          <t>gassmann:</t>
        </r>
        <r>
          <rPr>
            <sz val="8"/>
            <color indexed="81"/>
            <rFont val="Tahoma"/>
            <family val="2"/>
          </rPr>
          <t xml:space="preserve">
Laut Schulleiter wurden, wo eine 0 steht, die Kurse zusammengelegt. Z.B. Italienisch 2. und 3. Jahr werden zusammen gegeben, also keine einzelnen Stunden.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gassmann</author>
  </authors>
  <commentList>
    <comment ref="H18" authorId="0" shapeId="0" xr:uid="{00000000-0006-0000-1F00-000001000000}">
      <text>
        <r>
          <rPr>
            <b/>
            <sz val="8"/>
            <color indexed="81"/>
            <rFont val="Tahoma"/>
            <family val="2"/>
          </rPr>
          <t>gassmann:</t>
        </r>
        <r>
          <rPr>
            <sz val="8"/>
            <color indexed="81"/>
            <rFont val="Tahoma"/>
            <family val="2"/>
          </rPr>
          <t xml:space="preserve">
Anfrage an Minister auf Abweichung.</t>
        </r>
      </text>
    </comment>
    <comment ref="H26" authorId="0" shapeId="0" xr:uid="{00000000-0006-0000-1F00-000002000000}">
      <text>
        <r>
          <rPr>
            <b/>
            <sz val="8"/>
            <color indexed="81"/>
            <rFont val="Tahoma"/>
            <family val="2"/>
          </rPr>
          <t>gassmann:</t>
        </r>
        <r>
          <rPr>
            <sz val="8"/>
            <color indexed="81"/>
            <rFont val="Tahoma"/>
            <family val="2"/>
          </rPr>
          <t xml:space="preserve">
Unterricht wurde von Frau Reichling gestrichen, da Schüler nicht bezahlt hatten.</t>
        </r>
      </text>
    </comment>
    <comment ref="H55" authorId="0" shapeId="0" xr:uid="{00000000-0006-0000-1F00-000003000000}">
      <text>
        <r>
          <rPr>
            <b/>
            <sz val="8"/>
            <color indexed="81"/>
            <rFont val="Tahoma"/>
            <family val="2"/>
          </rPr>
          <t>gassmann:</t>
        </r>
        <r>
          <rPr>
            <sz val="8"/>
            <color indexed="81"/>
            <rFont val="Tahoma"/>
            <family val="2"/>
          </rPr>
          <t xml:space="preserve">
Anfrage an Minister auf Abweichung</t>
        </r>
      </text>
    </comment>
  </commentList>
</comments>
</file>

<file path=xl/sharedStrings.xml><?xml version="1.0" encoding="utf-8"?>
<sst xmlns="http://schemas.openxmlformats.org/spreadsheetml/2006/main" count="2623" uniqueCount="746">
  <si>
    <t>Entwicklung der Schülerzahlen seit dem Schuljahr 1988-1989</t>
  </si>
  <si>
    <t>1988-89</t>
  </si>
  <si>
    <t>GUW</t>
  </si>
  <si>
    <t>OSUW</t>
  </si>
  <si>
    <t>FSUW</t>
  </si>
  <si>
    <t>TOTAL</t>
  </si>
  <si>
    <t>1993-94</t>
  </si>
  <si>
    <t>Kindergarten</t>
  </si>
  <si>
    <t>Primarschule</t>
  </si>
  <si>
    <t>Sekundarschule</t>
  </si>
  <si>
    <t>Hochschule</t>
  </si>
  <si>
    <t>Sonderschule</t>
  </si>
  <si>
    <t>Total</t>
  </si>
  <si>
    <t>Fortbildung</t>
  </si>
  <si>
    <t>1989-90</t>
  </si>
  <si>
    <t>1994-95</t>
  </si>
  <si>
    <t>1990-91</t>
  </si>
  <si>
    <t>1995-96</t>
  </si>
  <si>
    <t>1991-92</t>
  </si>
  <si>
    <t>1992-93</t>
  </si>
  <si>
    <t>1996-97</t>
  </si>
  <si>
    <t>1997-98</t>
  </si>
  <si>
    <t>1998-99</t>
  </si>
  <si>
    <t>1999-2000</t>
  </si>
  <si>
    <t>2000-2001</t>
  </si>
  <si>
    <t>2001-2002</t>
  </si>
  <si>
    <t>Grundschulen in der Deutschsprachigen Gemeinschaft</t>
  </si>
  <si>
    <t>1KG</t>
  </si>
  <si>
    <t>2KG</t>
  </si>
  <si>
    <t>3KG</t>
  </si>
  <si>
    <t>KG</t>
  </si>
  <si>
    <t>1PS</t>
  </si>
  <si>
    <t>2PS</t>
  </si>
  <si>
    <t>3PS</t>
  </si>
  <si>
    <t>4PS</t>
  </si>
  <si>
    <t>5PS</t>
  </si>
  <si>
    <t>6PS</t>
  </si>
  <si>
    <t>PS</t>
  </si>
  <si>
    <t>TOT</t>
  </si>
  <si>
    <t>KA Eupen dt. Abt.</t>
  </si>
  <si>
    <t>KA Eupen frz. Abt.</t>
  </si>
  <si>
    <t>CFA Kelmis dt. Abt.</t>
  </si>
  <si>
    <t>CFA Kelmis fr. Abt.</t>
  </si>
  <si>
    <t>Total GUW</t>
  </si>
  <si>
    <t>Iveldingen</t>
  </si>
  <si>
    <t>Born</t>
  </si>
  <si>
    <t>Deidenberg</t>
  </si>
  <si>
    <t>Schoppen</t>
  </si>
  <si>
    <t>Heppenbach</t>
  </si>
  <si>
    <t>Herresbach</t>
  </si>
  <si>
    <t>Meyerode</t>
  </si>
  <si>
    <t>Medell</t>
  </si>
  <si>
    <t>Amel Total</t>
  </si>
  <si>
    <t>Büllingen</t>
  </si>
  <si>
    <t>Honsfeld</t>
  </si>
  <si>
    <t>Hünningen</t>
  </si>
  <si>
    <t>Mürringen</t>
  </si>
  <si>
    <t>Manderfeld</t>
  </si>
  <si>
    <t>Rocherath</t>
  </si>
  <si>
    <t>Wirtzfeld</t>
  </si>
  <si>
    <t>Büllingen Total</t>
  </si>
  <si>
    <t>Kreuzberg</t>
  </si>
  <si>
    <t>Espeler</t>
  </si>
  <si>
    <t>Aldringen</t>
  </si>
  <si>
    <t>Maldingen</t>
  </si>
  <si>
    <t>Braunlauf</t>
  </si>
  <si>
    <t>Oudler</t>
  </si>
  <si>
    <t>Lascheid</t>
  </si>
  <si>
    <t>Burg Reuland Total</t>
  </si>
  <si>
    <t>Weywertz</t>
  </si>
  <si>
    <t>Elsenborn</t>
  </si>
  <si>
    <t>Nidrum</t>
  </si>
  <si>
    <t>Bütgenbach Total</t>
  </si>
  <si>
    <t>Oberstadt</t>
  </si>
  <si>
    <t>Kettenis</t>
  </si>
  <si>
    <t>Unterstadt</t>
  </si>
  <si>
    <t>Eupen Total</t>
  </si>
  <si>
    <t>Kelmis dt.</t>
  </si>
  <si>
    <t>Kelmis frz.</t>
  </si>
  <si>
    <t>Hergenrath</t>
  </si>
  <si>
    <t>Kelmis Total</t>
  </si>
  <si>
    <t>Herbesthal dt</t>
  </si>
  <si>
    <t>Walhorn</t>
  </si>
  <si>
    <t>Lontzen Total</t>
  </si>
  <si>
    <t>Raeren</t>
  </si>
  <si>
    <t>Eynatten</t>
  </si>
  <si>
    <t>Hauset</t>
  </si>
  <si>
    <t>Raeren Total</t>
  </si>
  <si>
    <t>Sankt Vith</t>
  </si>
  <si>
    <t>Recht</t>
  </si>
  <si>
    <t>Schönberg</t>
  </si>
  <si>
    <t>Lommersweiler</t>
  </si>
  <si>
    <t>Emmels</t>
  </si>
  <si>
    <t>Crombach</t>
  </si>
  <si>
    <t>Rodt</t>
  </si>
  <si>
    <t>Neidingen</t>
  </si>
  <si>
    <t>Wallerode</t>
  </si>
  <si>
    <t>Hinderhausen</t>
  </si>
  <si>
    <t>Sankt Vith Total</t>
  </si>
  <si>
    <t>OSUW TOTAL</t>
  </si>
  <si>
    <t>Pater-Damian-Grundschule</t>
  </si>
  <si>
    <t>Total FSUW</t>
  </si>
  <si>
    <t>Total 1. Oktober 2001</t>
  </si>
  <si>
    <t>ALLE</t>
  </si>
  <si>
    <t>Sekundarschulen in der Deutschsprachigen Gemeinschaft</t>
  </si>
  <si>
    <t>1AU</t>
  </si>
  <si>
    <t>2AU</t>
  </si>
  <si>
    <t>3AU</t>
  </si>
  <si>
    <t>4AU</t>
  </si>
  <si>
    <t>5AU</t>
  </si>
  <si>
    <t>6AU</t>
  </si>
  <si>
    <t>1BU</t>
  </si>
  <si>
    <t>2BU</t>
  </si>
  <si>
    <t>3BU</t>
  </si>
  <si>
    <t>4BU</t>
  </si>
  <si>
    <t>5BU</t>
  </si>
  <si>
    <t>6BU</t>
  </si>
  <si>
    <t>7BU</t>
  </si>
  <si>
    <t>KA Eupen</t>
  </si>
  <si>
    <t>Robert-Schuman-Institut</t>
  </si>
  <si>
    <t>CFA Kelmis</t>
  </si>
  <si>
    <t>KA Sankt Vith</t>
  </si>
  <si>
    <t>TOTAL GUW</t>
  </si>
  <si>
    <t xml:space="preserve">BI Büllingen </t>
  </si>
  <si>
    <t>Pater-Damian-Schule</t>
  </si>
  <si>
    <t>Bisch. Schule SV</t>
  </si>
  <si>
    <t>Tech. Inst. SV</t>
  </si>
  <si>
    <t>Krankenpflege</t>
  </si>
  <si>
    <t xml:space="preserve"> TOTAL FSUW</t>
  </si>
  <si>
    <t>3TÜ</t>
  </si>
  <si>
    <t>4TÜ</t>
  </si>
  <si>
    <t>5TÜ</t>
  </si>
  <si>
    <t>6TÜ</t>
  </si>
  <si>
    <t>3TB</t>
  </si>
  <si>
    <t>4TB</t>
  </si>
  <si>
    <t>5TB</t>
  </si>
  <si>
    <t>6TB</t>
  </si>
  <si>
    <t>7TB</t>
  </si>
  <si>
    <t>Schuljahre</t>
  </si>
  <si>
    <t>AU</t>
  </si>
  <si>
    <t>TOT AU</t>
  </si>
  <si>
    <t>Sekretariat - Sprachen</t>
  </si>
  <si>
    <t>TOT TB</t>
  </si>
  <si>
    <t>BU</t>
  </si>
  <si>
    <t>Anpassungsklasse</t>
  </si>
  <si>
    <t>TOT BU</t>
  </si>
  <si>
    <t>TB</t>
  </si>
  <si>
    <t>Elektrotechnik - Elektronik (2. Stufe)</t>
  </si>
  <si>
    <t>TÜ</t>
  </si>
  <si>
    <t>TOT TÜ</t>
  </si>
  <si>
    <t>Moderne Sprache-öffentliche Beziehungen</t>
  </si>
  <si>
    <t>Primarschulen</t>
  </si>
  <si>
    <t>1LK</t>
  </si>
  <si>
    <t>2LK</t>
  </si>
  <si>
    <t>3LK</t>
  </si>
  <si>
    <t>1LP</t>
  </si>
  <si>
    <t>2LP</t>
  </si>
  <si>
    <t>3LP</t>
  </si>
  <si>
    <t>Internate in der Deutschsprachigen Gemeinschaft</t>
  </si>
  <si>
    <t>Internat BS</t>
  </si>
  <si>
    <t>Internat MG</t>
  </si>
  <si>
    <t>Grundschüler</t>
  </si>
  <si>
    <t>Sekundarschüler</t>
  </si>
  <si>
    <t>Teilzeitunterricht in der DG</t>
  </si>
  <si>
    <t xml:space="preserve">Eupen </t>
  </si>
  <si>
    <t>Schulische Weiterbildung in der DG</t>
  </si>
  <si>
    <t>Institut</t>
  </si>
  <si>
    <t>Netz</t>
  </si>
  <si>
    <t>Schülerzahl</t>
  </si>
  <si>
    <t>Abendschule der BS</t>
  </si>
  <si>
    <t>Inst. für schulische Weiterbildung Kelmis</t>
  </si>
  <si>
    <t>Inst. für schulische Weiterbildung Sankt Vith</t>
  </si>
  <si>
    <t>ALLE SCHULEN</t>
  </si>
  <si>
    <t>SJ</t>
  </si>
  <si>
    <t>Angebot</t>
  </si>
  <si>
    <t>Stufe</t>
  </si>
  <si>
    <t>Stunden</t>
  </si>
  <si>
    <t>Jahr</t>
  </si>
  <si>
    <t>Daktylographie</t>
  </si>
  <si>
    <t>TUOS</t>
  </si>
  <si>
    <t>Automation</t>
  </si>
  <si>
    <t>Elektronik- Einführung</t>
  </si>
  <si>
    <t>Elektronik - Aufbaukurs</t>
  </si>
  <si>
    <t>CNC-Mechanik</t>
  </si>
  <si>
    <t>Englisch</t>
  </si>
  <si>
    <t>Französisch</t>
  </si>
  <si>
    <t>Informatik Aufbaukurs</t>
  </si>
  <si>
    <t>Informatik Gruppe A</t>
  </si>
  <si>
    <t>Informatik Gruppe B</t>
  </si>
  <si>
    <t>Informatik Gruppe C</t>
  </si>
  <si>
    <t>Informatik Gruppe D</t>
  </si>
  <si>
    <t>Textverarbeitung</t>
  </si>
  <si>
    <t>MS-Office für Fortgeschrittene</t>
  </si>
  <si>
    <t>Einführung Informatik Modul A</t>
  </si>
  <si>
    <t>Modul</t>
  </si>
  <si>
    <t>Textverabeitung Winword 6.0</t>
  </si>
  <si>
    <t>Tabellenkalkulation Excel 5.0</t>
  </si>
  <si>
    <t>TOTAL SCHÜLERZAHLEN</t>
  </si>
  <si>
    <t>Aufbaukurs : Bekleidung spez. Techniken</t>
  </si>
  <si>
    <t>BUOS</t>
  </si>
  <si>
    <t>Bekleidung: Freizeit-, Regen-, Sportbekl.</t>
  </si>
  <si>
    <t>Aufbaukurs Kochen und Backen</t>
  </si>
  <si>
    <t>BUUS</t>
  </si>
  <si>
    <t>Einführung in die Informatik</t>
  </si>
  <si>
    <t>TUUS</t>
  </si>
  <si>
    <t>Ernährungslehre und Kochen</t>
  </si>
  <si>
    <t>Ernährungslehre-Vollwerternährung</t>
  </si>
  <si>
    <t>Fachgehilfe im Gastgewerbe</t>
  </si>
  <si>
    <t>Fachkraft für Feinkost, Bankettorg. und Gastgewerbe</t>
  </si>
  <si>
    <t>Grundkurs Bekleidung</t>
  </si>
  <si>
    <t>Vereinfachte Nähtechniken/Mechanisierung</t>
  </si>
  <si>
    <t>Kreatives Nähen</t>
  </si>
  <si>
    <t>Innendekoration und Kunsthandwerk</t>
  </si>
  <si>
    <t>Deutsch, Elementarkenntnisse</t>
  </si>
  <si>
    <t>Deutsch, gründliche Kenntnisse</t>
  </si>
  <si>
    <t>Deutsch, praktische Kenntnisse</t>
  </si>
  <si>
    <t>Deutsch für Deutschsprachige</t>
  </si>
  <si>
    <t>Englisch Elementarkenntnisse</t>
  </si>
  <si>
    <t>Englisch prakt. Kenntnisse</t>
  </si>
  <si>
    <t>Französisch Elementarkenntnisse</t>
  </si>
  <si>
    <t>Französisch prakt. Kenntnisse</t>
  </si>
  <si>
    <t>Informatik</t>
  </si>
  <si>
    <t>Informatik: Textverarbeitung (Winword)</t>
  </si>
  <si>
    <t>Computer assisted design</t>
  </si>
  <si>
    <t>Italienisch, Elementarkenntnisse</t>
  </si>
  <si>
    <t>Italienisch, praktische Kenntnisse</t>
  </si>
  <si>
    <t>Nähen und Zuschneiden</t>
  </si>
  <si>
    <t>Niederländisch, Elementarkenntnisse</t>
  </si>
  <si>
    <t>Niederländisch, praktische Kenntnisse</t>
  </si>
  <si>
    <t>Spanisch Konversationskurse</t>
  </si>
  <si>
    <t>Spanisch, Elementarkenntnisse</t>
  </si>
  <si>
    <t>Spanisch, praktische Kenntnisse</t>
  </si>
  <si>
    <t>Försterausbildung</t>
  </si>
  <si>
    <t>Vorbereitung Abitur</t>
  </si>
  <si>
    <t>Modul 1</t>
  </si>
  <si>
    <t>Deutsch, mittleres Niveau</t>
  </si>
  <si>
    <t>Englisch Konversationskurse</t>
  </si>
  <si>
    <t>Französisch Konversationskurs</t>
  </si>
  <si>
    <t>Informatik: Windows, Excel, PowerPoint</t>
  </si>
  <si>
    <t>Informatik: Grundkennt. Win, Word, Excel</t>
  </si>
  <si>
    <t>Informatik: Mittelkennt. Win, Word, Excel</t>
  </si>
  <si>
    <t>Informatik: Grundkennt. CAD</t>
  </si>
  <si>
    <t>Nähen: ModulKleid und Ensemble</t>
  </si>
  <si>
    <t>Nähen: Modul Regen-, Sport- unFreizeit.</t>
  </si>
  <si>
    <t>Nähen: Modul Mantel</t>
  </si>
  <si>
    <t>Nähen: Kostüm und Jackenkleid</t>
  </si>
  <si>
    <t>Buchführung, KZA, Niveau 1+ 2</t>
  </si>
  <si>
    <t>Modular</t>
  </si>
  <si>
    <t>Buchführung, KZA, Niveau 3+4</t>
  </si>
  <si>
    <t>Analytische Buchführung</t>
  </si>
  <si>
    <t>Deutsch, gründliches Niveau</t>
  </si>
  <si>
    <t>Französisch, Konversation</t>
  </si>
  <si>
    <t>Modularausbildung Französisch Oberstufe</t>
  </si>
  <si>
    <t>Kochkunst, LZA</t>
  </si>
  <si>
    <t>Nähen und Zuschneiden, Kurzlehrgang</t>
  </si>
  <si>
    <t xml:space="preserve">Niederländisch, mittleres Niveau, </t>
  </si>
  <si>
    <t>Russisch, elementares Niveau</t>
  </si>
  <si>
    <t>Spanisch, mittleres Niveau</t>
  </si>
  <si>
    <t>2002-2003</t>
  </si>
  <si>
    <t>Total 1. Oktober 2002</t>
  </si>
  <si>
    <t>Kommunikation - Moderne Sprachen</t>
  </si>
  <si>
    <t>Textile und farbliche Wohngestaltung</t>
  </si>
  <si>
    <t>Aus alt mach neu</t>
  </si>
  <si>
    <t>Informatik 2</t>
  </si>
  <si>
    <t>Informatik Büllingen</t>
  </si>
  <si>
    <t>2003-2004</t>
  </si>
  <si>
    <t>Total 1. Oktober 2003</t>
  </si>
  <si>
    <t>Mode Kreationen</t>
  </si>
  <si>
    <t>Langzeitausbildung Buchführung</t>
  </si>
  <si>
    <t>Informatik: Webdesign</t>
  </si>
  <si>
    <t xml:space="preserve">Königliches Athenäum Eupen </t>
  </si>
  <si>
    <t xml:space="preserve">Robert-Schuman-Institut </t>
  </si>
  <si>
    <t xml:space="preserve">César-Franck-Athenäum Kelmis </t>
  </si>
  <si>
    <t>Königliches Athenäum Sankt Vith</t>
  </si>
  <si>
    <t xml:space="preserve">Bischöfliches Institut Büllingen </t>
  </si>
  <si>
    <t xml:space="preserve">Pater-Damian-Sekundarschule </t>
  </si>
  <si>
    <t xml:space="preserve">Bischöfliche Schule Sankt Vith </t>
  </si>
  <si>
    <t xml:space="preserve">Technisches Institut Sankt Vith </t>
  </si>
  <si>
    <t>2004-2005</t>
  </si>
  <si>
    <t>Total 1. Oktober 2004</t>
  </si>
  <si>
    <t>Wohngestaltung II</t>
  </si>
  <si>
    <t>2005-2006</t>
  </si>
  <si>
    <t>Total 1. Oktober 2005</t>
  </si>
  <si>
    <t>TZU</t>
  </si>
  <si>
    <t>EAS</t>
  </si>
  <si>
    <t>Windows und Textverarbeitung 1</t>
  </si>
  <si>
    <t>Windows und Textverarbeitung 2</t>
  </si>
  <si>
    <t>Wohngestaltung III</t>
  </si>
  <si>
    <t>Teilzeitunterricht</t>
  </si>
  <si>
    <t>Schneiderjacken</t>
  </si>
  <si>
    <t>Nähen Modul Unterstufe</t>
  </si>
  <si>
    <t>Kochen Modul</t>
  </si>
  <si>
    <t>Langzeitausbildung Buchführung Modul Oberstufe</t>
  </si>
  <si>
    <t xml:space="preserve">TUOS </t>
  </si>
  <si>
    <t>Informatik Modul</t>
  </si>
  <si>
    <t>Autonome Hochschule in der DG</t>
  </si>
  <si>
    <t>2006-2007</t>
  </si>
  <si>
    <t>Total 1. Oktober 2006</t>
  </si>
  <si>
    <t xml:space="preserve"> TOTAL OSUW</t>
  </si>
  <si>
    <t>Nähen Kleider und zweiteiler</t>
  </si>
  <si>
    <t>2007-2008</t>
  </si>
  <si>
    <t>Total 1. Oktober 2007</t>
  </si>
  <si>
    <t>Niederländisch, Konversationskurse</t>
  </si>
  <si>
    <t>2008-2009</t>
  </si>
  <si>
    <t>Total 1. Oktober 2008</t>
  </si>
  <si>
    <t>Pflegehelfer</t>
  </si>
  <si>
    <t>Lichtenbusch</t>
  </si>
  <si>
    <t>Total FSU</t>
  </si>
  <si>
    <t>Informatik: Windows, Textverarbeitung, Excel, Access</t>
  </si>
  <si>
    <t>Informatik: Windows, Textverarbeitung+Excel, optimaler einsatz aller Office Komponenten</t>
  </si>
  <si>
    <t>Idee und Gestaltung (ab SJ 08-09) neue Bezeichnung für Deko</t>
  </si>
  <si>
    <t>Aufbaukurs: Freizeit-, Regen-, Sportbekeidung</t>
  </si>
  <si>
    <t>Aufbaukurs Bekleidung (neue Struktur)</t>
  </si>
  <si>
    <t>Französisch Kommunikation</t>
  </si>
  <si>
    <t>2009-2010</t>
  </si>
  <si>
    <t>Total 1. Oktober 2009</t>
  </si>
  <si>
    <t>Italienisch</t>
  </si>
  <si>
    <t>Spanisch, Konversation</t>
  </si>
  <si>
    <t>SE</t>
  </si>
  <si>
    <t>Inst. für schulische Weiterbildung Eupen (RSI)</t>
  </si>
  <si>
    <t>Zentrum für Förderpädagogik (Sankt Vith)</t>
  </si>
  <si>
    <t>Zentrum für Förderpädagogik (Eupen)</t>
  </si>
  <si>
    <t>2010-2011</t>
  </si>
  <si>
    <t>Total 1. Oktober 2010</t>
  </si>
  <si>
    <t>Jersey</t>
  </si>
  <si>
    <t>Jersey II</t>
  </si>
  <si>
    <t>Zusatzjahr</t>
  </si>
  <si>
    <t>EAS: erstankommende Schüler</t>
  </si>
  <si>
    <t>Mode &amp; Accessoires im Relooking (2 Jahre) Kurzzeit</t>
  </si>
  <si>
    <t xml:space="preserve">Forstwirtschaft </t>
  </si>
  <si>
    <t>Förderschüler</t>
  </si>
  <si>
    <t>2011-2012</t>
  </si>
  <si>
    <t>Total 1. Oktober 2011</t>
  </si>
  <si>
    <t>Innendekoration und Kunsthandwerk
(2010-2011 auslaufende Bezeichnung)</t>
  </si>
  <si>
    <t>Herbesthal frz</t>
  </si>
  <si>
    <t>Kinderbekleidung</t>
  </si>
  <si>
    <t>1. BUCH</t>
  </si>
  <si>
    <t>2.+3.</t>
  </si>
  <si>
    <t>Gesamt</t>
  </si>
  <si>
    <t>Dualer Bachelor in Buchhaltung</t>
  </si>
  <si>
    <t>Vorbereitungsjahr</t>
  </si>
  <si>
    <t>Niederländisch, praktische Kenntnis</t>
  </si>
  <si>
    <t>Englisch, Elementarkenntnisse</t>
  </si>
  <si>
    <t>Französisch, Elementarkenntnisse</t>
  </si>
  <si>
    <t>Niederländisch, gründliche Kenntnisse</t>
  </si>
  <si>
    <t>Italienisch, gründliche Kenntnisse</t>
  </si>
  <si>
    <t>Spanisch, gründliche Kenntnisse</t>
  </si>
  <si>
    <t>GUW
EAS</t>
  </si>
  <si>
    <t>2012-2013</t>
  </si>
  <si>
    <t>Total 5. Oktober 2012</t>
  </si>
  <si>
    <t>Deutsch, praktische Kenntnisse 1</t>
  </si>
  <si>
    <t>Deutsch, gründliche Kenntnisse 1</t>
  </si>
  <si>
    <t>Deutsch, gründliche Kenntnisse 2</t>
  </si>
  <si>
    <t>Englisch prakt. Kenntnisse 1</t>
  </si>
  <si>
    <t>Englisch prakt. Kenntnisse 2</t>
  </si>
  <si>
    <t>Französisch prakt. Kenntnisse 1</t>
  </si>
  <si>
    <t>Italienisch, praktische Kenntnisse 1</t>
  </si>
  <si>
    <t>Italienisch, praktische Kenntnisse 2</t>
  </si>
  <si>
    <t>Niederländisch, praktische Kenntnisse 1</t>
  </si>
  <si>
    <t>Niederländisch, praktische Kenntnisse 2</t>
  </si>
  <si>
    <t>Spanisch, praktische Kenntnisse 1</t>
  </si>
  <si>
    <t>Spanisch, praktische Kenntnisse 2</t>
  </si>
  <si>
    <t>}</t>
  </si>
  <si>
    <t>TOTAL SEKUNDAR</t>
  </si>
  <si>
    <t>TOTAL PRIMAR</t>
  </si>
  <si>
    <t>2. BUCH</t>
  </si>
  <si>
    <t>Krankenpflegesekundarabteilung EBS</t>
  </si>
  <si>
    <t>Leder- und Pelzimitat</t>
  </si>
  <si>
    <t>Wohngestaltung</t>
  </si>
  <si>
    <t>Niederländisch Elementarkenntnisse</t>
  </si>
  <si>
    <t>Spanisch Elementarkenntnisse</t>
  </si>
  <si>
    <t>Total Hochschule</t>
  </si>
  <si>
    <t>Förderschule</t>
  </si>
  <si>
    <t>Förderschulen in der DG</t>
  </si>
  <si>
    <t>2013-2014</t>
  </si>
  <si>
    <t>Total 7. Oktober 2013</t>
  </si>
  <si>
    <t>Frei: freier Schüler</t>
  </si>
  <si>
    <t>FREI</t>
  </si>
  <si>
    <t>Freie Schüler</t>
  </si>
  <si>
    <t>3. BUCH</t>
  </si>
  <si>
    <t>Accessoires</t>
  </si>
  <si>
    <t>Klein aber Fein</t>
  </si>
  <si>
    <t>Chinesisch</t>
  </si>
  <si>
    <t>Russisch</t>
  </si>
  <si>
    <t>OSU</t>
  </si>
  <si>
    <t>FSU</t>
  </si>
  <si>
    <t>MIGRA</t>
  </si>
  <si>
    <t>Total OSUW</t>
  </si>
  <si>
    <t>Freie Schüler: 3</t>
  </si>
  <si>
    <t>EAS: erstankommende Schüler: 1</t>
  </si>
  <si>
    <t>MIGRA: Schüler mit Mirgrationshintergrund: 16</t>
  </si>
  <si>
    <t>OSU Kranken-
pflege (AHS)</t>
  </si>
  <si>
    <t>GESAMTTOTAL</t>
  </si>
  <si>
    <t>Pater-Damian-Förderschule</t>
  </si>
  <si>
    <t>Gesamttotal aller Förderschulen</t>
  </si>
  <si>
    <t>2014-2015</t>
  </si>
  <si>
    <t>Total 7. Oktober 2014</t>
  </si>
  <si>
    <t>Schulnr.</t>
  </si>
  <si>
    <t>1101A</t>
  </si>
  <si>
    <t>1101B</t>
  </si>
  <si>
    <t>1122A</t>
  </si>
  <si>
    <t>1122B</t>
  </si>
  <si>
    <t>2174A</t>
  </si>
  <si>
    <t>2174B</t>
  </si>
  <si>
    <t>2174C</t>
  </si>
  <si>
    <t xml:space="preserve">Amel  </t>
  </si>
  <si>
    <t>2171A</t>
  </si>
  <si>
    <t>2171B</t>
  </si>
  <si>
    <t>2171C</t>
  </si>
  <si>
    <t>2175A</t>
  </si>
  <si>
    <t>2175B</t>
  </si>
  <si>
    <t>2175C</t>
  </si>
  <si>
    <t>2161A</t>
  </si>
  <si>
    <t>2161B</t>
  </si>
  <si>
    <t>2161C</t>
  </si>
  <si>
    <t>2161D</t>
  </si>
  <si>
    <t>2162A</t>
  </si>
  <si>
    <t>2162B</t>
  </si>
  <si>
    <t>2162C</t>
  </si>
  <si>
    <t>2196A</t>
  </si>
  <si>
    <t>2196B</t>
  </si>
  <si>
    <t>2196C</t>
  </si>
  <si>
    <t>2191A</t>
  </si>
  <si>
    <t>2191B</t>
  </si>
  <si>
    <t>2191C</t>
  </si>
  <si>
    <t>2191D</t>
  </si>
  <si>
    <t>2191E</t>
  </si>
  <si>
    <t>Paul-Gérardy</t>
  </si>
  <si>
    <t>Bütgenbach</t>
  </si>
  <si>
    <t>2153A</t>
  </si>
  <si>
    <t>2153B</t>
  </si>
  <si>
    <t>2154A</t>
  </si>
  <si>
    <t>2154B</t>
  </si>
  <si>
    <t>frz.Schule (ECEF)</t>
  </si>
  <si>
    <t>2121A</t>
  </si>
  <si>
    <t>2121B</t>
  </si>
  <si>
    <t>2111A</t>
  </si>
  <si>
    <t>2111B</t>
  </si>
  <si>
    <t xml:space="preserve">Lontzen  </t>
  </si>
  <si>
    <t>2112A</t>
  </si>
  <si>
    <t>2112B</t>
  </si>
  <si>
    <t>2132A</t>
  </si>
  <si>
    <t>2132B</t>
  </si>
  <si>
    <t>2181A</t>
  </si>
  <si>
    <t>2181B</t>
  </si>
  <si>
    <t>2181C</t>
  </si>
  <si>
    <t>2181D</t>
  </si>
  <si>
    <t>2182A</t>
  </si>
  <si>
    <t>2182B</t>
  </si>
  <si>
    <t>2182C</t>
  </si>
  <si>
    <t>Maria-Goretti-Grundschule</t>
  </si>
  <si>
    <t>Elektronik</t>
  </si>
  <si>
    <t xml:space="preserve"> Haushaltskurse der Stadt Eupen</t>
  </si>
  <si>
    <t>Haushaltskurse der Stadt Eupen</t>
  </si>
  <si>
    <t>Handarbeiten (mit Kindern)</t>
  </si>
  <si>
    <t>Grundkurs vereinfachte Nähtechniken/Mechanisierung</t>
  </si>
  <si>
    <t>Muster und Motiv</t>
  </si>
  <si>
    <t>Accessoires 2</t>
  </si>
  <si>
    <t>GUW
FREI</t>
  </si>
  <si>
    <t>FREI: freier Schüler</t>
  </si>
  <si>
    <t>3 Module</t>
  </si>
  <si>
    <t>Deutsch Konversation Basiskurs</t>
  </si>
  <si>
    <t>Französisch/Rotes Kreuz</t>
  </si>
  <si>
    <t>Englisch, praktische Kenntnisse</t>
  </si>
  <si>
    <t>Englisch, gründliche Kenntnisse</t>
  </si>
  <si>
    <t>Französisch, praktische Kenntnisse</t>
  </si>
  <si>
    <t>Schul. Weiterbildung</t>
  </si>
  <si>
    <t>FREI: freie Schüler: 1</t>
  </si>
  <si>
    <t>Internat im Förderschulwesen</t>
  </si>
  <si>
    <t>ZFP</t>
  </si>
  <si>
    <t>Maria-Goretti-Sekundarschule Sankt Vith</t>
  </si>
  <si>
    <t>Maria-Goretti-Sekundarschule</t>
  </si>
  <si>
    <t>2015-2016</t>
  </si>
  <si>
    <t xml:space="preserve">FREI: freie Schüler: </t>
  </si>
  <si>
    <t>Musikakademie der DG</t>
  </si>
  <si>
    <t>Musikakademie</t>
  </si>
  <si>
    <t>TZU*</t>
  </si>
  <si>
    <t>TZU*: Schüler des Teilzeitunterrichts, die dem Tagesunterricht in Schule folgen</t>
  </si>
  <si>
    <t>OSU
FREI</t>
  </si>
  <si>
    <t>OSU Kranken-  
pflege (AHS)</t>
  </si>
  <si>
    <t>Handarbeit II</t>
  </si>
  <si>
    <t>Anprobe und Umänderungstechniken</t>
  </si>
  <si>
    <t>Recycling: mit Ausrangiertem gestalten</t>
  </si>
  <si>
    <t>Deutsch A0-A1</t>
  </si>
  <si>
    <t>Deutsch A1-A2</t>
  </si>
  <si>
    <t>Deutsch A2-B1</t>
  </si>
  <si>
    <t>Deutsch B1-B2</t>
  </si>
  <si>
    <t>Französisch A0-A1</t>
  </si>
  <si>
    <t>Französisch A1-A2</t>
  </si>
  <si>
    <t>Französisch A2-B1.2</t>
  </si>
  <si>
    <t>Französisch B1-B2</t>
  </si>
  <si>
    <t>Englisch A0-A2</t>
  </si>
  <si>
    <t>Englisch A2-B1.2</t>
  </si>
  <si>
    <t>Informatik MODUL 1</t>
  </si>
  <si>
    <t>Informatik 3 Kurzlehrgänge</t>
  </si>
  <si>
    <t>Kindergartenhelfer</t>
  </si>
  <si>
    <t>Italienisch, pratkische Kenntnisse</t>
  </si>
  <si>
    <t>TOTAL mit Krankenpflege</t>
  </si>
  <si>
    <t>2016-2017</t>
  </si>
  <si>
    <t>Total 30. September 2016</t>
  </si>
  <si>
    <t>Total 30. September 2015</t>
  </si>
  <si>
    <t>Zentrum für Förderpädagogik (Bütgenbach)</t>
  </si>
  <si>
    <t>2181E</t>
  </si>
  <si>
    <t>St. Vith</t>
  </si>
  <si>
    <t>2182D</t>
  </si>
  <si>
    <t>2182E</t>
  </si>
  <si>
    <t>Gesamttotal Zentrum für Förderpädagogik</t>
  </si>
  <si>
    <t>TOT
LK</t>
  </si>
  <si>
    <t>TOT
LP</t>
  </si>
  <si>
    <t>1. BGKW</t>
  </si>
  <si>
    <t>BAC: Bachelor Krankenpflege 3 Studienjahre</t>
  </si>
  <si>
    <t xml:space="preserve">BGKW: Bachelor Krankenpflege 4 Studienjahre </t>
  </si>
  <si>
    <t>LK: Lehramt Kindergarten</t>
  </si>
  <si>
    <t>LP: Lehramt Primarschule</t>
  </si>
  <si>
    <t>BUCH: Bachelor Buchhaltung</t>
  </si>
  <si>
    <t>BPR: Brückenstudium Lehramt Primarschule</t>
  </si>
  <si>
    <t>Krankenpflegesekundarabteilung</t>
  </si>
  <si>
    <t>FSU
FREI</t>
  </si>
  <si>
    <t>FSU
EAS</t>
  </si>
  <si>
    <t>FREI: freie Schüler</t>
  </si>
  <si>
    <t>Englisch B1.1-B1.2</t>
  </si>
  <si>
    <t>Informatik: Englisch A1-A2</t>
  </si>
  <si>
    <t>Mode &amp; Accessoires im Relooking</t>
  </si>
  <si>
    <t>Sammeln und Nutzen</t>
  </si>
  <si>
    <t>Deutsch</t>
  </si>
  <si>
    <t>Arabisch Gruppe A</t>
  </si>
  <si>
    <t>Arabisch Gruppe B</t>
  </si>
  <si>
    <t>Informatik Grundkurs A</t>
  </si>
  <si>
    <t>Informatik Grundkurs B</t>
  </si>
  <si>
    <t>Deutsch, Basiskurs</t>
  </si>
  <si>
    <t>Kurz</t>
  </si>
  <si>
    <t>Italienisch, Konversation</t>
  </si>
  <si>
    <t>2017-2018</t>
  </si>
  <si>
    <t>Differenzierter Unterricht</t>
  </si>
  <si>
    <t>Kunst</t>
  </si>
  <si>
    <t>2. BGKW</t>
  </si>
  <si>
    <t>TOTAL
BGKW</t>
  </si>
  <si>
    <t>OSU
EAS</t>
  </si>
  <si>
    <t>TOTAL
EAS</t>
  </si>
  <si>
    <t>TOTAL
Schüler</t>
  </si>
  <si>
    <t>Nähen trifft Handarbeit</t>
  </si>
  <si>
    <t>Vom Basismodell zur Jacken- und Kragenvielfalt</t>
  </si>
  <si>
    <t>GUW St. Vith (KA St. Vith)</t>
  </si>
  <si>
    <t>Englisch A1-A2</t>
  </si>
  <si>
    <t>GESAMT-
TOTAL
ALLER Schüler</t>
  </si>
  <si>
    <t>OSU 
Kranken-  
pflege 
(AHS)</t>
  </si>
  <si>
    <t>Französisch B1.1-B1.2</t>
  </si>
  <si>
    <t>28. September 2018</t>
  </si>
  <si>
    <t>Schuljahr 2018-2019</t>
  </si>
  <si>
    <t>2018-2019</t>
  </si>
  <si>
    <t>Total 29. September 2017</t>
  </si>
  <si>
    <t>Total 28. September 2018</t>
  </si>
  <si>
    <t>Erstankommende Schüler - Neueinschreibung</t>
  </si>
  <si>
    <t>Erstankommende Schüler - Begleitung in den Regelunterricht</t>
  </si>
  <si>
    <t>Neueinschreibung</t>
  </si>
  <si>
    <t>Begleitung in den Regelunterricht</t>
  </si>
  <si>
    <t>bereits beschult</t>
  </si>
  <si>
    <t>3. BGKW</t>
  </si>
  <si>
    <t>Niederländisch - Anfänger</t>
  </si>
  <si>
    <t>Niederländisch - Fortgeschrittene</t>
  </si>
  <si>
    <t>Recycling 2</t>
  </si>
  <si>
    <t>Kreative Stoffe</t>
  </si>
  <si>
    <t xml:space="preserve">Aufbaukurs Bekleidung  </t>
  </si>
  <si>
    <t>Natur auf der Spur</t>
  </si>
  <si>
    <t>Outdoor, Sport, Freizeit, Regen</t>
  </si>
  <si>
    <t>Englisch A0-A1</t>
  </si>
  <si>
    <t>Englisch A2-B1.1</t>
  </si>
  <si>
    <t>Niederländisch A1-A2</t>
  </si>
  <si>
    <t>Niederländisch A2-B1</t>
  </si>
  <si>
    <t>Informatik MODUL 2</t>
  </si>
  <si>
    <t>Informatik MODUL 3</t>
  </si>
  <si>
    <t>Informatik Grundkurs</t>
  </si>
  <si>
    <t xml:space="preserve">Russisch  </t>
  </si>
  <si>
    <t>Niederländisch Anfänger</t>
  </si>
  <si>
    <t>Niederländisch Fortgeschrittene</t>
  </si>
  <si>
    <r>
      <t>Sekretariat - Sprachen (Raster TS) 3</t>
    </r>
    <r>
      <rPr>
        <b/>
        <sz val="8"/>
        <rFont val="OstbeSerif Office"/>
        <family val="2"/>
      </rPr>
      <t>. Stufe</t>
    </r>
  </si>
  <si>
    <r>
      <t xml:space="preserve">Polytechnik </t>
    </r>
    <r>
      <rPr>
        <b/>
        <sz val="8"/>
        <rFont val="OstbeSerif Office"/>
        <family val="2"/>
      </rPr>
      <t>(POLY)</t>
    </r>
  </si>
  <si>
    <r>
      <t xml:space="preserve">Büroangestellte (2. Stufe) </t>
    </r>
    <r>
      <rPr>
        <b/>
        <sz val="8"/>
        <rFont val="OstbeSerif Office"/>
        <family val="2"/>
      </rPr>
      <t>(BUR)</t>
    </r>
  </si>
  <si>
    <r>
      <t xml:space="preserve">Büroangestelte (3. Stufe) </t>
    </r>
    <r>
      <rPr>
        <b/>
        <sz val="8"/>
        <rFont val="OstbeSerif Office"/>
        <family val="2"/>
      </rPr>
      <t>(BUR)</t>
    </r>
  </si>
  <si>
    <r>
      <t xml:space="preserve">Dienstleistungssektor (7. Jahr) </t>
    </r>
    <r>
      <rPr>
        <b/>
        <sz val="8"/>
        <rFont val="OstbeSerif Office"/>
        <family val="2"/>
      </rPr>
      <t>(BUR)</t>
    </r>
  </si>
  <si>
    <r>
      <t xml:space="preserve">Familienhelfer </t>
    </r>
    <r>
      <rPr>
        <b/>
        <sz val="8"/>
        <rFont val="OstbeSerif Office"/>
        <family val="2"/>
      </rPr>
      <t>(FAM)</t>
    </r>
  </si>
  <si>
    <r>
      <t xml:space="preserve">Soziale Dienstleistung </t>
    </r>
    <r>
      <rPr>
        <b/>
        <sz val="8"/>
        <rFont val="OstbeSerif Office"/>
        <family val="2"/>
      </rPr>
      <t>(SOZ)</t>
    </r>
  </si>
  <si>
    <r>
      <t xml:space="preserve">Bioästhetische Schönheitspflege </t>
    </r>
    <r>
      <rPr>
        <b/>
        <sz val="8"/>
        <rFont val="OstbeSerif Office"/>
        <family val="2"/>
      </rPr>
      <t>(BSP)</t>
    </r>
  </si>
  <si>
    <r>
      <t xml:space="preserve">Allgemeine Schönheitspflege </t>
    </r>
    <r>
      <rPr>
        <b/>
        <sz val="8"/>
        <rFont val="OstbeSerif Office"/>
        <family val="2"/>
      </rPr>
      <t>(ASP)</t>
    </r>
  </si>
  <si>
    <r>
      <t xml:space="preserve">Sozialkosmetik: medizinische Fuß- u. Körperpflege </t>
    </r>
    <r>
      <rPr>
        <b/>
        <sz val="8"/>
        <rFont val="OstbeSerif Office"/>
        <family val="2"/>
      </rPr>
      <t>(SOKO)</t>
    </r>
  </si>
  <si>
    <r>
      <t xml:space="preserve">Schreinerei (2. Stufe) </t>
    </r>
    <r>
      <rPr>
        <b/>
        <sz val="8"/>
        <rFont val="OstbeSerif Office"/>
        <family val="2"/>
      </rPr>
      <t>(HOL)</t>
    </r>
  </si>
  <si>
    <r>
      <t xml:space="preserve">Bauschreiner (3. Stufe) </t>
    </r>
    <r>
      <rPr>
        <b/>
        <sz val="8"/>
        <rFont val="OstbeSerif Office"/>
        <family val="2"/>
      </rPr>
      <t>(HOL)</t>
    </r>
  </si>
  <si>
    <r>
      <t xml:space="preserve">Digital gesteuerte Werkzeugmaschinen - Schreinerei </t>
    </r>
    <r>
      <rPr>
        <b/>
        <sz val="8"/>
        <rFont val="OstbeSerif Office"/>
        <family val="2"/>
      </rPr>
      <t>(DGWH)</t>
    </r>
  </si>
  <si>
    <r>
      <t xml:space="preserve">Digital gesteuerte Werkzeugmaschinen - Metall </t>
    </r>
    <r>
      <rPr>
        <b/>
        <sz val="8"/>
        <rFont val="OstbeSerif Office"/>
        <family val="2"/>
      </rPr>
      <t>(DGWM)</t>
    </r>
  </si>
  <si>
    <r>
      <t xml:space="preserve">Kochgehilfe (2. Stufe) </t>
    </r>
    <r>
      <rPr>
        <b/>
        <sz val="8"/>
        <rFont val="OstbeSerif Office"/>
        <family val="2"/>
      </rPr>
      <t>(KOCH)</t>
    </r>
  </si>
  <si>
    <r>
      <t xml:space="preserve">Hotelgewerbe (3. Stufe) </t>
    </r>
    <r>
      <rPr>
        <b/>
        <sz val="8"/>
        <rFont val="OstbeSerif Office"/>
        <family val="2"/>
      </rPr>
      <t>(HOT)</t>
    </r>
  </si>
  <si>
    <r>
      <t xml:space="preserve">Feinkost (7. Jahr) </t>
    </r>
    <r>
      <rPr>
        <b/>
        <sz val="8"/>
        <rFont val="OstbeSerif Office"/>
        <family val="2"/>
      </rPr>
      <t>(FK)</t>
    </r>
  </si>
  <si>
    <r>
      <t xml:space="preserve">Polyvalente Mechanik (2. Stufe) </t>
    </r>
    <r>
      <rPr>
        <b/>
        <sz val="8"/>
        <rFont val="OstbeSerif Office"/>
        <family val="2"/>
      </rPr>
      <t>(MEC)</t>
    </r>
  </si>
  <si>
    <r>
      <t xml:space="preserve">Zerspanungsmechanik (3. Stufe) </t>
    </r>
    <r>
      <rPr>
        <b/>
        <sz val="8"/>
        <rFont val="OstbeSerif Office"/>
        <family val="2"/>
      </rPr>
      <t>(MEC)</t>
    </r>
  </si>
  <si>
    <r>
      <t xml:space="preserve">Digital gesteuerte Werkzeugmaschinen (7. Jahr) </t>
    </r>
    <r>
      <rPr>
        <b/>
        <sz val="8"/>
        <rFont val="OstbeSerif Office"/>
        <family val="2"/>
      </rPr>
      <t>(MEC)</t>
    </r>
  </si>
  <si>
    <r>
      <t xml:space="preserve">Pflegehelfer </t>
    </r>
    <r>
      <rPr>
        <b/>
        <sz val="8"/>
        <rFont val="OstbeSerif Office"/>
        <family val="2"/>
      </rPr>
      <t>(PFH)</t>
    </r>
  </si>
  <si>
    <r>
      <t xml:space="preserve">Betreuer von Kindergemeinschaften </t>
    </r>
    <r>
      <rPr>
        <b/>
        <sz val="8"/>
        <rFont val="OstbeSerif Office"/>
        <family val="2"/>
      </rPr>
      <t>(BKG)</t>
    </r>
  </si>
  <si>
    <r>
      <t xml:space="preserve">Moderne Sprachen - Mediengestaltung </t>
    </r>
    <r>
      <rPr>
        <b/>
        <sz val="8"/>
        <rFont val="OstbeSerif Office"/>
        <family val="2"/>
      </rPr>
      <t>(SPR)</t>
    </r>
  </si>
  <si>
    <r>
      <t xml:space="preserve">Ang. Betriebswirtschaft, Sekretariat, Rechnungswesen </t>
    </r>
    <r>
      <rPr>
        <b/>
        <sz val="8"/>
        <rFont val="OstbeSerif Office"/>
        <family val="2"/>
      </rPr>
      <t>(BUCH)</t>
    </r>
  </si>
  <si>
    <r>
      <t xml:space="preserve">Ang. Betriebswirtschaft, Sekretariat, Rechnungswesen </t>
    </r>
    <r>
      <rPr>
        <b/>
        <sz val="8"/>
        <rFont val="OstbeSerif Office"/>
        <family val="2"/>
      </rPr>
      <t>(SEK)</t>
    </r>
  </si>
  <si>
    <r>
      <t xml:space="preserve">Angewandte Kunst und Grafik </t>
    </r>
    <r>
      <rPr>
        <b/>
        <sz val="8"/>
        <rFont val="OstbeSerif Office"/>
        <family val="2"/>
      </rPr>
      <t>(KUN)</t>
    </r>
  </si>
  <si>
    <r>
      <t xml:space="preserve">Bio und Umwelttechnik (2. Stufe) </t>
    </r>
    <r>
      <rPr>
        <b/>
        <sz val="8"/>
        <rFont val="OstbeSerif Office"/>
        <family val="2"/>
      </rPr>
      <t>(BIO)</t>
    </r>
  </si>
  <si>
    <r>
      <t xml:space="preserve">Chemie - Biochemie (3. Stufe) </t>
    </r>
    <r>
      <rPr>
        <b/>
        <sz val="8"/>
        <rFont val="OstbeSerif Office"/>
        <family val="2"/>
      </rPr>
      <t>(CHEB)</t>
    </r>
  </si>
  <si>
    <r>
      <t xml:space="preserve">Chemie - Biochemie mit Mathe (3. Stufe) </t>
    </r>
    <r>
      <rPr>
        <b/>
        <sz val="8"/>
        <rFont val="OstbeSerif Office"/>
        <family val="2"/>
      </rPr>
      <t>(CHEB MATH 4)</t>
    </r>
  </si>
  <si>
    <r>
      <t xml:space="preserve">Chemie - Biochemie mit Mathe (3. Stufe) </t>
    </r>
    <r>
      <rPr>
        <b/>
        <sz val="8"/>
        <rFont val="OstbeSerif Office"/>
        <family val="2"/>
      </rPr>
      <t>(CHEB MATH 6)</t>
    </r>
  </si>
  <si>
    <r>
      <t xml:space="preserve">Fertigungstechniker in Mechanik </t>
    </r>
    <r>
      <rPr>
        <b/>
        <sz val="8"/>
        <rFont val="OstbeSerif Office"/>
        <family val="2"/>
      </rPr>
      <t>(FTM)</t>
    </r>
  </si>
  <si>
    <r>
      <t xml:space="preserve">Maschinenbautechniker </t>
    </r>
    <r>
      <rPr>
        <b/>
        <sz val="8"/>
        <rFont val="OstbeSerif Office"/>
        <family val="2"/>
      </rPr>
      <t>(MBT)</t>
    </r>
  </si>
  <si>
    <r>
      <t xml:space="preserve">BFTM </t>
    </r>
    <r>
      <rPr>
        <b/>
        <sz val="8"/>
        <rFont val="OstbeSerif Office"/>
        <family val="2"/>
      </rPr>
      <t>(FTM MATH 4)</t>
    </r>
  </si>
  <si>
    <r>
      <t xml:space="preserve">BFTM </t>
    </r>
    <r>
      <rPr>
        <b/>
        <sz val="8"/>
        <rFont val="OstbeSerif Office"/>
        <family val="2"/>
      </rPr>
      <t>(FTM MATH 6)</t>
    </r>
  </si>
  <si>
    <r>
      <t xml:space="preserve">Elektromechanik </t>
    </r>
    <r>
      <rPr>
        <b/>
        <sz val="8"/>
        <rFont val="OstbeSerif Office"/>
        <family val="2"/>
      </rPr>
      <t>(EM)</t>
    </r>
  </si>
  <si>
    <r>
      <t xml:space="preserve">Informatik - Elektronik (3. Stufe) </t>
    </r>
    <r>
      <rPr>
        <b/>
        <sz val="8"/>
        <rFont val="OstbeSerif Office"/>
        <family val="2"/>
      </rPr>
      <t>(ELO)</t>
    </r>
  </si>
  <si>
    <r>
      <t xml:space="preserve">Informatik - Elektronik mit Mathe (3. Stufe) </t>
    </r>
    <r>
      <rPr>
        <b/>
        <sz val="8"/>
        <rFont val="OstbeSerif Office"/>
        <family val="2"/>
      </rPr>
      <t>(ELO MATH 4)</t>
    </r>
  </si>
  <si>
    <r>
      <t xml:space="preserve">Informatik - Elektronik mit Mathe (3. Stufe) </t>
    </r>
    <r>
      <rPr>
        <b/>
        <sz val="8"/>
        <rFont val="OstbeSerif Office"/>
        <family val="2"/>
      </rPr>
      <t>(ELO MATH 6)</t>
    </r>
  </si>
  <si>
    <r>
      <t>Industrie - Elektrotechnik (3. Stufe)</t>
    </r>
    <r>
      <rPr>
        <b/>
        <sz val="8"/>
        <rFont val="OstbeSerif Office"/>
        <family val="2"/>
      </rPr>
      <t xml:space="preserve"> (ELI)</t>
    </r>
  </si>
  <si>
    <r>
      <t>Industrie - Elektronik mit Mathe (3. Stufe)</t>
    </r>
    <r>
      <rPr>
        <b/>
        <sz val="8"/>
        <rFont val="OstbeSerif Office"/>
        <family val="2"/>
      </rPr>
      <t xml:space="preserve"> (ELI MATH 4)</t>
    </r>
  </si>
  <si>
    <r>
      <t>Industrie - Elektronik mit Mathe (3. Stufe)</t>
    </r>
    <r>
      <rPr>
        <b/>
        <sz val="8"/>
        <rFont val="OstbeSerif Office"/>
        <family val="2"/>
      </rPr>
      <t xml:space="preserve"> (ELI MATH 6)</t>
    </r>
  </si>
  <si>
    <r>
      <t xml:space="preserve">Wirtschaft und Office Management </t>
    </r>
    <r>
      <rPr>
        <b/>
        <sz val="8"/>
        <rFont val="OstbeSerif Office"/>
        <family val="2"/>
      </rPr>
      <t>(WOM)</t>
    </r>
  </si>
  <si>
    <r>
      <t xml:space="preserve">Bauzeichnen und öffentliche Arbeiten (3. Stufe) </t>
    </r>
    <r>
      <rPr>
        <b/>
        <sz val="8"/>
        <rFont val="OstbeSerif Office"/>
        <family val="2"/>
      </rPr>
      <t>(BAU)</t>
    </r>
  </si>
  <si>
    <r>
      <t xml:space="preserve">Bauzeichnen und öffentliche Arbeiten (3. Stufe) </t>
    </r>
    <r>
      <rPr>
        <b/>
        <sz val="8"/>
        <rFont val="OstbeSerif Office"/>
        <family val="2"/>
      </rPr>
      <t>(BAU MATH 4)</t>
    </r>
  </si>
  <si>
    <r>
      <t xml:space="preserve">Bauzeichnen und öffentliche Arbeiten (3. Stufe) </t>
    </r>
    <r>
      <rPr>
        <b/>
        <sz val="8"/>
        <rFont val="OstbeSerif Office"/>
        <family val="2"/>
      </rPr>
      <t>(BAU MATH 6)</t>
    </r>
  </si>
  <si>
    <r>
      <t>Bürokaufleute (</t>
    </r>
    <r>
      <rPr>
        <b/>
        <sz val="8"/>
        <rFont val="OstbeSerif Office"/>
        <family val="2"/>
      </rPr>
      <t>EMBU)</t>
    </r>
  </si>
  <si>
    <r>
      <t xml:space="preserve">Verwaltung und Buchführung </t>
    </r>
    <r>
      <rPr>
        <b/>
        <sz val="8"/>
        <rFont val="OstbeSerif Office"/>
        <family val="2"/>
      </rPr>
      <t xml:space="preserve">(VERW) </t>
    </r>
  </si>
  <si>
    <r>
      <t xml:space="preserve">Wirtschaftswissenschaften </t>
    </r>
    <r>
      <rPr>
        <b/>
        <sz val="8"/>
        <rFont val="OstbeSerif Office"/>
        <family val="2"/>
      </rPr>
      <t>(SCEA)</t>
    </r>
  </si>
  <si>
    <r>
      <t xml:space="preserve">Informatik </t>
    </r>
    <r>
      <rPr>
        <b/>
        <sz val="8"/>
        <rFont val="OstbeSerif Office"/>
        <family val="2"/>
      </rPr>
      <t>(INFO)</t>
    </r>
  </si>
  <si>
    <r>
      <t>Projekte (PB Comp. Auffangkurse u polyt. Werken) (2.J) (</t>
    </r>
    <r>
      <rPr>
        <b/>
        <sz val="8"/>
        <rFont val="OstbeSerif Office"/>
        <family val="2"/>
      </rPr>
      <t>COMP)</t>
    </r>
  </si>
  <si>
    <r>
      <t xml:space="preserve">Polytechnik </t>
    </r>
    <r>
      <rPr>
        <b/>
        <sz val="8"/>
        <rFont val="OstbeSerif Office"/>
        <family val="2"/>
      </rPr>
      <t>(POLYV)</t>
    </r>
  </si>
  <si>
    <r>
      <t xml:space="preserve">Landwirtschaft </t>
    </r>
    <r>
      <rPr>
        <b/>
        <sz val="8"/>
        <rFont val="OstbeSerif Office"/>
        <family val="2"/>
      </rPr>
      <t>(AGRI)</t>
    </r>
  </si>
  <si>
    <r>
      <t xml:space="preserve">Elektrotechnik (2. J) </t>
    </r>
    <r>
      <rPr>
        <b/>
        <sz val="8"/>
        <rFont val="OstbeSerif Office"/>
        <family val="2"/>
      </rPr>
      <t>(ELMC)</t>
    </r>
  </si>
  <si>
    <r>
      <t xml:space="preserve">Metall (2. J) </t>
    </r>
    <r>
      <rPr>
        <b/>
        <sz val="8"/>
        <rFont val="OstbeSerif Office"/>
        <family val="2"/>
      </rPr>
      <t>(META)</t>
    </r>
  </si>
  <si>
    <r>
      <t>Elektroinstallationen (2. Stufe)</t>
    </r>
    <r>
      <rPr>
        <b/>
        <sz val="8"/>
        <rFont val="OstbeSerif Office"/>
        <family val="2"/>
      </rPr>
      <t xml:space="preserve"> (INEL)</t>
    </r>
  </si>
  <si>
    <r>
      <t xml:space="preserve">Projekte (Elektro) (2.J) </t>
    </r>
    <r>
      <rPr>
        <b/>
        <sz val="8"/>
        <rFont val="OstbeSerif Office"/>
        <family val="2"/>
      </rPr>
      <t>(ELEK)</t>
    </r>
  </si>
  <si>
    <r>
      <t xml:space="preserve">KFZ-Elektromechanik (3. Stufe) </t>
    </r>
    <r>
      <rPr>
        <b/>
        <sz val="8"/>
        <rFont val="OstbeSerif Office"/>
        <family val="2"/>
      </rPr>
      <t>(ELOG)</t>
    </r>
  </si>
  <si>
    <r>
      <t xml:space="preserve">Diesel-Hydraulik-Pneumatik (7.J) </t>
    </r>
    <r>
      <rPr>
        <b/>
        <sz val="8"/>
        <rFont val="OstbeSerif Office"/>
        <family val="2"/>
      </rPr>
      <t>(DHPN)</t>
    </r>
  </si>
  <si>
    <r>
      <t xml:space="preserve">Mechanik (3.J) </t>
    </r>
    <r>
      <rPr>
        <b/>
        <sz val="8"/>
        <rFont val="OstbeSerif Office"/>
        <family val="2"/>
      </rPr>
      <t>(MECA)</t>
    </r>
  </si>
  <si>
    <r>
      <t xml:space="preserve">Mechanik (4.J) </t>
    </r>
    <r>
      <rPr>
        <b/>
        <sz val="8"/>
        <rFont val="OstbeSerif Office"/>
        <family val="2"/>
      </rPr>
      <t>(MECE)</t>
    </r>
  </si>
  <si>
    <r>
      <t xml:space="preserve">Projekte (Holz-Bau) (2.J) </t>
    </r>
    <r>
      <rPr>
        <b/>
        <sz val="8"/>
        <rFont val="OstbeSerif Office"/>
        <family val="2"/>
      </rPr>
      <t>(BSCS)</t>
    </r>
  </si>
  <si>
    <r>
      <t xml:space="preserve">Holz: Schreinerei (2. Stufe) </t>
    </r>
    <r>
      <rPr>
        <b/>
        <sz val="8"/>
        <rFont val="OstbeSerif Office"/>
        <family val="2"/>
      </rPr>
      <t>(BSMN)</t>
    </r>
  </si>
  <si>
    <r>
      <t xml:space="preserve">Schreinerei (3. Stufe) </t>
    </r>
    <r>
      <rPr>
        <b/>
        <sz val="8"/>
        <rFont val="OstbeSerif Office"/>
        <family val="2"/>
      </rPr>
      <t>(MENU)</t>
    </r>
  </si>
  <si>
    <r>
      <t>Inneneinrichtungen/Holz</t>
    </r>
    <r>
      <rPr>
        <b/>
        <sz val="8"/>
        <rFont val="OstbeSerif Office"/>
        <family val="2"/>
      </rPr>
      <t xml:space="preserve"> </t>
    </r>
    <r>
      <rPr>
        <sz val="8"/>
        <rFont val="OstbeSerif Office"/>
        <family val="2"/>
      </rPr>
      <t>(7.J</t>
    </r>
    <r>
      <rPr>
        <b/>
        <sz val="8"/>
        <rFont val="OstbeSerif Office"/>
        <family val="2"/>
      </rPr>
      <t>) (AGHB)</t>
    </r>
  </si>
  <si>
    <r>
      <t xml:space="preserve">Agronomie (Landwirtschaft) </t>
    </r>
    <r>
      <rPr>
        <b/>
        <sz val="8"/>
        <rFont val="OstbeSerif Office"/>
        <family val="2"/>
      </rPr>
      <t>(AGRO)</t>
    </r>
  </si>
  <si>
    <r>
      <t xml:space="preserve">Agronomie (Gartenbau) </t>
    </r>
    <r>
      <rPr>
        <b/>
        <sz val="8"/>
        <rFont val="OstbeSerif Office"/>
        <family val="2"/>
      </rPr>
      <t>(AGROG)</t>
    </r>
  </si>
  <si>
    <r>
      <t xml:space="preserve">Elektrotechnik (2. Stufe) </t>
    </r>
    <r>
      <rPr>
        <b/>
        <sz val="8"/>
        <rFont val="OstbeSerif Office"/>
        <family val="2"/>
      </rPr>
      <t>(ELIT)</t>
    </r>
  </si>
  <si>
    <r>
      <t xml:space="preserve">Industrieelektronik (3. Stufe) </t>
    </r>
    <r>
      <rPr>
        <b/>
        <sz val="8"/>
        <rFont val="OstbeSerif Office"/>
        <family val="2"/>
      </rPr>
      <t>(ELNI)</t>
    </r>
  </si>
  <si>
    <r>
      <t xml:space="preserve">Holz: Schreinerei  </t>
    </r>
    <r>
      <rPr>
        <b/>
        <sz val="8"/>
        <rFont val="OstbeSerif Office"/>
        <family val="2"/>
      </rPr>
      <t>(BSMN)</t>
    </r>
  </si>
  <si>
    <r>
      <t xml:space="preserve">Mechanik </t>
    </r>
    <r>
      <rPr>
        <b/>
        <sz val="8"/>
        <rFont val="OstbeSerif Office"/>
        <family val="2"/>
      </rPr>
      <t>(MECA)</t>
    </r>
  </si>
  <si>
    <r>
      <t>PC- und Netzwerktechnik</t>
    </r>
    <r>
      <rPr>
        <b/>
        <sz val="8"/>
        <rFont val="OstbeSerif Office"/>
        <family val="2"/>
      </rPr>
      <t xml:space="preserve"> (PCNW)</t>
    </r>
  </si>
  <si>
    <r>
      <t xml:space="preserve">Elektromechanik </t>
    </r>
    <r>
      <rPr>
        <b/>
        <sz val="8"/>
        <rFont val="OstbeSerif Office"/>
        <family val="2"/>
      </rPr>
      <t>(ELOM)</t>
    </r>
  </si>
  <si>
    <r>
      <t xml:space="preserve">Familien- und Sanitätshilfe (3. Stufe) </t>
    </r>
    <r>
      <rPr>
        <b/>
        <sz val="8"/>
        <rFont val="OstbeSerif Office"/>
        <family val="2"/>
      </rPr>
      <t>AFSN</t>
    </r>
  </si>
  <si>
    <r>
      <t xml:space="preserve">Familienhelfer </t>
    </r>
    <r>
      <rPr>
        <b/>
        <sz val="8"/>
        <rFont val="OstbeSerif Office"/>
        <family val="2"/>
      </rPr>
      <t>(FAHE)</t>
    </r>
  </si>
  <si>
    <r>
      <t xml:space="preserve">Dek. Kunst/Haush./Bekleidung (2. + 3. Jahr) </t>
    </r>
    <r>
      <rPr>
        <b/>
        <sz val="8"/>
        <rFont val="OstbeSerif Office"/>
        <family val="2"/>
      </rPr>
      <t>ADMH</t>
    </r>
  </si>
  <si>
    <r>
      <t xml:space="preserve">Pflegehelfer(in) </t>
    </r>
    <r>
      <rPr>
        <b/>
        <sz val="8"/>
        <rFont val="OstbeSerif Office"/>
        <family val="2"/>
      </rPr>
      <t>PFHE</t>
    </r>
  </si>
  <si>
    <r>
      <t xml:space="preserve">Sekretariat </t>
    </r>
    <r>
      <rPr>
        <b/>
        <sz val="8"/>
        <rFont val="OstbeSerif Office"/>
        <family val="2"/>
      </rPr>
      <t>SECR</t>
    </r>
  </si>
  <si>
    <t>EAS
TOT</t>
  </si>
  <si>
    <t>PS
TOT</t>
  </si>
  <si>
    <t>KG
TOT</t>
  </si>
  <si>
    <t>KG
Gesamt-total</t>
  </si>
  <si>
    <t>PS
Gesamt-
total</t>
  </si>
  <si>
    <t>GESAMT-
TOTAL
KG+PS</t>
  </si>
  <si>
    <t>EAS
KG</t>
  </si>
  <si>
    <t>EAS
PS</t>
  </si>
  <si>
    <t>KG
Gesamt-
total</t>
  </si>
  <si>
    <t>TOTAL
FREI</t>
  </si>
  <si>
    <t>Französisch Konversation A1-B1</t>
  </si>
  <si>
    <t>Spanisch - Konversation A1-B1 - a</t>
  </si>
  <si>
    <t>Spanisch - Konversation A1-B1 - b</t>
  </si>
  <si>
    <t>Englisch Konversation A1-B1</t>
  </si>
  <si>
    <t>Deutsch, Elementarkenntnisse, Niveau A2-B1</t>
  </si>
  <si>
    <t>Deutsch Konversationskurs, A1-A2</t>
  </si>
  <si>
    <t>Englisch Elementarkenntnisse, Niveau A0-A1 + A1-A2</t>
  </si>
  <si>
    <t>Englisch Elementarkenntnisse, Niveau A2-B1</t>
  </si>
  <si>
    <t>Französisch Elementarkenntnisse, Niveau A0-A1 - Basis</t>
  </si>
  <si>
    <t>Französisch, Elementarkenntnisse, Niveau A0-A2</t>
  </si>
  <si>
    <t>Französisch prakt. Kenntnisse, Niveau B1-B2</t>
  </si>
  <si>
    <t>Niederländisch, Elementarkenntnisse, Niveau A0-A2</t>
  </si>
  <si>
    <t>Niederländisch, Elementarkenntnisse, Niveau A2-B1</t>
  </si>
  <si>
    <t>Niederländisch, praktische Kenntnisse, Niveau B1-B2</t>
  </si>
  <si>
    <t>Spanisch, Elementarkenntnisse, Niveau A0-A2</t>
  </si>
  <si>
    <t>Spanisch, Elementarkenntnisse, Niveau A2-B1</t>
  </si>
  <si>
    <t>Spanisch, praktische Kenntnisse, Niveau B1-B2</t>
  </si>
  <si>
    <t>Deutsch, Elementarkenntnisse, Niveau A0-A1 - A1-A2</t>
  </si>
  <si>
    <t>Deutsch, praktische Kenntnisse, Niveau B1-B2</t>
  </si>
  <si>
    <t>Deutsch, praktische Kenntnisse, Niveau B2-B2+</t>
  </si>
  <si>
    <t>Deutsch, praktische Kenntnisse, Niveau B2+-C1</t>
  </si>
  <si>
    <t xml:space="preserve">Englisch prakt. Kenntnisse, Niveau B1-B2 </t>
  </si>
  <si>
    <t>Französisch, Elementarkenntnisse, Niveau A2-B1</t>
  </si>
  <si>
    <t>Italienisch, Konversation, Niveau A1-B1</t>
  </si>
  <si>
    <t>Französisch für Personen mit Migrationshintergrund</t>
  </si>
  <si>
    <t>EAS: erstankommende Schüler - genehmigte Anträge</t>
  </si>
  <si>
    <t>Total 30. September 2019</t>
  </si>
  <si>
    <t>30. September 2019</t>
  </si>
  <si>
    <t>Schuljahr 2019-2020</t>
  </si>
  <si>
    <t>GUW Eupen (RSI)</t>
  </si>
  <si>
    <t>GUW Kelmis (CFA)</t>
  </si>
  <si>
    <t>2019-2020</t>
  </si>
  <si>
    <t>Wirtschaftswissenschaften (Raster 62+63)</t>
  </si>
  <si>
    <r>
      <t>Fußball, angewandte Hygiene, Methodik (Raster 53)</t>
    </r>
    <r>
      <rPr>
        <b/>
        <sz val="8"/>
        <rFont val="OstbeSerif Office"/>
        <family val="2"/>
      </rPr>
      <t xml:space="preserve"> </t>
    </r>
  </si>
  <si>
    <t>Sozial- und Erziehungswissenschaften (SEW)</t>
  </si>
  <si>
    <t>Tennis</t>
  </si>
  <si>
    <t>Frei</t>
  </si>
  <si>
    <r>
      <t xml:space="preserve">Dienstleistungen für Personen (2. Stufe) </t>
    </r>
    <r>
      <rPr>
        <b/>
        <sz val="8"/>
        <rFont val="OstbeSerif Office"/>
        <family val="2"/>
      </rPr>
      <t>DIEN</t>
    </r>
  </si>
  <si>
    <r>
      <t xml:space="preserve">Bekleidung/Verkauf (2. Stufe) </t>
    </r>
    <r>
      <rPr>
        <b/>
        <sz val="8"/>
        <rFont val="OstbeSerif Office"/>
        <family val="2"/>
      </rPr>
      <t>VERK</t>
    </r>
  </si>
  <si>
    <r>
      <t xml:space="preserve">Bekleidung./Verkauf (3. Stufe) </t>
    </r>
    <r>
      <rPr>
        <b/>
        <sz val="8"/>
        <rFont val="OstbeSerif Office"/>
        <family val="2"/>
      </rPr>
      <t>BEKVE</t>
    </r>
  </si>
  <si>
    <r>
      <t>Verwaltung und Geschäftsführung VERW</t>
    </r>
    <r>
      <rPr>
        <b/>
        <sz val="8"/>
        <rFont val="OstbeSerif Office"/>
        <family val="2"/>
      </rPr>
      <t>A</t>
    </r>
  </si>
  <si>
    <r>
      <t xml:space="preserve">Dienstleistungen Sozial. Sekretariat </t>
    </r>
    <r>
      <rPr>
        <b/>
        <sz val="8"/>
        <rFont val="OstbeSerif Office"/>
        <family val="2"/>
      </rPr>
      <t>SOZTS</t>
    </r>
  </si>
  <si>
    <r>
      <t xml:space="preserve">Dienstleistungen Sozial. Erziehung </t>
    </r>
    <r>
      <rPr>
        <b/>
        <sz val="8"/>
        <rFont val="OstbeSerif Office"/>
        <family val="2"/>
      </rPr>
      <t>SOZTE</t>
    </r>
  </si>
  <si>
    <r>
      <t xml:space="preserve">Büroassistent </t>
    </r>
    <r>
      <rPr>
        <b/>
        <sz val="8"/>
        <rFont val="OstbeSerif Office"/>
        <family val="2"/>
      </rPr>
      <t>BUROA</t>
    </r>
  </si>
  <si>
    <r>
      <t xml:space="preserve">Erziehung (3. Stufe) </t>
    </r>
    <r>
      <rPr>
        <b/>
        <sz val="8"/>
        <rFont val="OstbeSerif Office"/>
        <family val="2"/>
      </rPr>
      <t>ERZ</t>
    </r>
  </si>
  <si>
    <t>4. BGKW</t>
  </si>
  <si>
    <t>Lehramt Kindergarten</t>
  </si>
  <si>
    <t>Lehramt Primarschule</t>
  </si>
  <si>
    <t>Bachelor Krankenpflege</t>
  </si>
  <si>
    <t>Brückenstudium Lehramt Primarschule</t>
  </si>
  <si>
    <t>TOTAL BPR</t>
  </si>
  <si>
    <t>Bachelor Versicherungsmakler</t>
  </si>
  <si>
    <t>1.VM</t>
  </si>
  <si>
    <t>Bachelor-Public and Business Administration</t>
  </si>
  <si>
    <t>1 PBA</t>
  </si>
  <si>
    <t>TOTAL
Schüler
ohne EAS
ohne FREI</t>
  </si>
  <si>
    <t>Deutsch A2-B2</t>
  </si>
  <si>
    <t xml:space="preserve"> Abendkurse BS Sankt Vith</t>
  </si>
  <si>
    <t>Russisch Fortgeschrittene</t>
  </si>
  <si>
    <t>Deutsch Anfänger</t>
  </si>
  <si>
    <t>Deutsch Fortgeschrittene</t>
  </si>
  <si>
    <t>Kurzzeit</t>
  </si>
  <si>
    <t>Pluri-disziplinäre Techniken</t>
  </si>
  <si>
    <t>Nachhaltig und kreativ mit Nadel und Faden</t>
  </si>
  <si>
    <t>Modeklassiker: Back to Basics</t>
  </si>
  <si>
    <t>Deutsch, Elementarkenntnisse, Niveau A0-A2</t>
  </si>
  <si>
    <t>Deutsch, Elementarkenntnisse, Niveau A1-A2</t>
  </si>
  <si>
    <t>Englisch, Konversation</t>
  </si>
  <si>
    <t>FREI: freie Schüler           EAS: erstankommende Schüler</t>
  </si>
  <si>
    <t>GESAMT-
TOTAL
ALLER
 Schüler</t>
  </si>
  <si>
    <t>Weiterbildung Kinderbetreuung</t>
  </si>
  <si>
    <t>Grundschulen in der Deutschsprachigen Gemeinschaft
Gliederung nach Schulnetzen</t>
  </si>
  <si>
    <t>Grundschulen in der Deutschsprachigen Gemeinschaft
Gliederung nach Schulnetzen mit Angaben zu den erstankommenden Schüler</t>
  </si>
  <si>
    <t>Grundschulen in der Deutschsprachigen Gemeinschaft
Mit Angaben zu den erstankommenden Schülern</t>
  </si>
  <si>
    <t>Grundschulen des Gemeinschaftsunterrichtswesens</t>
  </si>
  <si>
    <t>Grundschulen des Gemeinschaftsunterrichtswesens
Mit Angaben zu den erstankommenden Schülern</t>
  </si>
  <si>
    <t>Grundschulen des offiziellen subventionierten Unterrichtswesens</t>
  </si>
  <si>
    <t>Grundschulen des offiziellen subventionierten Unterrichtswesens
Mit Angaben zu den erstankommenden Schülern</t>
  </si>
  <si>
    <t>Grundschulen des freien subventionierten Unterrichtswesens</t>
  </si>
  <si>
    <t>Grundschulen des freien subventionierten Unterrichtswesens
Mit Angaben zu den erstankommenden Schülern</t>
  </si>
  <si>
    <t>TOTAL
GUW</t>
  </si>
  <si>
    <t>TOTAL
OSU</t>
  </si>
  <si>
    <t>TOTAL
FSU</t>
  </si>
  <si>
    <t xml:space="preserve">GESAMT-
TOTAL
ALLER
 Schüler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</si>
</sst>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5" x14ac:knownFonts="1">
    <font>
      <sz val="10"/>
      <name val="Arial"/>
    </font>
    <font>
      <sz val="10"/>
      <name val="Arial"/>
      <family val="2"/>
    </font>
    <font>
      <sz val="10"/>
      <color indexed="8"/>
      <name val="MS Sans Serif"/>
      <family val="2"/>
    </font>
    <font>
      <sz val="10"/>
      <name val="MS Sans Serif"/>
      <family val="2"/>
    </font>
    <font>
      <sz val="8"/>
      <name val="Arial"/>
      <family val="2"/>
    </font>
    <font>
      <sz val="10"/>
      <color indexed="37"/>
      <name val="Arial"/>
      <family val="2"/>
    </font>
    <font>
      <sz val="8"/>
      <name val="Arial"/>
      <family val="2"/>
    </font>
    <font>
      <sz val="10"/>
      <name val="Arial"/>
      <family val="2"/>
    </font>
    <font>
      <b/>
      <sz val="10"/>
      <name val="Arial"/>
      <family val="2"/>
    </font>
    <font>
      <b/>
      <sz val="10"/>
      <name val="Arial"/>
      <family val="2"/>
    </font>
    <font>
      <b/>
      <i/>
      <sz val="10"/>
      <name val="Arial"/>
      <family val="2"/>
    </font>
    <font>
      <i/>
      <sz val="10"/>
      <name val="Arial"/>
      <family val="2"/>
    </font>
    <font>
      <b/>
      <sz val="8"/>
      <name val="Arial"/>
      <family val="2"/>
    </font>
    <font>
      <b/>
      <i/>
      <sz val="8"/>
      <name val="Arial"/>
      <family val="2"/>
    </font>
    <font>
      <b/>
      <sz val="8"/>
      <color indexed="12"/>
      <name val="Arial"/>
      <family val="2"/>
    </font>
    <font>
      <i/>
      <sz val="9"/>
      <name val="Arial"/>
      <family val="2"/>
    </font>
    <font>
      <i/>
      <sz val="10"/>
      <name val="Arial"/>
      <family val="2"/>
    </font>
    <font>
      <sz val="10"/>
      <color indexed="8"/>
      <name val="Arial"/>
      <family val="2"/>
    </font>
    <font>
      <sz val="7"/>
      <name val="Small Fonts"/>
      <family val="2"/>
    </font>
    <font>
      <b/>
      <sz val="7"/>
      <name val="Small Fonts"/>
      <family val="2"/>
    </font>
    <font>
      <b/>
      <i/>
      <sz val="7"/>
      <name val="Small Fonts"/>
      <family val="2"/>
    </font>
    <font>
      <b/>
      <sz val="10"/>
      <color indexed="8"/>
      <name val="Arial"/>
      <family val="2"/>
    </font>
    <font>
      <sz val="8.5"/>
      <name val="Arial"/>
      <family val="2"/>
    </font>
    <font>
      <b/>
      <sz val="8"/>
      <color indexed="81"/>
      <name val="Tahoma"/>
      <family val="2"/>
    </font>
    <font>
      <sz val="8"/>
      <color indexed="81"/>
      <name val="Tahoma"/>
      <family val="2"/>
    </font>
    <font>
      <sz val="12"/>
      <name val="MS Sans Serif"/>
      <family val="2"/>
    </font>
    <font>
      <sz val="12"/>
      <name val="Arial"/>
      <family val="2"/>
    </font>
    <font>
      <sz val="12"/>
      <name val="Small Fonts"/>
      <family val="2"/>
    </font>
    <font>
      <b/>
      <sz val="12"/>
      <name val="Small Fonts"/>
      <family val="2"/>
    </font>
    <font>
      <b/>
      <i/>
      <sz val="12"/>
      <name val="Small Fonts"/>
      <family val="2"/>
    </font>
    <font>
      <b/>
      <sz val="8"/>
      <color indexed="37"/>
      <name val="Small Fonts"/>
      <family val="2"/>
    </font>
    <font>
      <sz val="10"/>
      <name val="Arial"/>
      <family val="2"/>
    </font>
    <font>
      <sz val="9"/>
      <name val="Arial"/>
      <family val="2"/>
    </font>
    <font>
      <sz val="9"/>
      <name val="Small Fonts"/>
      <family val="2"/>
    </font>
    <font>
      <b/>
      <sz val="9"/>
      <name val="Small Fonts"/>
      <family val="2"/>
    </font>
    <font>
      <b/>
      <i/>
      <sz val="9"/>
      <name val="Small Fonts"/>
      <family val="2"/>
    </font>
    <font>
      <sz val="5"/>
      <name val="Arial"/>
      <family val="2"/>
    </font>
    <font>
      <sz val="9"/>
      <color indexed="81"/>
      <name val="Tahoma"/>
      <family val="2"/>
    </font>
    <font>
      <b/>
      <sz val="9"/>
      <color indexed="81"/>
      <name val="Tahoma"/>
      <family val="2"/>
    </font>
    <font>
      <sz val="10"/>
      <color rgb="FFFF0000"/>
      <name val="Arial"/>
      <family val="2"/>
    </font>
    <font>
      <sz val="10"/>
      <name val="OstbeSerif Office"/>
      <family val="2"/>
    </font>
    <font>
      <b/>
      <sz val="12"/>
      <color indexed="37"/>
      <name val="OstbeSerif Office"/>
      <family val="2"/>
    </font>
    <font>
      <b/>
      <sz val="12"/>
      <color indexed="60"/>
      <name val="OstbeSerif Office"/>
      <family val="2"/>
    </font>
    <font>
      <b/>
      <sz val="8"/>
      <name val="OstbeSerif Office"/>
      <family val="2"/>
    </font>
    <font>
      <b/>
      <i/>
      <sz val="8"/>
      <name val="OstbeSerif Office"/>
      <family val="2"/>
    </font>
    <font>
      <sz val="8"/>
      <name val="OstbeSerif Office"/>
      <family val="2"/>
    </font>
    <font>
      <sz val="8"/>
      <color rgb="FFFF0000"/>
      <name val="OstbeSerif Office"/>
      <family val="2"/>
    </font>
    <font>
      <b/>
      <sz val="11"/>
      <name val="OstbeSerif Office"/>
      <family val="2"/>
    </font>
    <font>
      <b/>
      <sz val="10"/>
      <color indexed="37"/>
      <name val="OstbeSerif Office"/>
      <family val="2"/>
    </font>
    <font>
      <b/>
      <sz val="10"/>
      <name val="OstbeSerif Office"/>
      <family val="2"/>
    </font>
    <font>
      <b/>
      <i/>
      <sz val="10"/>
      <name val="OstbeSerif Office"/>
      <family val="2"/>
    </font>
    <font>
      <sz val="10"/>
      <color rgb="FFFF0000"/>
      <name val="OstbeSerif Office"/>
      <family val="2"/>
    </font>
    <font>
      <sz val="9"/>
      <name val="OstbeSerif Office"/>
      <family val="2"/>
    </font>
    <font>
      <b/>
      <sz val="9"/>
      <name val="OstbeSerif Office"/>
      <family val="2"/>
    </font>
    <font>
      <b/>
      <sz val="10"/>
      <color indexed="61"/>
      <name val="OstbeSerif Office"/>
      <family val="2"/>
    </font>
    <font>
      <sz val="8"/>
      <color indexed="61"/>
      <name val="OstbeSerif Office"/>
      <family val="2"/>
    </font>
    <font>
      <sz val="10"/>
      <color indexed="37"/>
      <name val="OstbeSerif Office"/>
      <family val="2"/>
    </font>
    <font>
      <i/>
      <sz val="8"/>
      <name val="OstbeSerif Office"/>
      <family val="2"/>
    </font>
    <font>
      <sz val="20"/>
      <name val="OstbeSerif Office"/>
      <family val="2"/>
    </font>
    <font>
      <sz val="7"/>
      <name val="OstbeSerif Office"/>
      <family val="2"/>
    </font>
    <font>
      <b/>
      <sz val="7"/>
      <name val="OstbeSerif Office"/>
      <family val="2"/>
    </font>
    <font>
      <sz val="6"/>
      <name val="OstbeSerif Office"/>
      <family val="2"/>
    </font>
    <font>
      <b/>
      <sz val="12"/>
      <name val="OstbeSerif Office"/>
      <family val="2"/>
    </font>
    <font>
      <b/>
      <i/>
      <sz val="12"/>
      <name val="OstbeSerif Office"/>
      <family val="2"/>
    </font>
    <font>
      <b/>
      <i/>
      <sz val="9"/>
      <name val="OstbeSerif Office"/>
      <family val="2"/>
    </font>
    <font>
      <b/>
      <sz val="10"/>
      <color indexed="10"/>
      <name val="OstbeSerif Office"/>
      <family val="2"/>
    </font>
    <font>
      <b/>
      <sz val="12"/>
      <color indexed="61"/>
      <name val="OstbeSerif Office"/>
      <family val="2"/>
    </font>
    <font>
      <b/>
      <sz val="8"/>
      <color indexed="37"/>
      <name val="OstbeSerif Office"/>
      <family val="2"/>
    </font>
    <font>
      <sz val="8"/>
      <color indexed="8"/>
      <name val="OstbeSerif Office"/>
      <family val="2"/>
    </font>
    <font>
      <i/>
      <sz val="8"/>
      <color indexed="8"/>
      <name val="OstbeSerif Office"/>
      <family val="2"/>
    </font>
    <font>
      <sz val="12"/>
      <name val="OstbeSerif Office"/>
      <family val="2"/>
    </font>
    <font>
      <b/>
      <i/>
      <sz val="12"/>
      <color indexed="37"/>
      <name val="OstbeSerif Office"/>
      <family val="2"/>
    </font>
    <font>
      <i/>
      <sz val="9"/>
      <name val="OstbeSerif Office"/>
      <family val="2"/>
    </font>
    <font>
      <i/>
      <sz val="10"/>
      <name val="OstbeSerif Office"/>
      <family val="2"/>
    </font>
    <font>
      <b/>
      <sz val="8"/>
      <color rgb="FFFF0000"/>
      <name val="OstbeSerif Office"/>
      <family val="2"/>
    </font>
    <font>
      <sz val="12"/>
      <color indexed="37"/>
      <name val="OstbeSerif Office"/>
      <family val="2"/>
    </font>
    <font>
      <b/>
      <sz val="8"/>
      <color indexed="61"/>
      <name val="OstbeSerif Office"/>
      <family val="2"/>
    </font>
    <font>
      <b/>
      <sz val="10"/>
      <color indexed="8"/>
      <name val="OstbeSerif Office"/>
      <family val="2"/>
    </font>
    <font>
      <sz val="8.5"/>
      <name val="OstbeSerif Office"/>
      <family val="2"/>
    </font>
    <font>
      <b/>
      <sz val="8.5"/>
      <color indexed="37"/>
      <name val="OstbeSerif Office"/>
      <family val="2"/>
    </font>
    <font>
      <b/>
      <sz val="8.5"/>
      <name val="OstbeSerif Office"/>
      <family val="2"/>
    </font>
    <font>
      <sz val="5"/>
      <name val="OstbeSerif Office"/>
      <family val="2"/>
    </font>
    <font>
      <b/>
      <sz val="5"/>
      <name val="OstbeSerif Office"/>
      <family val="2"/>
    </font>
    <font>
      <sz val="8.5"/>
      <color indexed="10"/>
      <name val="OstbeSerif Office"/>
      <family val="2"/>
    </font>
    <font>
      <b/>
      <sz val="5"/>
      <color indexed="37"/>
      <name val="OstbeSerif Office"/>
      <family val="2"/>
    </font>
    <font>
      <b/>
      <sz val="9"/>
      <color indexed="37"/>
      <name val="OstbeSerif Office"/>
      <family val="2"/>
    </font>
    <font>
      <b/>
      <sz val="7"/>
      <color rgb="FFFF0000"/>
      <name val="OstbeSerif Office"/>
      <family val="2"/>
    </font>
    <font>
      <b/>
      <sz val="11"/>
      <color indexed="37"/>
      <name val="OstbeSerif Office"/>
      <family val="2"/>
    </font>
    <font>
      <b/>
      <i/>
      <sz val="11"/>
      <color indexed="37"/>
      <name val="OstbeSerif Office"/>
      <family val="2"/>
    </font>
    <font>
      <b/>
      <sz val="8.5"/>
      <color theme="1"/>
      <name val="OstbeSerif Office"/>
      <family val="2"/>
    </font>
    <font>
      <i/>
      <sz val="8"/>
      <name val="Arial"/>
      <family val="2"/>
    </font>
    <font>
      <b/>
      <i/>
      <sz val="11"/>
      <name val="OstbeSerif Office"/>
      <family val="2"/>
    </font>
    <font>
      <b/>
      <sz val="8"/>
      <color rgb="FFFF0000"/>
      <name val="Arial"/>
      <family val="2"/>
    </font>
    <font>
      <b/>
      <i/>
      <sz val="7"/>
      <name val="OstbeSerif Office"/>
      <family val="2"/>
    </font>
    <font>
      <sz val="7"/>
      <name val="Arial"/>
      <family val="2"/>
    </font>
  </fonts>
  <fills count="35">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14"/>
        <bgColor indexed="64"/>
      </patternFill>
    </fill>
    <fill>
      <patternFill patternType="solid">
        <fgColor theme="0"/>
        <bgColor indexed="64"/>
      </patternFill>
    </fill>
    <fill>
      <patternFill patternType="solid">
        <fgColor rgb="FFFFFF00"/>
        <bgColor indexed="64"/>
      </patternFill>
    </fill>
    <fill>
      <patternFill patternType="solid">
        <fgColor rgb="FFFF99CC"/>
        <bgColor indexed="64"/>
      </patternFill>
    </fill>
    <fill>
      <patternFill patternType="solid">
        <fgColor rgb="FFCCFF66"/>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FFCCCC"/>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rgb="FFFFFF66"/>
        <bgColor indexed="64"/>
      </patternFill>
    </fill>
    <fill>
      <patternFill patternType="solid">
        <fgColor rgb="FF99FF66"/>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C000"/>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1" tint="4.9989318521683403E-2"/>
        <bgColor indexed="64"/>
      </patternFill>
    </fill>
    <fill>
      <patternFill patternType="solid">
        <fgColor rgb="FFFF7C80"/>
        <bgColor indexed="64"/>
      </patternFill>
    </fill>
    <fill>
      <patternFill patternType="solid">
        <fgColor rgb="FF66FFFF"/>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rgb="FFFF99FF"/>
        <bgColor indexed="64"/>
      </patternFill>
    </fill>
    <fill>
      <patternFill patternType="solid">
        <fgColor theme="4" tint="0.79998168889431442"/>
        <bgColor indexed="64"/>
      </patternFill>
    </fill>
    <fill>
      <patternFill patternType="solid">
        <fgColor rgb="FFCCFFCC"/>
        <bgColor indexed="64"/>
      </patternFill>
    </fill>
    <fill>
      <patternFill patternType="solid">
        <fgColor rgb="FFFFFF99"/>
        <bgColor indexed="64"/>
      </patternFill>
    </fill>
    <fill>
      <patternFill patternType="solid">
        <fgColor theme="8" tint="0.59999389629810485"/>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right/>
      <top/>
      <bottom style="thin">
        <color indexed="64"/>
      </bottom>
      <diagonal/>
    </border>
    <border>
      <left/>
      <right style="medium">
        <color indexed="64"/>
      </right>
      <top/>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
      <left style="thin">
        <color indexed="22"/>
      </left>
      <right/>
      <top style="thin">
        <color indexed="22"/>
      </top>
      <bottom/>
      <diagonal/>
    </border>
    <border>
      <left/>
      <right/>
      <top style="thin">
        <color indexed="22"/>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s>
  <cellStyleXfs count="14">
    <xf numFmtId="0" fontId="0" fillId="0" borderId="0"/>
    <xf numFmtId="0" fontId="2"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1448">
    <xf numFmtId="0" fontId="0" fillId="0" borderId="0" xfId="0"/>
    <xf numFmtId="0" fontId="5" fillId="0" borderId="0" xfId="0" applyFont="1" applyFill="1"/>
    <xf numFmtId="0" fontId="7" fillId="0" borderId="0" xfId="4" applyFont="1"/>
    <xf numFmtId="0" fontId="1" fillId="0" borderId="0" xfId="4" applyFont="1" applyFill="1" applyBorder="1" applyAlignment="1"/>
    <xf numFmtId="0" fontId="9" fillId="0" borderId="0" xfId="4" applyFont="1"/>
    <xf numFmtId="0" fontId="11" fillId="0" borderId="0" xfId="4" applyFont="1" applyFill="1" applyBorder="1" applyAlignment="1"/>
    <xf numFmtId="0" fontId="11" fillId="0" borderId="0" xfId="4" applyFont="1"/>
    <xf numFmtId="0" fontId="8" fillId="0" borderId="0" xfId="4" applyFont="1" applyFill="1" applyBorder="1" applyAlignment="1"/>
    <xf numFmtId="0" fontId="8" fillId="0" borderId="0" xfId="4" applyFont="1"/>
    <xf numFmtId="0" fontId="3" fillId="0" borderId="0" xfId="7" applyAlignment="1">
      <alignment horizontal="right"/>
    </xf>
    <xf numFmtId="0" fontId="3" fillId="0" borderId="0" xfId="7"/>
    <xf numFmtId="0" fontId="8" fillId="0" borderId="0" xfId="7" applyFont="1" applyFill="1" applyBorder="1" applyAlignment="1">
      <alignment horizontal="right"/>
    </xf>
    <xf numFmtId="0" fontId="8" fillId="0" borderId="0" xfId="7" applyFont="1" applyFill="1" applyBorder="1" applyAlignment="1"/>
    <xf numFmtId="0" fontId="8" fillId="0" borderId="0" xfId="7" applyFont="1"/>
    <xf numFmtId="0" fontId="11" fillId="0" borderId="0" xfId="7" applyFont="1" applyFill="1" applyBorder="1" applyAlignment="1">
      <alignment horizontal="right"/>
    </xf>
    <xf numFmtId="0" fontId="11" fillId="0" borderId="0" xfId="7" applyFont="1" applyFill="1" applyBorder="1" applyAlignment="1"/>
    <xf numFmtId="0" fontId="11" fillId="0" borderId="0" xfId="7" applyFont="1"/>
    <xf numFmtId="0" fontId="16" fillId="0" borderId="0" xfId="7" applyFont="1" applyFill="1" applyBorder="1" applyAlignment="1">
      <alignment horizontal="right"/>
    </xf>
    <xf numFmtId="0" fontId="1" fillId="0" borderId="0" xfId="7" applyFont="1" applyFill="1" applyBorder="1" applyAlignment="1"/>
    <xf numFmtId="0" fontId="3" fillId="0" borderId="0" xfId="10" applyAlignment="1">
      <alignment horizontal="right"/>
    </xf>
    <xf numFmtId="0" fontId="3" fillId="0" borderId="0" xfId="10"/>
    <xf numFmtId="0" fontId="3" fillId="0" borderId="0" xfId="10" applyFill="1" applyBorder="1"/>
    <xf numFmtId="0" fontId="10" fillId="0" borderId="0" xfId="10" applyFont="1" applyFill="1" applyBorder="1" applyAlignment="1"/>
    <xf numFmtId="0" fontId="7" fillId="0" borderId="0" xfId="5" applyFont="1"/>
    <xf numFmtId="0" fontId="8" fillId="0" borderId="0" xfId="5" applyFont="1" applyFill="1" applyBorder="1" applyAlignment="1"/>
    <xf numFmtId="0" fontId="8" fillId="0" borderId="0" xfId="5" applyFont="1"/>
    <xf numFmtId="0" fontId="11" fillId="0" borderId="0" xfId="5" applyFont="1" applyFill="1" applyBorder="1" applyAlignment="1"/>
    <xf numFmtId="0" fontId="11" fillId="0" borderId="0" xfId="5" applyFont="1"/>
    <xf numFmtId="0" fontId="8" fillId="0" borderId="0" xfId="12" applyFont="1" applyFill="1" applyBorder="1" applyAlignment="1"/>
    <xf numFmtId="0" fontId="1" fillId="0" borderId="0" xfId="12" applyFont="1" applyFill="1" applyBorder="1" applyAlignment="1"/>
    <xf numFmtId="0" fontId="0" fillId="0" borderId="0" xfId="0" applyFont="1" applyFill="1" applyBorder="1" applyAlignment="1"/>
    <xf numFmtId="0" fontId="8" fillId="0" borderId="0" xfId="3" applyFont="1" applyFill="1" applyBorder="1" applyAlignment="1"/>
    <xf numFmtId="0" fontId="1" fillId="0" borderId="0" xfId="3" applyFont="1" applyFill="1" applyBorder="1" applyAlignment="1"/>
    <xf numFmtId="0" fontId="10" fillId="0" borderId="0" xfId="12" applyFont="1" applyFill="1" applyBorder="1" applyAlignment="1"/>
    <xf numFmtId="0" fontId="17" fillId="0" borderId="0" xfId="1" applyFont="1" applyFill="1" applyBorder="1" applyAlignment="1">
      <alignment horizontal="center"/>
    </xf>
    <xf numFmtId="0" fontId="0" fillId="0" borderId="0" xfId="0" applyFill="1" applyBorder="1"/>
    <xf numFmtId="0" fontId="17" fillId="0" borderId="0" xfId="1" applyFont="1" applyFill="1" applyBorder="1" applyAlignment="1">
      <alignment horizontal="left" wrapText="1"/>
    </xf>
    <xf numFmtId="0" fontId="17" fillId="0" borderId="0" xfId="1" applyFont="1" applyFill="1" applyBorder="1" applyAlignment="1">
      <alignment horizontal="right" wrapText="1"/>
    </xf>
    <xf numFmtId="0" fontId="12" fillId="0" borderId="0" xfId="2" applyFont="1" applyFill="1" applyBorder="1"/>
    <xf numFmtId="0" fontId="0" fillId="0" borderId="0" xfId="0" applyFill="1"/>
    <xf numFmtId="0" fontId="7" fillId="0" borderId="0" xfId="0" applyFont="1"/>
    <xf numFmtId="0" fontId="1" fillId="0" borderId="0" xfId="3" applyFont="1"/>
    <xf numFmtId="0" fontId="8" fillId="0" borderId="0" xfId="0" applyFont="1"/>
    <xf numFmtId="0" fontId="8" fillId="0" borderId="0" xfId="0" applyFont="1" applyFill="1"/>
    <xf numFmtId="0" fontId="4" fillId="0" borderId="0" xfId="0" applyFont="1"/>
    <xf numFmtId="0" fontId="22" fillId="0" borderId="0" xfId="0" applyFont="1"/>
    <xf numFmtId="0" fontId="25" fillId="0" borderId="0" xfId="7" applyFont="1" applyAlignment="1">
      <alignment horizontal="right"/>
    </xf>
    <xf numFmtId="0" fontId="25" fillId="0" borderId="0" xfId="7" applyFont="1"/>
    <xf numFmtId="0" fontId="25" fillId="0" borderId="0" xfId="10" applyFont="1" applyAlignment="1">
      <alignment horizontal="right"/>
    </xf>
    <xf numFmtId="0" fontId="25" fillId="0" borderId="0" xfId="10" applyFont="1" applyFill="1" applyBorder="1" applyAlignment="1"/>
    <xf numFmtId="0" fontId="25" fillId="0" borderId="0" xfId="10" applyFont="1" applyAlignment="1"/>
    <xf numFmtId="0" fontId="26" fillId="0" borderId="0" xfId="5" applyFont="1"/>
    <xf numFmtId="0" fontId="27" fillId="0" borderId="0" xfId="12" applyFont="1" applyFill="1"/>
    <xf numFmtId="0" fontId="28" fillId="0" borderId="0" xfId="12" applyFont="1" applyFill="1"/>
    <xf numFmtId="0" fontId="29" fillId="0" borderId="0" xfId="12" applyFont="1" applyFill="1"/>
    <xf numFmtId="0" fontId="18" fillId="0" borderId="0" xfId="12" applyFont="1" applyFill="1"/>
    <xf numFmtId="0" fontId="19" fillId="0" borderId="0" xfId="12" applyFont="1" applyFill="1"/>
    <xf numFmtId="0" fontId="20" fillId="0" borderId="0" xfId="12" applyFont="1" applyFill="1"/>
    <xf numFmtId="0" fontId="8" fillId="0" borderId="0" xfId="12" applyFont="1" applyFill="1"/>
    <xf numFmtId="0" fontId="10" fillId="0" borderId="0" xfId="12" applyFont="1" applyFill="1"/>
    <xf numFmtId="0" fontId="7" fillId="0" borderId="0" xfId="0" applyFont="1" applyFill="1"/>
    <xf numFmtId="0" fontId="30" fillId="0" borderId="0" xfId="12" applyFont="1" applyFill="1" applyBorder="1" applyAlignment="1">
      <alignment horizontal="centerContinuous"/>
    </xf>
    <xf numFmtId="0" fontId="4" fillId="0" borderId="0" xfId="0" applyFont="1" applyFill="1"/>
    <xf numFmtId="0" fontId="7" fillId="0" borderId="0" xfId="3" applyFont="1" applyFill="1" applyBorder="1" applyAlignment="1">
      <alignment horizontal="centerContinuous"/>
    </xf>
    <xf numFmtId="0" fontId="9" fillId="0" borderId="0" xfId="3" applyFont="1" applyFill="1" applyBorder="1" applyAlignment="1">
      <alignment horizontal="centerContinuous"/>
    </xf>
    <xf numFmtId="0" fontId="21" fillId="0" borderId="0" xfId="0" applyFont="1" applyFill="1" applyBorder="1" applyAlignment="1">
      <alignment horizontal="left"/>
    </xf>
    <xf numFmtId="0" fontId="17" fillId="0" borderId="0" xfId="0" applyFont="1" applyFill="1" applyBorder="1" applyAlignment="1"/>
    <xf numFmtId="0" fontId="0" fillId="0" borderId="0" xfId="0" applyBorder="1"/>
    <xf numFmtId="0" fontId="18" fillId="0" borderId="0" xfId="12" applyFont="1" applyFill="1" applyBorder="1"/>
    <xf numFmtId="0" fontId="19" fillId="0" borderId="0" xfId="12" applyFont="1" applyFill="1" applyBorder="1"/>
    <xf numFmtId="0" fontId="14" fillId="0" borderId="0" xfId="12" applyFont="1" applyFill="1" applyBorder="1"/>
    <xf numFmtId="0" fontId="12" fillId="0" borderId="0" xfId="12" applyFont="1" applyFill="1" applyBorder="1"/>
    <xf numFmtId="0" fontId="6" fillId="0" borderId="0" xfId="9" applyFont="1" applyFill="1" applyBorder="1"/>
    <xf numFmtId="0" fontId="0" fillId="0" borderId="0" xfId="0" applyAlignment="1">
      <alignment horizontal="left"/>
    </xf>
    <xf numFmtId="0" fontId="7" fillId="0" borderId="0" xfId="0" applyFont="1" applyFill="1" applyBorder="1"/>
    <xf numFmtId="0" fontId="8" fillId="0" borderId="0" xfId="4" applyFont="1" applyBorder="1"/>
    <xf numFmtId="0" fontId="4" fillId="0" borderId="0" xfId="0" applyFont="1" applyFill="1" applyBorder="1"/>
    <xf numFmtId="0" fontId="31" fillId="0" borderId="0" xfId="0" applyFont="1"/>
    <xf numFmtId="0" fontId="32" fillId="0" borderId="0" xfId="0" applyFont="1" applyFill="1"/>
    <xf numFmtId="0" fontId="15" fillId="0" borderId="0" xfId="7" applyFont="1" applyFill="1" applyBorder="1" applyAlignment="1">
      <alignment horizontal="right"/>
    </xf>
    <xf numFmtId="0" fontId="15" fillId="0" borderId="0" xfId="7" applyFont="1" applyFill="1" applyBorder="1" applyAlignment="1"/>
    <xf numFmtId="0" fontId="15" fillId="0" borderId="0" xfId="7" applyFont="1"/>
    <xf numFmtId="0" fontId="33" fillId="0" borderId="0" xfId="12" applyFont="1" applyFill="1"/>
    <xf numFmtId="0" fontId="34" fillId="0" borderId="0" xfId="12" applyFont="1" applyFill="1"/>
    <xf numFmtId="0" fontId="33" fillId="0" borderId="0" xfId="12" applyFont="1" applyFill="1" applyBorder="1"/>
    <xf numFmtId="0" fontId="34" fillId="0" borderId="0" xfId="12" applyFont="1" applyFill="1" applyBorder="1"/>
    <xf numFmtId="0" fontId="35" fillId="0" borderId="0" xfId="12" applyFont="1" applyFill="1"/>
    <xf numFmtId="0" fontId="12" fillId="0" borderId="0" xfId="12" applyFont="1" applyFill="1"/>
    <xf numFmtId="0" fontId="31" fillId="0" borderId="0" xfId="0" applyFont="1" applyFill="1"/>
    <xf numFmtId="0" fontId="13" fillId="0" borderId="0" xfId="2" applyFont="1" applyFill="1" applyBorder="1"/>
    <xf numFmtId="0" fontId="36" fillId="0" borderId="0" xfId="0" applyFont="1"/>
    <xf numFmtId="0" fontId="13" fillId="0" borderId="0" xfId="12" applyFont="1" applyFill="1"/>
    <xf numFmtId="0" fontId="6" fillId="0" borderId="0" xfId="12" applyFont="1" applyFill="1"/>
    <xf numFmtId="0" fontId="0" fillId="7" borderId="0" xfId="0" applyFill="1" applyBorder="1"/>
    <xf numFmtId="0" fontId="1" fillId="0" borderId="0" xfId="0" applyFont="1"/>
    <xf numFmtId="0" fontId="39" fillId="0" borderId="0" xfId="0" applyFont="1"/>
    <xf numFmtId="0" fontId="1" fillId="0" borderId="0" xfId="0" applyFont="1" applyBorder="1"/>
    <xf numFmtId="0" fontId="1" fillId="0" borderId="0" xfId="0" applyFont="1" applyFill="1" applyBorder="1"/>
    <xf numFmtId="10" fontId="0" fillId="0" borderId="0" xfId="0" applyNumberFormat="1"/>
    <xf numFmtId="0" fontId="25" fillId="7" borderId="0" xfId="10" applyFont="1" applyFill="1" applyAlignment="1">
      <alignment horizontal="right"/>
    </xf>
    <xf numFmtId="0" fontId="25" fillId="7" borderId="0" xfId="10" applyFont="1" applyFill="1" applyBorder="1" applyAlignment="1"/>
    <xf numFmtId="0" fontId="25" fillId="7" borderId="0" xfId="10" applyFont="1" applyFill="1" applyAlignment="1"/>
    <xf numFmtId="0" fontId="32" fillId="7" borderId="0" xfId="0" applyFont="1" applyFill="1" applyBorder="1"/>
    <xf numFmtId="0" fontId="32" fillId="0" borderId="0" xfId="0" applyFont="1" applyFill="1" applyBorder="1"/>
    <xf numFmtId="0" fontId="4" fillId="7" borderId="0" xfId="0" applyFont="1" applyFill="1" applyBorder="1"/>
    <xf numFmtId="0" fontId="40" fillId="0" borderId="0" xfId="0" applyFont="1"/>
    <xf numFmtId="0" fontId="41" fillId="13" borderId="56" xfId="0" applyFont="1" applyFill="1" applyBorder="1" applyAlignment="1">
      <alignment horizontal="centerContinuous"/>
    </xf>
    <xf numFmtId="0" fontId="41" fillId="13" borderId="57" xfId="0" applyFont="1" applyFill="1" applyBorder="1" applyAlignment="1">
      <alignment horizontal="centerContinuous"/>
    </xf>
    <xf numFmtId="0" fontId="41" fillId="13" borderId="58" xfId="0" applyFont="1" applyFill="1" applyBorder="1" applyAlignment="1">
      <alignment horizontal="centerContinuous"/>
    </xf>
    <xf numFmtId="0" fontId="42" fillId="0" borderId="0" xfId="0" applyFont="1" applyFill="1" applyBorder="1" applyAlignment="1">
      <alignment horizontal="center"/>
    </xf>
    <xf numFmtId="0" fontId="43" fillId="0" borderId="16" xfId="2" applyFont="1" applyFill="1" applyBorder="1" applyAlignment="1"/>
    <xf numFmtId="0" fontId="43" fillId="0" borderId="63" xfId="2" applyFont="1" applyFill="1" applyBorder="1" applyAlignment="1"/>
    <xf numFmtId="0" fontId="43" fillId="0" borderId="37" xfId="8" applyFont="1" applyFill="1" applyBorder="1" applyAlignment="1"/>
    <xf numFmtId="0" fontId="43" fillId="0" borderId="63" xfId="8" applyFont="1" applyFill="1" applyBorder="1" applyAlignment="1"/>
    <xf numFmtId="0" fontId="44" fillId="0" borderId="64" xfId="8" applyFont="1" applyFill="1" applyBorder="1" applyAlignment="1"/>
    <xf numFmtId="0" fontId="45" fillId="0" borderId="39" xfId="2" applyFont="1" applyFill="1" applyBorder="1"/>
    <xf numFmtId="0" fontId="45" fillId="0" borderId="0" xfId="2" applyFont="1" applyFill="1" applyBorder="1"/>
    <xf numFmtId="0" fontId="45" fillId="0" borderId="1" xfId="8" applyFont="1" applyFill="1" applyBorder="1"/>
    <xf numFmtId="0" fontId="44" fillId="0" borderId="67" xfId="8" applyFont="1" applyFill="1" applyBorder="1"/>
    <xf numFmtId="0" fontId="43" fillId="0" borderId="68" xfId="2" applyFont="1" applyFill="1" applyBorder="1"/>
    <xf numFmtId="0" fontId="43" fillId="0" borderId="47" xfId="2" applyFont="1" applyFill="1" applyBorder="1"/>
    <xf numFmtId="0" fontId="43" fillId="0" borderId="45" xfId="8" applyFont="1" applyFill="1" applyBorder="1"/>
    <xf numFmtId="0" fontId="44" fillId="0" borderId="66" xfId="8" applyFont="1" applyFill="1" applyBorder="1"/>
    <xf numFmtId="0" fontId="45" fillId="0" borderId="34" xfId="8" applyFont="1" applyFill="1" applyBorder="1"/>
    <xf numFmtId="0" fontId="45" fillId="0" borderId="16" xfId="8" applyFont="1" applyFill="1" applyBorder="1"/>
    <xf numFmtId="0" fontId="45" fillId="0" borderId="17" xfId="8" applyFont="1" applyFill="1" applyBorder="1"/>
    <xf numFmtId="0" fontId="44" fillId="0" borderId="64" xfId="8" applyFont="1" applyFill="1" applyBorder="1"/>
    <xf numFmtId="0" fontId="43" fillId="0" borderId="54" xfId="8" applyFont="1" applyFill="1" applyBorder="1"/>
    <xf numFmtId="0" fontId="45" fillId="0" borderId="54" xfId="8" applyFont="1" applyFill="1" applyBorder="1"/>
    <xf numFmtId="0" fontId="45" fillId="0" borderId="39" xfId="8" applyFont="1" applyFill="1" applyBorder="1"/>
    <xf numFmtId="0" fontId="44" fillId="0" borderId="65" xfId="8" applyFont="1" applyFill="1" applyBorder="1"/>
    <xf numFmtId="0" fontId="43" fillId="0" borderId="53" xfId="8" applyFont="1" applyFill="1" applyBorder="1"/>
    <xf numFmtId="0" fontId="43" fillId="0" borderId="62" xfId="8" applyFont="1" applyFill="1" applyBorder="1"/>
    <xf numFmtId="0" fontId="43" fillId="0" borderId="1" xfId="0" applyFont="1" applyBorder="1"/>
    <xf numFmtId="0" fontId="45" fillId="0" borderId="1" xfId="0" applyFont="1" applyBorder="1"/>
    <xf numFmtId="0" fontId="46" fillId="0" borderId="1" xfId="0" applyFont="1" applyBorder="1"/>
    <xf numFmtId="0" fontId="40" fillId="0" borderId="1" xfId="0" applyFont="1" applyBorder="1"/>
    <xf numFmtId="0" fontId="48" fillId="13" borderId="57" xfId="0" applyFont="1" applyFill="1" applyBorder="1" applyAlignment="1">
      <alignment horizontal="centerContinuous"/>
    </xf>
    <xf numFmtId="0" fontId="48" fillId="13" borderId="58" xfId="0" applyFont="1" applyFill="1" applyBorder="1" applyAlignment="1">
      <alignment horizontal="centerContinuous"/>
    </xf>
    <xf numFmtId="0" fontId="49" fillId="17" borderId="12" xfId="8" applyFont="1" applyFill="1" applyBorder="1"/>
    <xf numFmtId="0" fontId="49" fillId="17" borderId="19" xfId="8" applyFont="1" applyFill="1" applyBorder="1"/>
    <xf numFmtId="0" fontId="49" fillId="8" borderId="12" xfId="8" applyFont="1" applyFill="1" applyBorder="1"/>
    <xf numFmtId="0" fontId="49" fillId="0" borderId="1" xfId="0" applyFont="1" applyBorder="1"/>
    <xf numFmtId="0" fontId="53" fillId="0" borderId="1" xfId="0" applyFont="1" applyBorder="1"/>
    <xf numFmtId="0" fontId="55" fillId="7" borderId="0" xfId="0" applyFont="1" applyFill="1" applyBorder="1" applyAlignment="1"/>
    <xf numFmtId="0" fontId="55" fillId="7" borderId="0" xfId="0" applyFont="1" applyFill="1" applyBorder="1" applyAlignment="1">
      <alignment horizontal="center"/>
    </xf>
    <xf numFmtId="0" fontId="55" fillId="7" borderId="0" xfId="0" applyFont="1" applyFill="1" applyBorder="1"/>
    <xf numFmtId="0" fontId="56" fillId="0" borderId="0" xfId="0" applyFont="1" applyFill="1"/>
    <xf numFmtId="0" fontId="40" fillId="0" borderId="0" xfId="0" applyFont="1" applyFill="1"/>
    <xf numFmtId="0" fontId="45" fillId="0" borderId="0" xfId="0" applyFont="1"/>
    <xf numFmtId="0" fontId="57" fillId="0" borderId="1" xfId="0" applyFont="1" applyBorder="1"/>
    <xf numFmtId="0" fontId="57" fillId="0" borderId="0" xfId="0" applyFont="1"/>
    <xf numFmtId="0" fontId="49" fillId="0" borderId="0" xfId="0" applyFont="1" applyFill="1" applyBorder="1" applyAlignment="1">
      <alignment horizontal="centerContinuous"/>
    </xf>
    <xf numFmtId="0" fontId="45" fillId="0" borderId="0" xfId="0" applyFont="1" applyFill="1" applyBorder="1" applyAlignment="1">
      <alignment horizontal="centerContinuous"/>
    </xf>
    <xf numFmtId="0" fontId="40" fillId="0" borderId="0" xfId="0" applyFont="1" applyFill="1" applyBorder="1"/>
    <xf numFmtId="0" fontId="45" fillId="0" borderId="1" xfId="0" applyFont="1" applyFill="1" applyBorder="1"/>
    <xf numFmtId="0" fontId="57" fillId="0" borderId="1" xfId="0" applyFont="1" applyFill="1" applyBorder="1"/>
    <xf numFmtId="0" fontId="43" fillId="0" borderId="1" xfId="0" applyFont="1" applyBorder="1" applyAlignment="1">
      <alignment horizontal="center" wrapText="1"/>
    </xf>
    <xf numFmtId="0" fontId="43" fillId="0" borderId="0" xfId="0" applyFont="1" applyBorder="1"/>
    <xf numFmtId="0" fontId="45" fillId="0" borderId="0" xfId="0" applyFont="1" applyBorder="1"/>
    <xf numFmtId="0" fontId="57" fillId="0" borderId="0" xfId="0" applyFont="1" applyBorder="1"/>
    <xf numFmtId="0" fontId="44" fillId="0" borderId="1" xfId="0" applyFont="1" applyBorder="1"/>
    <xf numFmtId="0" fontId="44" fillId="0" borderId="0" xfId="0" applyFont="1" applyBorder="1"/>
    <xf numFmtId="0" fontId="44" fillId="0" borderId="0" xfId="0" applyFont="1"/>
    <xf numFmtId="0" fontId="45" fillId="0" borderId="55" xfId="0" applyFont="1" applyBorder="1"/>
    <xf numFmtId="0" fontId="57" fillId="0" borderId="0" xfId="0" applyFont="1" applyFill="1" applyBorder="1" applyAlignment="1">
      <alignment horizontal="center"/>
    </xf>
    <xf numFmtId="0" fontId="43" fillId="0" borderId="0" xfId="0" applyFont="1"/>
    <xf numFmtId="0" fontId="40" fillId="0" borderId="0" xfId="0" applyFont="1" applyBorder="1"/>
    <xf numFmtId="0" fontId="60" fillId="0" borderId="1" xfId="0" applyFont="1" applyBorder="1" applyAlignment="1">
      <alignment wrapText="1"/>
    </xf>
    <xf numFmtId="0" fontId="45" fillId="3" borderId="1" xfId="0" applyFont="1" applyFill="1" applyBorder="1"/>
    <xf numFmtId="0" fontId="43" fillId="0" borderId="1" xfId="0" applyFont="1" applyFill="1" applyBorder="1"/>
    <xf numFmtId="0" fontId="57" fillId="3" borderId="1" xfId="0" applyFont="1" applyFill="1" applyBorder="1"/>
    <xf numFmtId="0" fontId="44" fillId="0" borderId="1" xfId="0" applyFont="1" applyBorder="1" applyAlignment="1"/>
    <xf numFmtId="0" fontId="45" fillId="0" borderId="8" xfId="0" applyFont="1" applyFill="1" applyBorder="1" applyAlignment="1"/>
    <xf numFmtId="0" fontId="45" fillId="3" borderId="1" xfId="0" applyFont="1" applyFill="1" applyBorder="1" applyAlignment="1"/>
    <xf numFmtId="0" fontId="45" fillId="0" borderId="1" xfId="0" applyFont="1" applyBorder="1" applyAlignment="1"/>
    <xf numFmtId="0" fontId="45" fillId="0" borderId="8" xfId="0" applyFont="1" applyBorder="1"/>
    <xf numFmtId="0" fontId="45" fillId="0" borderId="1" xfId="0" applyFont="1" applyFill="1" applyBorder="1" applyAlignment="1"/>
    <xf numFmtId="0" fontId="44" fillId="0" borderId="8" xfId="0" applyFont="1" applyBorder="1"/>
    <xf numFmtId="0" fontId="44" fillId="0" borderId="5" xfId="0" applyFont="1" applyBorder="1" applyAlignment="1"/>
    <xf numFmtId="0" fontId="44" fillId="0" borderId="5" xfId="0" applyFont="1" applyBorder="1"/>
    <xf numFmtId="0" fontId="44" fillId="0" borderId="4" xfId="0" applyFont="1" applyBorder="1"/>
    <xf numFmtId="0" fontId="58" fillId="0" borderId="0" xfId="0" applyFont="1" applyAlignment="1">
      <alignment horizontal="left" vertical="center"/>
    </xf>
    <xf numFmtId="0" fontId="45" fillId="0" borderId="0" xfId="0" applyFont="1" applyAlignment="1">
      <alignment horizontal="left" vertical="center"/>
    </xf>
    <xf numFmtId="0" fontId="57" fillId="3" borderId="1" xfId="0" applyFont="1" applyFill="1" applyBorder="1" applyAlignment="1">
      <alignment horizontal="center"/>
    </xf>
    <xf numFmtId="0" fontId="43" fillId="0" borderId="1" xfId="0" applyFont="1" applyBorder="1" applyAlignment="1"/>
    <xf numFmtId="0" fontId="45" fillId="0" borderId="0" xfId="0" applyFont="1" applyFill="1" applyBorder="1"/>
    <xf numFmtId="0" fontId="45" fillId="0" borderId="0" xfId="0" applyNumberFormat="1" applyFont="1"/>
    <xf numFmtId="0" fontId="59" fillId="0" borderId="1" xfId="0" applyFont="1" applyBorder="1"/>
    <xf numFmtId="0" fontId="59" fillId="0" borderId="0" xfId="0" applyFont="1" applyBorder="1" applyAlignment="1">
      <alignment horizontal="left"/>
    </xf>
    <xf numFmtId="0" fontId="45" fillId="0" borderId="1" xfId="0" applyFont="1" applyBorder="1" applyAlignment="1">
      <alignment horizontal="center" wrapText="1"/>
    </xf>
    <xf numFmtId="0" fontId="59" fillId="0" borderId="1" xfId="0" applyFont="1" applyBorder="1" applyAlignment="1">
      <alignment wrapText="1"/>
    </xf>
    <xf numFmtId="0" fontId="57" fillId="7" borderId="8" xfId="0" applyFont="1" applyFill="1" applyBorder="1" applyAlignment="1">
      <alignment horizontal="center"/>
    </xf>
    <xf numFmtId="0" fontId="57" fillId="7" borderId="1" xfId="0" applyFont="1" applyFill="1" applyBorder="1" applyAlignment="1">
      <alignment horizontal="center"/>
    </xf>
    <xf numFmtId="0" fontId="57" fillId="14" borderId="1" xfId="0" applyFont="1" applyFill="1" applyBorder="1" applyAlignment="1">
      <alignment horizontal="right"/>
    </xf>
    <xf numFmtId="0" fontId="57" fillId="14" borderId="1" xfId="0" applyFont="1" applyFill="1" applyBorder="1" applyAlignment="1">
      <alignment horizontal="center"/>
    </xf>
    <xf numFmtId="0" fontId="57" fillId="7" borderId="1" xfId="0" applyFont="1" applyFill="1" applyBorder="1" applyAlignment="1">
      <alignment horizontal="right"/>
    </xf>
    <xf numFmtId="0" fontId="44" fillId="0" borderId="10" xfId="0" applyFont="1" applyBorder="1"/>
    <xf numFmtId="0" fontId="43" fillId="0" borderId="10" xfId="0" applyFont="1" applyBorder="1" applyAlignment="1"/>
    <xf numFmtId="0" fontId="43" fillId="0" borderId="10" xfId="0" applyFont="1" applyBorder="1"/>
    <xf numFmtId="0" fontId="49" fillId="0" borderId="8" xfId="0" applyFont="1" applyBorder="1" applyAlignment="1"/>
    <xf numFmtId="0" fontId="49" fillId="0" borderId="5" xfId="0" applyFont="1" applyBorder="1" applyAlignment="1"/>
    <xf numFmtId="0" fontId="59" fillId="0" borderId="8" xfId="0" applyFont="1" applyBorder="1" applyAlignment="1"/>
    <xf numFmtId="0" fontId="59" fillId="0" borderId="5" xfId="0" applyFont="1" applyBorder="1" applyAlignment="1"/>
    <xf numFmtId="0" fontId="59" fillId="0" borderId="4" xfId="0" applyFont="1" applyBorder="1" applyAlignment="1"/>
    <xf numFmtId="0" fontId="43" fillId="0" borderId="1" xfId="0" applyFont="1" applyBorder="1" applyAlignment="1">
      <alignment horizontal="center" vertical="center"/>
    </xf>
    <xf numFmtId="0" fontId="43" fillId="0" borderId="1" xfId="0" applyFont="1" applyBorder="1" applyAlignment="1">
      <alignment horizontal="center" vertical="center" wrapText="1"/>
    </xf>
    <xf numFmtId="0" fontId="43" fillId="0" borderId="1" xfId="0" applyFont="1" applyBorder="1" applyAlignment="1">
      <alignment horizontal="center"/>
    </xf>
    <xf numFmtId="0" fontId="45" fillId="0" borderId="0" xfId="0" applyFont="1" applyAlignment="1">
      <alignment horizontal="center" vertical="center"/>
    </xf>
    <xf numFmtId="0" fontId="57" fillId="7" borderId="1" xfId="0" applyFont="1" applyFill="1" applyBorder="1"/>
    <xf numFmtId="0" fontId="45" fillId="0" borderId="0" xfId="0" applyFont="1" applyAlignment="1">
      <alignment horizontal="center"/>
    </xf>
    <xf numFmtId="0" fontId="45" fillId="7" borderId="1" xfId="0" applyFont="1" applyFill="1" applyBorder="1" applyAlignment="1"/>
    <xf numFmtId="0" fontId="49" fillId="0" borderId="41" xfId="0" applyFont="1" applyBorder="1"/>
    <xf numFmtId="0" fontId="60" fillId="0" borderId="0" xfId="0" applyFont="1" applyFill="1" applyBorder="1" applyAlignment="1">
      <alignment wrapText="1"/>
    </xf>
    <xf numFmtId="0" fontId="45" fillId="0" borderId="31" xfId="0" applyFont="1" applyBorder="1"/>
    <xf numFmtId="0" fontId="45" fillId="0" borderId="70" xfId="0" applyFont="1" applyBorder="1"/>
    <xf numFmtId="0" fontId="45" fillId="0" borderId="71" xfId="0" applyFont="1" applyBorder="1"/>
    <xf numFmtId="0" fontId="45" fillId="23" borderId="32" xfId="0" applyFont="1" applyFill="1" applyBorder="1"/>
    <xf numFmtId="0" fontId="49" fillId="18" borderId="32" xfId="0" applyFont="1" applyFill="1" applyBorder="1"/>
    <xf numFmtId="0" fontId="45" fillId="23" borderId="19" xfId="0" applyFont="1" applyFill="1" applyBorder="1"/>
    <xf numFmtId="0" fontId="49" fillId="19" borderId="32" xfId="0" applyFont="1" applyFill="1" applyBorder="1"/>
    <xf numFmtId="0" fontId="45" fillId="22" borderId="32" xfId="0" applyFont="1" applyFill="1" applyBorder="1" applyAlignment="1">
      <alignment vertical="center"/>
    </xf>
    <xf numFmtId="0" fontId="45" fillId="0" borderId="39" xfId="0" applyFont="1" applyBorder="1"/>
    <xf numFmtId="0" fontId="45" fillId="0" borderId="65" xfId="0" applyFont="1" applyBorder="1"/>
    <xf numFmtId="0" fontId="45" fillId="23" borderId="14" xfId="0" applyFont="1" applyFill="1" applyBorder="1"/>
    <xf numFmtId="0" fontId="49" fillId="18" borderId="14" xfId="0" applyFont="1" applyFill="1" applyBorder="1"/>
    <xf numFmtId="0" fontId="45" fillId="23" borderId="5" xfId="0" applyFont="1" applyFill="1" applyBorder="1"/>
    <xf numFmtId="0" fontId="49" fillId="19" borderId="14" xfId="0" applyFont="1" applyFill="1" applyBorder="1"/>
    <xf numFmtId="0" fontId="45" fillId="22" borderId="14" xfId="0" applyFont="1" applyFill="1" applyBorder="1" applyAlignment="1">
      <alignment vertical="center"/>
    </xf>
    <xf numFmtId="0" fontId="45" fillId="3" borderId="39" xfId="0" applyFont="1" applyFill="1" applyBorder="1"/>
    <xf numFmtId="0" fontId="45" fillId="3" borderId="65" xfId="0" applyFont="1" applyFill="1" applyBorder="1"/>
    <xf numFmtId="0" fontId="45" fillId="3" borderId="14" xfId="0" applyFont="1" applyFill="1" applyBorder="1"/>
    <xf numFmtId="0" fontId="49" fillId="0" borderId="14" xfId="0" applyFont="1" applyBorder="1"/>
    <xf numFmtId="0" fontId="45" fillId="0" borderId="14" xfId="0" applyFont="1" applyBorder="1" applyAlignment="1">
      <alignment horizontal="center" vertical="center"/>
    </xf>
    <xf numFmtId="0" fontId="45" fillId="0" borderId="39" xfId="0" applyFont="1" applyFill="1" applyBorder="1"/>
    <xf numFmtId="0" fontId="45" fillId="22" borderId="65" xfId="0" applyFont="1" applyFill="1" applyBorder="1"/>
    <xf numFmtId="0" fontId="45" fillId="22" borderId="14" xfId="0" applyFont="1" applyFill="1" applyBorder="1"/>
    <xf numFmtId="0" fontId="45" fillId="22" borderId="5" xfId="0" applyFont="1" applyFill="1" applyBorder="1"/>
    <xf numFmtId="0" fontId="45" fillId="0" borderId="65" xfId="0" applyFont="1" applyFill="1" applyBorder="1"/>
    <xf numFmtId="0" fontId="57" fillId="0" borderId="8" xfId="0" applyFont="1" applyBorder="1"/>
    <xf numFmtId="0" fontId="45" fillId="0" borderId="40" xfId="0" applyFont="1" applyBorder="1"/>
    <xf numFmtId="0" fontId="45" fillId="0" borderId="72" xfId="0" applyFont="1" applyBorder="1"/>
    <xf numFmtId="0" fontId="45" fillId="23" borderId="18" xfId="0" applyFont="1" applyFill="1" applyBorder="1"/>
    <xf numFmtId="0" fontId="45" fillId="7" borderId="40" xfId="0" applyFont="1" applyFill="1" applyBorder="1"/>
    <xf numFmtId="0" fontId="45" fillId="7" borderId="72" xfId="0" applyFont="1" applyFill="1" applyBorder="1"/>
    <xf numFmtId="0" fontId="40" fillId="3" borderId="18" xfId="0" applyFont="1" applyFill="1" applyBorder="1"/>
    <xf numFmtId="0" fontId="45" fillId="22" borderId="9" xfId="0" applyFont="1" applyFill="1" applyBorder="1"/>
    <xf numFmtId="0" fontId="49" fillId="22" borderId="18" xfId="0" applyFont="1" applyFill="1" applyBorder="1"/>
    <xf numFmtId="0" fontId="45" fillId="22" borderId="18" xfId="0" applyFont="1" applyFill="1" applyBorder="1"/>
    <xf numFmtId="0" fontId="44" fillId="23" borderId="15" xfId="0" applyFont="1" applyFill="1" applyBorder="1" applyAlignment="1"/>
    <xf numFmtId="0" fontId="50" fillId="0" borderId="15" xfId="0" applyFont="1" applyBorder="1"/>
    <xf numFmtId="0" fontId="44" fillId="23" borderId="30" xfId="0" applyFont="1" applyFill="1" applyBorder="1"/>
    <xf numFmtId="0" fontId="50" fillId="0" borderId="15" xfId="0" applyFont="1" applyBorder="1" applyAlignment="1"/>
    <xf numFmtId="0" fontId="50" fillId="0" borderId="44" xfId="0" applyFont="1" applyBorder="1" applyAlignment="1"/>
    <xf numFmtId="0" fontId="44" fillId="24" borderId="8" xfId="0" applyFont="1" applyFill="1" applyBorder="1"/>
    <xf numFmtId="0" fontId="44" fillId="24" borderId="60" xfId="0" applyFont="1" applyFill="1" applyBorder="1" applyAlignment="1">
      <alignment horizontal="center"/>
    </xf>
    <xf numFmtId="0" fontId="44" fillId="24" borderId="20" xfId="0" applyFont="1" applyFill="1" applyBorder="1" applyAlignment="1">
      <alignment horizontal="center"/>
    </xf>
    <xf numFmtId="0" fontId="44" fillId="24" borderId="52" xfId="0" applyFont="1" applyFill="1" applyBorder="1" applyAlignment="1"/>
    <xf numFmtId="0" fontId="50" fillId="24" borderId="52" xfId="0" applyFont="1" applyFill="1" applyBorder="1"/>
    <xf numFmtId="0" fontId="44" fillId="24" borderId="0" xfId="0" applyFont="1" applyFill="1" applyBorder="1"/>
    <xf numFmtId="0" fontId="57" fillId="24" borderId="52" xfId="0" applyFont="1" applyFill="1" applyBorder="1" applyAlignment="1">
      <alignment horizontal="center"/>
    </xf>
    <xf numFmtId="0" fontId="45" fillId="0" borderId="0" xfId="0" applyFont="1" applyBorder="1" applyAlignment="1">
      <alignment horizontal="center"/>
    </xf>
    <xf numFmtId="0" fontId="45" fillId="0" borderId="40" xfId="0" applyFont="1" applyFill="1" applyBorder="1" applyAlignment="1"/>
    <xf numFmtId="0" fontId="45" fillId="22" borderId="72" xfId="0" applyFont="1" applyFill="1" applyBorder="1" applyAlignment="1"/>
    <xf numFmtId="0" fontId="45" fillId="22" borderId="18" xfId="0" applyFont="1" applyFill="1" applyBorder="1" applyAlignment="1"/>
    <xf numFmtId="0" fontId="45" fillId="0" borderId="40" xfId="0" applyFont="1" applyBorder="1" applyAlignment="1"/>
    <xf numFmtId="0" fontId="45" fillId="22" borderId="72" xfId="0" applyFont="1" applyFill="1" applyBorder="1"/>
    <xf numFmtId="0" fontId="49" fillId="0" borderId="18" xfId="0" applyFont="1" applyBorder="1"/>
    <xf numFmtId="0" fontId="45" fillId="0" borderId="5" xfId="0" applyFont="1" applyBorder="1"/>
    <xf numFmtId="0" fontId="57" fillId="24" borderId="9" xfId="0" applyFont="1" applyFill="1" applyBorder="1"/>
    <xf numFmtId="0" fontId="50" fillId="24" borderId="14" xfId="0" applyFont="1" applyFill="1" applyBorder="1"/>
    <xf numFmtId="0" fontId="57" fillId="24" borderId="14" xfId="0" applyFont="1" applyFill="1" applyBorder="1"/>
    <xf numFmtId="0" fontId="57" fillId="7" borderId="8" xfId="0" applyFont="1" applyFill="1" applyBorder="1" applyAlignment="1">
      <alignment horizontal="left"/>
    </xf>
    <xf numFmtId="0" fontId="45" fillId="7" borderId="40" xfId="0" applyFont="1" applyFill="1" applyBorder="1" applyAlignment="1">
      <alignment horizontal="center"/>
    </xf>
    <xf numFmtId="0" fontId="45" fillId="14" borderId="72" xfId="0" applyFont="1" applyFill="1" applyBorder="1" applyAlignment="1">
      <alignment horizontal="right"/>
    </xf>
    <xf numFmtId="0" fontId="45" fillId="14" borderId="18" xfId="0" applyFont="1" applyFill="1" applyBorder="1" applyAlignment="1">
      <alignment horizontal="right"/>
    </xf>
    <xf numFmtId="0" fontId="45" fillId="14" borderId="40" xfId="0" applyFont="1" applyFill="1" applyBorder="1" applyAlignment="1">
      <alignment horizontal="center"/>
    </xf>
    <xf numFmtId="0" fontId="45" fillId="14" borderId="72" xfId="0" applyFont="1" applyFill="1" applyBorder="1" applyAlignment="1">
      <alignment horizontal="center"/>
    </xf>
    <xf numFmtId="0" fontId="45" fillId="14" borderId="18" xfId="0" applyFont="1" applyFill="1" applyBorder="1" applyAlignment="1">
      <alignment horizontal="center"/>
    </xf>
    <xf numFmtId="0" fontId="49" fillId="7" borderId="18" xfId="0" applyFont="1" applyFill="1" applyBorder="1" applyAlignment="1">
      <alignment horizontal="right"/>
    </xf>
    <xf numFmtId="0" fontId="45" fillId="22" borderId="9" xfId="0" applyFont="1" applyFill="1" applyBorder="1" applyAlignment="1">
      <alignment horizontal="center"/>
    </xf>
    <xf numFmtId="0" fontId="57" fillId="24" borderId="22" xfId="0" applyFont="1" applyFill="1" applyBorder="1" applyAlignment="1">
      <alignment horizontal="center"/>
    </xf>
    <xf numFmtId="0" fontId="45" fillId="24" borderId="60" xfId="0" applyFont="1" applyFill="1" applyBorder="1" applyAlignment="1">
      <alignment horizontal="center"/>
    </xf>
    <xf numFmtId="0" fontId="45" fillId="24" borderId="20" xfId="0" applyFont="1" applyFill="1" applyBorder="1" applyAlignment="1">
      <alignment horizontal="right"/>
    </xf>
    <xf numFmtId="0" fontId="45" fillId="24" borderId="52" xfId="0" applyFont="1" applyFill="1" applyBorder="1" applyAlignment="1">
      <alignment horizontal="right"/>
    </xf>
    <xf numFmtId="0" fontId="45" fillId="24" borderId="20" xfId="0" applyFont="1" applyFill="1" applyBorder="1" applyAlignment="1">
      <alignment horizontal="center"/>
    </xf>
    <xf numFmtId="0" fontId="45" fillId="24" borderId="52" xfId="0" applyFont="1" applyFill="1" applyBorder="1" applyAlignment="1">
      <alignment horizontal="center"/>
    </xf>
    <xf numFmtId="0" fontId="49" fillId="24" borderId="52" xfId="0" applyFont="1" applyFill="1" applyBorder="1" applyAlignment="1">
      <alignment horizontal="right"/>
    </xf>
    <xf numFmtId="0" fontId="45" fillId="24" borderId="0" xfId="0" applyFont="1" applyFill="1" applyBorder="1" applyAlignment="1">
      <alignment horizontal="center"/>
    </xf>
    <xf numFmtId="0" fontId="49" fillId="24" borderId="52" xfId="0" applyFont="1" applyFill="1" applyBorder="1"/>
    <xf numFmtId="0" fontId="45" fillId="24" borderId="52" xfId="0" applyFont="1" applyFill="1" applyBorder="1"/>
    <xf numFmtId="0" fontId="50" fillId="0" borderId="41" xfId="0" applyFont="1" applyBorder="1" applyAlignment="1"/>
    <xf numFmtId="0" fontId="50" fillId="0" borderId="15" xfId="0" applyFont="1" applyBorder="1" applyAlignment="1">
      <alignment horizontal="right"/>
    </xf>
    <xf numFmtId="0" fontId="50" fillId="0" borderId="15" xfId="0" applyFont="1" applyBorder="1" applyAlignment="1">
      <alignment horizontal="center"/>
    </xf>
    <xf numFmtId="0" fontId="50" fillId="0" borderId="26" xfId="0" applyFont="1" applyBorder="1" applyAlignment="1"/>
    <xf numFmtId="0" fontId="40" fillId="0" borderId="0" xfId="4" applyFont="1"/>
    <xf numFmtId="0" fontId="62" fillId="0" borderId="0" xfId="4" applyFont="1"/>
    <xf numFmtId="0" fontId="63" fillId="0" borderId="0" xfId="4" applyFont="1"/>
    <xf numFmtId="0" fontId="49" fillId="0" borderId="1" xfId="7" applyFont="1" applyFill="1" applyBorder="1" applyAlignment="1"/>
    <xf numFmtId="0" fontId="49" fillId="0" borderId="8" xfId="7" applyFont="1" applyFill="1" applyBorder="1" applyAlignment="1"/>
    <xf numFmtId="0" fontId="49" fillId="0" borderId="4" xfId="7" applyFont="1" applyFill="1" applyBorder="1" applyAlignment="1"/>
    <xf numFmtId="0" fontId="49" fillId="0" borderId="1" xfId="10" applyFont="1" applyFill="1" applyBorder="1" applyAlignment="1"/>
    <xf numFmtId="0" fontId="49" fillId="0" borderId="0" xfId="4" applyFont="1" applyFill="1" applyBorder="1" applyAlignment="1"/>
    <xf numFmtId="0" fontId="53" fillId="0" borderId="0" xfId="5" applyFont="1" applyFill="1" applyBorder="1" applyAlignment="1"/>
    <xf numFmtId="0" fontId="43" fillId="0" borderId="0" xfId="4" applyFont="1" applyFill="1" applyBorder="1" applyAlignment="1"/>
    <xf numFmtId="0" fontId="65" fillId="0" borderId="0" xfId="4" applyFont="1" applyFill="1" applyBorder="1" applyAlignment="1"/>
    <xf numFmtId="0" fontId="45" fillId="0" borderId="0" xfId="0" applyFont="1" applyFill="1" applyAlignment="1">
      <alignment horizontal="left"/>
    </xf>
    <xf numFmtId="0" fontId="45" fillId="0" borderId="0" xfId="0" applyFont="1" applyFill="1"/>
    <xf numFmtId="0" fontId="45" fillId="0" borderId="0" xfId="0" applyFont="1" applyFill="1" applyBorder="1" applyAlignment="1">
      <alignment horizontal="left"/>
    </xf>
    <xf numFmtId="0" fontId="43" fillId="0" borderId="0" xfId="12" applyFont="1" applyFill="1" applyBorder="1" applyAlignment="1">
      <alignment horizontal="center"/>
    </xf>
    <xf numFmtId="0" fontId="67" fillId="0" borderId="0" xfId="12" applyFont="1" applyFill="1" applyBorder="1" applyAlignment="1">
      <alignment horizontal="centerContinuous"/>
    </xf>
    <xf numFmtId="0" fontId="43" fillId="0" borderId="1" xfId="7" applyFont="1" applyFill="1" applyBorder="1" applyAlignment="1"/>
    <xf numFmtId="0" fontId="43" fillId="12" borderId="13" xfId="7" applyFont="1" applyFill="1" applyBorder="1" applyAlignment="1"/>
    <xf numFmtId="0" fontId="43" fillId="0" borderId="13" xfId="7" applyFont="1" applyFill="1" applyBorder="1" applyAlignment="1"/>
    <xf numFmtId="0" fontId="43" fillId="12" borderId="14" xfId="7" applyFont="1" applyFill="1" applyBorder="1" applyAlignment="1"/>
    <xf numFmtId="0" fontId="43" fillId="0" borderId="14" xfId="7" applyFont="1" applyFill="1" applyBorder="1" applyAlignment="1"/>
    <xf numFmtId="0" fontId="57" fillId="7" borderId="1" xfId="7" applyFont="1" applyFill="1" applyBorder="1" applyAlignment="1"/>
    <xf numFmtId="0" fontId="57" fillId="0" borderId="1" xfId="7" applyFont="1" applyFill="1" applyBorder="1" applyAlignment="1"/>
    <xf numFmtId="0" fontId="57" fillId="0" borderId="8" xfId="7" applyFont="1" applyFill="1" applyBorder="1" applyAlignment="1"/>
    <xf numFmtId="0" fontId="44" fillId="12" borderId="14" xfId="7" applyFont="1" applyFill="1" applyBorder="1" applyAlignment="1"/>
    <xf numFmtId="0" fontId="44" fillId="0" borderId="14" xfId="7" applyFont="1" applyFill="1" applyBorder="1" applyAlignment="1"/>
    <xf numFmtId="0" fontId="45" fillId="7" borderId="1" xfId="7" applyFont="1" applyFill="1" applyBorder="1" applyAlignment="1"/>
    <xf numFmtId="0" fontId="43" fillId="17" borderId="2" xfId="7" applyFont="1" applyFill="1" applyBorder="1" applyAlignment="1"/>
    <xf numFmtId="0" fontId="43" fillId="17" borderId="3" xfId="7" applyFont="1" applyFill="1" applyBorder="1" applyAlignment="1"/>
    <xf numFmtId="0" fontId="43" fillId="17" borderId="24" xfId="7" applyFont="1" applyFill="1" applyBorder="1" applyAlignment="1"/>
    <xf numFmtId="0" fontId="43" fillId="12" borderId="15" xfId="7" applyFont="1" applyFill="1" applyBorder="1" applyAlignment="1"/>
    <xf numFmtId="0" fontId="43" fillId="17" borderId="25" xfId="7" applyFont="1" applyFill="1" applyBorder="1" applyAlignment="1"/>
    <xf numFmtId="0" fontId="43" fillId="8" borderId="15" xfId="7" applyFont="1" applyFill="1" applyBorder="1" applyAlignment="1"/>
    <xf numFmtId="0" fontId="57" fillId="7" borderId="1" xfId="10" applyFont="1" applyFill="1" applyBorder="1" applyAlignment="1"/>
    <xf numFmtId="0" fontId="57" fillId="0" borderId="1" xfId="10" applyFont="1" applyFill="1" applyBorder="1" applyAlignment="1"/>
    <xf numFmtId="0" fontId="57" fillId="0" borderId="8" xfId="10" applyFont="1" applyFill="1" applyBorder="1" applyAlignment="1"/>
    <xf numFmtId="0" fontId="44" fillId="12" borderId="13" xfId="10" applyFont="1" applyFill="1" applyBorder="1" applyAlignment="1"/>
    <xf numFmtId="0" fontId="57" fillId="0" borderId="4" xfId="10" applyFont="1" applyFill="1" applyBorder="1" applyAlignment="1"/>
    <xf numFmtId="0" fontId="44" fillId="0" borderId="13" xfId="10" applyFont="1" applyFill="1" applyBorder="1" applyAlignment="1"/>
    <xf numFmtId="0" fontId="44" fillId="12" borderId="14" xfId="10" applyFont="1" applyFill="1" applyBorder="1" applyAlignment="1"/>
    <xf numFmtId="0" fontId="44" fillId="0" borderId="14" xfId="10" applyFont="1" applyFill="1" applyBorder="1" applyAlignment="1"/>
    <xf numFmtId="0" fontId="44" fillId="7" borderId="14" xfId="10" applyFont="1" applyFill="1" applyBorder="1" applyAlignment="1"/>
    <xf numFmtId="0" fontId="57" fillId="7" borderId="8" xfId="10" applyFont="1" applyFill="1" applyBorder="1" applyAlignment="1"/>
    <xf numFmtId="0" fontId="57" fillId="7" borderId="10" xfId="10" applyFont="1" applyFill="1" applyBorder="1" applyAlignment="1"/>
    <xf numFmtId="0" fontId="57" fillId="0" borderId="10" xfId="10" applyFont="1" applyFill="1" applyBorder="1" applyAlignment="1"/>
    <xf numFmtId="0" fontId="57" fillId="0" borderId="22" xfId="10" applyFont="1" applyFill="1" applyBorder="1" applyAlignment="1"/>
    <xf numFmtId="0" fontId="57" fillId="0" borderId="23" xfId="10" applyFont="1" applyFill="1" applyBorder="1" applyAlignment="1"/>
    <xf numFmtId="0" fontId="57" fillId="7" borderId="22" xfId="10" applyFont="1" applyFill="1" applyBorder="1" applyAlignment="1"/>
    <xf numFmtId="0" fontId="44" fillId="12" borderId="33" xfId="10" applyFont="1" applyFill="1" applyBorder="1" applyAlignment="1"/>
    <xf numFmtId="0" fontId="44" fillId="7" borderId="18" xfId="10" applyFont="1" applyFill="1" applyBorder="1" applyAlignment="1"/>
    <xf numFmtId="0" fontId="44" fillId="0" borderId="2" xfId="10" applyFont="1" applyFill="1" applyBorder="1" applyAlignment="1"/>
    <xf numFmtId="0" fontId="44" fillId="0" borderId="3" xfId="10" applyFont="1" applyFill="1" applyBorder="1" applyAlignment="1"/>
    <xf numFmtId="0" fontId="44" fillId="0" borderId="24" xfId="10" applyFont="1" applyFill="1" applyBorder="1" applyAlignment="1"/>
    <xf numFmtId="0" fontId="44" fillId="12" borderId="15" xfId="10" applyFont="1" applyFill="1" applyBorder="1" applyAlignment="1"/>
    <xf numFmtId="0" fontId="44" fillId="0" borderId="25" xfId="10" applyFont="1" applyFill="1" applyBorder="1" applyAlignment="1"/>
    <xf numFmtId="0" fontId="44" fillId="20" borderId="15" xfId="10" applyFont="1" applyFill="1" applyBorder="1" applyAlignment="1"/>
    <xf numFmtId="0" fontId="43" fillId="0" borderId="0" xfId="10" applyFont="1" applyFill="1" applyBorder="1" applyAlignment="1"/>
    <xf numFmtId="0" fontId="44" fillId="12" borderId="34" xfId="10" applyFont="1" applyFill="1" applyBorder="1" applyAlignment="1"/>
    <xf numFmtId="0" fontId="44" fillId="12" borderId="35" xfId="10" applyFont="1" applyFill="1" applyBorder="1" applyAlignment="1"/>
    <xf numFmtId="0" fontId="44" fillId="12" borderId="18" xfId="10" applyFont="1" applyFill="1" applyBorder="1" applyAlignment="1"/>
    <xf numFmtId="0" fontId="44" fillId="12" borderId="36" xfId="10" applyFont="1" applyFill="1" applyBorder="1" applyAlignment="1"/>
    <xf numFmtId="0" fontId="44" fillId="0" borderId="18" xfId="10" applyFont="1" applyFill="1" applyBorder="1" applyAlignment="1"/>
    <xf numFmtId="0" fontId="44" fillId="0" borderId="0" xfId="10" applyFont="1" applyFill="1" applyBorder="1" applyAlignment="1"/>
    <xf numFmtId="0" fontId="45" fillId="0" borderId="1" xfId="10" applyFont="1" applyFill="1" applyBorder="1" applyAlignment="1"/>
    <xf numFmtId="0" fontId="45" fillId="0" borderId="8" xfId="10" applyFont="1" applyFill="1" applyBorder="1" applyAlignment="1"/>
    <xf numFmtId="0" fontId="45" fillId="7" borderId="4" xfId="10" applyFont="1" applyFill="1" applyBorder="1" applyAlignment="1"/>
    <xf numFmtId="0" fontId="45" fillId="7" borderId="1" xfId="10" applyFont="1" applyFill="1" applyBorder="1" applyAlignment="1"/>
    <xf numFmtId="0" fontId="45" fillId="7" borderId="8" xfId="10" applyFont="1" applyFill="1" applyBorder="1" applyAlignment="1"/>
    <xf numFmtId="0" fontId="57" fillId="7" borderId="11" xfId="10" applyFont="1" applyFill="1" applyBorder="1" applyAlignment="1"/>
    <xf numFmtId="0" fontId="57" fillId="7" borderId="12" xfId="10" applyFont="1" applyFill="1" applyBorder="1" applyAlignment="1"/>
    <xf numFmtId="0" fontId="57" fillId="7" borderId="31" xfId="10" applyFont="1" applyFill="1" applyBorder="1" applyAlignment="1"/>
    <xf numFmtId="0" fontId="57" fillId="7" borderId="4" xfId="10" applyFont="1" applyFill="1" applyBorder="1" applyAlignment="1"/>
    <xf numFmtId="0" fontId="45" fillId="7" borderId="1" xfId="0" applyFont="1" applyFill="1" applyBorder="1"/>
    <xf numFmtId="0" fontId="45" fillId="7" borderId="10" xfId="0" applyFont="1" applyFill="1" applyBorder="1"/>
    <xf numFmtId="0" fontId="44" fillId="12" borderId="52" xfId="10" applyFont="1" applyFill="1" applyBorder="1" applyAlignment="1"/>
    <xf numFmtId="0" fontId="44" fillId="0" borderId="52" xfId="10" applyFont="1" applyFill="1" applyBorder="1" applyAlignment="1"/>
    <xf numFmtId="0" fontId="44" fillId="7" borderId="13" xfId="10" applyFont="1" applyFill="1" applyBorder="1" applyAlignment="1"/>
    <xf numFmtId="0" fontId="44" fillId="0" borderId="30" xfId="10" applyFont="1" applyFill="1" applyBorder="1" applyAlignment="1"/>
    <xf numFmtId="0" fontId="44" fillId="0" borderId="26" xfId="10" applyFont="1" applyFill="1" applyBorder="1" applyAlignment="1"/>
    <xf numFmtId="0" fontId="44" fillId="0" borderId="6" xfId="10" applyFont="1" applyFill="1" applyBorder="1" applyAlignment="1"/>
    <xf numFmtId="0" fontId="68" fillId="0" borderId="1" xfId="6" applyFont="1" applyFill="1" applyBorder="1" applyAlignment="1">
      <alignment horizontal="right" wrapText="1"/>
    </xf>
    <xf numFmtId="0" fontId="68" fillId="0" borderId="8" xfId="6" applyFont="1" applyFill="1" applyBorder="1" applyAlignment="1">
      <alignment horizontal="right" wrapText="1"/>
    </xf>
    <xf numFmtId="0" fontId="68" fillId="0" borderId="27" xfId="6" applyFont="1" applyFill="1" applyBorder="1" applyAlignment="1">
      <alignment horizontal="right" wrapText="1"/>
    </xf>
    <xf numFmtId="0" fontId="69" fillId="0" borderId="10" xfId="6" applyFont="1" applyFill="1" applyBorder="1" applyAlignment="1">
      <alignment horizontal="right" wrapText="1"/>
    </xf>
    <xf numFmtId="0" fontId="68" fillId="0" borderId="28" xfId="6" applyFont="1" applyFill="1" applyBorder="1" applyAlignment="1">
      <alignment horizontal="right" wrapText="1"/>
    </xf>
    <xf numFmtId="0" fontId="57" fillId="7" borderId="23" xfId="10" applyFont="1" applyFill="1" applyBorder="1" applyAlignment="1"/>
    <xf numFmtId="0" fontId="44" fillId="12" borderId="29" xfId="10" applyFont="1" applyFill="1" applyBorder="1" applyAlignment="1"/>
    <xf numFmtId="0" fontId="44" fillId="0" borderId="29" xfId="10" applyFont="1" applyFill="1" applyBorder="1" applyAlignment="1"/>
    <xf numFmtId="0" fontId="43" fillId="0" borderId="2" xfId="10" applyFont="1" applyFill="1" applyBorder="1" applyAlignment="1"/>
    <xf numFmtId="0" fontId="43" fillId="0" borderId="3" xfId="10" applyFont="1" applyFill="1" applyBorder="1" applyAlignment="1"/>
    <xf numFmtId="0" fontId="43" fillId="0" borderId="24" xfId="10" applyFont="1" applyFill="1" applyBorder="1" applyAlignment="1"/>
    <xf numFmtId="0" fontId="43" fillId="12" borderId="15" xfId="10" applyFont="1" applyFill="1" applyBorder="1" applyAlignment="1"/>
    <xf numFmtId="0" fontId="43" fillId="0" borderId="25" xfId="10" applyFont="1" applyFill="1" applyBorder="1" applyAlignment="1"/>
    <xf numFmtId="0" fontId="43" fillId="12" borderId="24" xfId="10" applyFont="1" applyFill="1" applyBorder="1" applyAlignment="1"/>
    <xf numFmtId="0" fontId="43" fillId="20" borderId="15" xfId="10" applyFont="1" applyFill="1" applyBorder="1" applyAlignment="1"/>
    <xf numFmtId="0" fontId="43" fillId="0" borderId="0" xfId="7" applyFont="1" applyFill="1" applyBorder="1" applyAlignment="1"/>
    <xf numFmtId="0" fontId="45" fillId="0" borderId="1" xfId="7" applyFont="1" applyFill="1" applyBorder="1" applyAlignment="1"/>
    <xf numFmtId="0" fontId="45" fillId="0" borderId="8" xfId="7" applyFont="1" applyFill="1" applyBorder="1" applyAlignment="1"/>
    <xf numFmtId="0" fontId="45" fillId="0" borderId="4" xfId="7" applyFont="1" applyFill="1" applyBorder="1" applyAlignment="1"/>
    <xf numFmtId="0" fontId="43" fillId="0" borderId="21" xfId="7" applyFont="1" applyFill="1" applyBorder="1" applyAlignment="1"/>
    <xf numFmtId="0" fontId="43" fillId="0" borderId="42" xfId="7" applyFont="1" applyFill="1" applyBorder="1" applyAlignment="1"/>
    <xf numFmtId="0" fontId="43" fillId="12" borderId="33" xfId="7" applyFont="1" applyFill="1" applyBorder="1" applyAlignment="1"/>
    <xf numFmtId="0" fontId="43" fillId="0" borderId="43" xfId="7" applyFont="1" applyFill="1" applyBorder="1" applyAlignment="1"/>
    <xf numFmtId="0" fontId="43" fillId="20" borderId="44" xfId="10" applyFont="1" applyFill="1" applyBorder="1" applyAlignment="1"/>
    <xf numFmtId="0" fontId="44" fillId="17" borderId="2" xfId="10" applyFont="1" applyFill="1" applyBorder="1" applyAlignment="1"/>
    <xf numFmtId="0" fontId="44" fillId="17" borderId="3" xfId="10" applyFont="1" applyFill="1" applyBorder="1" applyAlignment="1"/>
    <xf numFmtId="0" fontId="44" fillId="12" borderId="3" xfId="10" applyFont="1" applyFill="1" applyBorder="1" applyAlignment="1"/>
    <xf numFmtId="0" fontId="44" fillId="8" borderId="3" xfId="10" applyFont="1" applyFill="1" applyBorder="1" applyAlignment="1"/>
    <xf numFmtId="0" fontId="44" fillId="0" borderId="7" xfId="10" applyFont="1" applyFill="1" applyBorder="1" applyAlignment="1"/>
    <xf numFmtId="0" fontId="57" fillId="7" borderId="1" xfId="5" applyFont="1" applyFill="1" applyBorder="1" applyAlignment="1"/>
    <xf numFmtId="0" fontId="45" fillId="0" borderId="1" xfId="5" applyFont="1" applyFill="1" applyBorder="1" applyAlignment="1"/>
    <xf numFmtId="0" fontId="43" fillId="12" borderId="13" xfId="5" applyFont="1" applyFill="1" applyBorder="1" applyAlignment="1"/>
    <xf numFmtId="0" fontId="45" fillId="0" borderId="8" xfId="5" applyFont="1" applyFill="1" applyBorder="1" applyAlignment="1"/>
    <xf numFmtId="0" fontId="44" fillId="0" borderId="21" xfId="5" applyFont="1" applyFill="1" applyBorder="1" applyAlignment="1"/>
    <xf numFmtId="0" fontId="57" fillId="0" borderId="12" xfId="0" applyFont="1" applyFill="1" applyBorder="1"/>
    <xf numFmtId="0" fontId="57" fillId="0" borderId="11" xfId="0" applyFont="1" applyFill="1" applyBorder="1"/>
    <xf numFmtId="0" fontId="43" fillId="12" borderId="15" xfId="5" applyFont="1" applyFill="1" applyBorder="1" applyAlignment="1"/>
    <xf numFmtId="0" fontId="57" fillId="0" borderId="19" xfId="0" applyFont="1" applyFill="1" applyBorder="1"/>
    <xf numFmtId="0" fontId="44" fillId="0" borderId="15" xfId="5" applyFont="1" applyFill="1" applyBorder="1" applyAlignment="1"/>
    <xf numFmtId="0" fontId="57" fillId="0" borderId="6" xfId="5" applyFont="1" applyFill="1" applyBorder="1" applyAlignment="1"/>
    <xf numFmtId="0" fontId="57" fillId="0" borderId="7" xfId="0" applyFont="1" applyFill="1" applyBorder="1"/>
    <xf numFmtId="0" fontId="57" fillId="0" borderId="6" xfId="0" applyFont="1" applyFill="1" applyBorder="1"/>
    <xf numFmtId="0" fontId="57" fillId="0" borderId="0" xfId="0" applyFont="1" applyFill="1" applyBorder="1"/>
    <xf numFmtId="0" fontId="44" fillId="0" borderId="0" xfId="5" applyFont="1" applyFill="1" applyBorder="1" applyAlignment="1"/>
    <xf numFmtId="0" fontId="44" fillId="0" borderId="20" xfId="5" applyFont="1" applyFill="1" applyBorder="1" applyAlignment="1"/>
    <xf numFmtId="0" fontId="43" fillId="17" borderId="2" xfId="5" applyFont="1" applyFill="1" applyBorder="1" applyAlignment="1"/>
    <xf numFmtId="0" fontId="43" fillId="17" borderId="3" xfId="5" applyFont="1" applyFill="1" applyBorder="1" applyAlignment="1"/>
    <xf numFmtId="0" fontId="43" fillId="12" borderId="3" xfId="5" applyFont="1" applyFill="1" applyBorder="1" applyAlignment="1"/>
    <xf numFmtId="0" fontId="43" fillId="8" borderId="3" xfId="5" applyFont="1" applyFill="1" applyBorder="1" applyAlignment="1"/>
    <xf numFmtId="0" fontId="43" fillId="0" borderId="0" xfId="5" applyFont="1" applyFill="1" applyBorder="1" applyAlignment="1"/>
    <xf numFmtId="0" fontId="52" fillId="0" borderId="0" xfId="0" applyFont="1" applyFill="1" applyAlignment="1">
      <alignment horizontal="left"/>
    </xf>
    <xf numFmtId="0" fontId="53" fillId="17" borderId="10" xfId="5" applyFont="1" applyFill="1" applyBorder="1" applyAlignment="1"/>
    <xf numFmtId="0" fontId="53" fillId="12" borderId="10" xfId="5" applyFont="1" applyFill="1" applyBorder="1" applyAlignment="1"/>
    <xf numFmtId="0" fontId="53" fillId="2" borderId="10" xfId="5" applyFont="1" applyFill="1" applyBorder="1" applyAlignment="1"/>
    <xf numFmtId="0" fontId="45" fillId="7" borderId="10" xfId="5" applyFont="1" applyFill="1" applyBorder="1" applyAlignment="1"/>
    <xf numFmtId="0" fontId="45" fillId="7" borderId="0" xfId="0" applyFont="1" applyFill="1" applyBorder="1" applyAlignment="1">
      <alignment horizontal="left"/>
    </xf>
    <xf numFmtId="0" fontId="45" fillId="7" borderId="1" xfId="5" applyFont="1" applyFill="1" applyBorder="1" applyAlignment="1"/>
    <xf numFmtId="0" fontId="52" fillId="0" borderId="0" xfId="0" applyFont="1" applyFill="1" applyBorder="1" applyAlignment="1">
      <alignment horizontal="left"/>
    </xf>
    <xf numFmtId="0" fontId="52" fillId="7" borderId="0" xfId="0" applyFont="1" applyFill="1" applyBorder="1" applyAlignment="1">
      <alignment horizontal="left"/>
    </xf>
    <xf numFmtId="0" fontId="57" fillId="0" borderId="1" xfId="5" applyFont="1" applyFill="1" applyBorder="1" applyAlignment="1"/>
    <xf numFmtId="0" fontId="43" fillId="0" borderId="0" xfId="0" applyFont="1" applyFill="1"/>
    <xf numFmtId="0" fontId="70" fillId="0" borderId="0" xfId="7" applyFont="1"/>
    <xf numFmtId="0" fontId="40" fillId="0" borderId="0" xfId="7" applyFont="1"/>
    <xf numFmtId="0" fontId="45" fillId="0" borderId="0" xfId="7" applyFont="1"/>
    <xf numFmtId="0" fontId="49" fillId="0" borderId="0" xfId="7" applyFont="1"/>
    <xf numFmtId="0" fontId="50" fillId="0" borderId="0" xfId="7" applyFont="1"/>
    <xf numFmtId="0" fontId="49" fillId="4" borderId="13" xfId="7" applyFont="1" applyFill="1" applyBorder="1" applyAlignment="1"/>
    <xf numFmtId="0" fontId="49" fillId="7" borderId="13" xfId="7" applyFont="1" applyFill="1" applyBorder="1" applyAlignment="1"/>
    <xf numFmtId="0" fontId="49" fillId="7" borderId="8" xfId="7" applyFont="1" applyFill="1" applyBorder="1" applyAlignment="1"/>
    <xf numFmtId="0" fontId="49" fillId="7" borderId="14" xfId="7" applyFont="1" applyFill="1" applyBorder="1" applyAlignment="1"/>
    <xf numFmtId="0" fontId="49" fillId="7" borderId="4" xfId="7" applyFont="1" applyFill="1" applyBorder="1" applyAlignment="1"/>
    <xf numFmtId="0" fontId="49" fillId="7" borderId="1" xfId="7" applyFont="1" applyFill="1" applyBorder="1" applyAlignment="1"/>
    <xf numFmtId="0" fontId="52" fillId="0" borderId="1" xfId="7" applyFont="1" applyFill="1" applyBorder="1" applyAlignment="1"/>
    <xf numFmtId="0" fontId="72" fillId="0" borderId="0" xfId="7" applyFont="1"/>
    <xf numFmtId="0" fontId="53" fillId="17" borderId="2" xfId="7" applyFont="1" applyFill="1" applyBorder="1" applyAlignment="1"/>
    <xf numFmtId="0" fontId="53" fillId="17" borderId="3" xfId="7" applyFont="1" applyFill="1" applyBorder="1" applyAlignment="1"/>
    <xf numFmtId="0" fontId="53" fillId="17" borderId="24" xfId="7" applyFont="1" applyFill="1" applyBorder="1" applyAlignment="1"/>
    <xf numFmtId="0" fontId="53" fillId="12" borderId="15" xfId="7" applyFont="1" applyFill="1" applyBorder="1" applyAlignment="1"/>
    <xf numFmtId="0" fontId="53" fillId="17" borderId="25" xfId="7" applyFont="1" applyFill="1" applyBorder="1" applyAlignment="1"/>
    <xf numFmtId="0" fontId="53" fillId="8" borderId="15" xfId="7" applyFont="1" applyFill="1" applyBorder="1" applyAlignment="1"/>
    <xf numFmtId="0" fontId="73" fillId="0" borderId="0" xfId="7" applyFont="1"/>
    <xf numFmtId="0" fontId="50" fillId="0" borderId="0" xfId="10" applyFont="1" applyFill="1" applyBorder="1" applyAlignment="1"/>
    <xf numFmtId="0" fontId="40" fillId="0" borderId="0" xfId="10" applyFont="1" applyAlignment="1">
      <alignment textRotation="255"/>
    </xf>
    <xf numFmtId="0" fontId="40" fillId="0" borderId="0" xfId="10" applyFont="1" applyAlignment="1"/>
    <xf numFmtId="0" fontId="40" fillId="0" borderId="0" xfId="10" applyFont="1"/>
    <xf numFmtId="0" fontId="41" fillId="7" borderId="0" xfId="10" applyFont="1" applyFill="1" applyBorder="1" applyAlignment="1">
      <alignment horizontal="center"/>
    </xf>
    <xf numFmtId="0" fontId="40" fillId="0" borderId="0" xfId="5" applyFont="1"/>
    <xf numFmtId="0" fontId="40" fillId="0" borderId="0" xfId="5" applyFont="1" applyAlignment="1">
      <alignment horizontal="right"/>
    </xf>
    <xf numFmtId="0" fontId="70" fillId="0" borderId="0" xfId="5" applyFont="1"/>
    <xf numFmtId="0" fontId="70" fillId="0" borderId="0" xfId="5" applyFont="1" applyAlignment="1">
      <alignment horizontal="right"/>
    </xf>
    <xf numFmtId="0" fontId="45" fillId="0" borderId="0" xfId="5" applyFont="1"/>
    <xf numFmtId="0" fontId="49" fillId="0" borderId="1" xfId="5" applyFont="1" applyFill="1" applyBorder="1" applyAlignment="1"/>
    <xf numFmtId="0" fontId="49" fillId="12" borderId="13" xfId="5" applyFont="1" applyFill="1" applyBorder="1" applyAlignment="1"/>
    <xf numFmtId="0" fontId="50" fillId="0" borderId="13" xfId="5" applyFont="1" applyFill="1" applyBorder="1" applyAlignment="1"/>
    <xf numFmtId="0" fontId="49" fillId="0" borderId="0" xfId="5" applyFont="1" applyFill="1" applyBorder="1" applyAlignment="1">
      <alignment horizontal="right"/>
    </xf>
    <xf numFmtId="0" fontId="73" fillId="0" borderId="0" xfId="5" applyFont="1" applyFill="1" applyBorder="1" applyAlignment="1">
      <alignment horizontal="right"/>
    </xf>
    <xf numFmtId="0" fontId="73" fillId="0" borderId="0" xfId="5" applyFont="1"/>
    <xf numFmtId="0" fontId="72" fillId="0" borderId="6" xfId="5" applyFont="1" applyFill="1" applyBorder="1" applyAlignment="1"/>
    <xf numFmtId="0" fontId="44" fillId="7" borderId="52" xfId="5" applyFont="1" applyFill="1" applyBorder="1" applyAlignment="1"/>
    <xf numFmtId="0" fontId="44" fillId="5" borderId="52" xfId="5" applyFont="1" applyFill="1" applyBorder="1" applyAlignment="1"/>
    <xf numFmtId="0" fontId="49" fillId="0" borderId="0" xfId="5" applyFont="1"/>
    <xf numFmtId="0" fontId="53" fillId="0" borderId="2" xfId="5" applyFont="1" applyFill="1" applyBorder="1" applyAlignment="1"/>
    <xf numFmtId="0" fontId="43" fillId="17" borderId="24" xfId="5" applyFont="1" applyFill="1" applyBorder="1" applyAlignment="1"/>
    <xf numFmtId="0" fontId="43" fillId="17" borderId="25" xfId="5" applyFont="1" applyFill="1" applyBorder="1" applyAlignment="1"/>
    <xf numFmtId="0" fontId="43" fillId="2" borderId="15" xfId="5" applyFont="1" applyFill="1" applyBorder="1" applyAlignment="1"/>
    <xf numFmtId="0" fontId="41" fillId="0" borderId="0" xfId="12" applyFont="1" applyFill="1" applyBorder="1" applyAlignment="1">
      <alignment horizontal="centerContinuous"/>
    </xf>
    <xf numFmtId="0" fontId="70" fillId="0" borderId="0" xfId="12" applyFont="1" applyFill="1"/>
    <xf numFmtId="0" fontId="45" fillId="0" borderId="0" xfId="12" applyFont="1" applyFill="1" applyAlignment="1">
      <alignment horizontal="center"/>
    </xf>
    <xf numFmtId="0" fontId="59" fillId="0" borderId="0" xfId="12" applyFont="1" applyFill="1"/>
    <xf numFmtId="0" fontId="60" fillId="0" borderId="0" xfId="12" applyFont="1" applyFill="1"/>
    <xf numFmtId="0" fontId="43" fillId="0" borderId="1" xfId="12" applyFont="1" applyFill="1" applyBorder="1" applyAlignment="1"/>
    <xf numFmtId="0" fontId="43" fillId="19" borderId="1" xfId="12" applyFont="1" applyFill="1" applyBorder="1" applyAlignment="1"/>
    <xf numFmtId="0" fontId="45" fillId="0" borderId="1" xfId="12" applyFont="1" applyFill="1" applyBorder="1" applyAlignment="1"/>
    <xf numFmtId="0" fontId="45" fillId="3" borderId="1" xfId="12" applyFont="1" applyFill="1" applyBorder="1" applyAlignment="1"/>
    <xf numFmtId="0" fontId="45" fillId="0" borderId="45" xfId="12" applyFont="1" applyFill="1" applyBorder="1" applyAlignment="1"/>
    <xf numFmtId="0" fontId="45" fillId="0" borderId="45" xfId="8" applyFont="1" applyFill="1" applyBorder="1"/>
    <xf numFmtId="0" fontId="43" fillId="19" borderId="45" xfId="12" applyFont="1" applyFill="1" applyBorder="1" applyAlignment="1"/>
    <xf numFmtId="0" fontId="45" fillId="3" borderId="45" xfId="12" applyFont="1" applyFill="1" applyBorder="1" applyAlignment="1"/>
    <xf numFmtId="0" fontId="43" fillId="0" borderId="12" xfId="12" applyFont="1" applyFill="1" applyBorder="1" applyAlignment="1"/>
    <xf numFmtId="0" fontId="43" fillId="19" borderId="12" xfId="12" applyFont="1" applyFill="1" applyBorder="1" applyAlignment="1"/>
    <xf numFmtId="0" fontId="45" fillId="0" borderId="1" xfId="0" applyNumberFormat="1" applyFont="1" applyFill="1" applyBorder="1"/>
    <xf numFmtId="0" fontId="45" fillId="0" borderId="1" xfId="2" applyFont="1" applyFill="1" applyBorder="1"/>
    <xf numFmtId="0" fontId="45" fillId="3" borderId="1" xfId="2" applyFont="1" applyFill="1" applyBorder="1"/>
    <xf numFmtId="0" fontId="45" fillId="0" borderId="0" xfId="12" applyFont="1" applyFill="1"/>
    <xf numFmtId="0" fontId="50" fillId="0" borderId="0" xfId="12" applyFont="1" applyFill="1"/>
    <xf numFmtId="0" fontId="44" fillId="17" borderId="1" xfId="12" applyFont="1" applyFill="1" applyBorder="1" applyAlignment="1"/>
    <xf numFmtId="0" fontId="59" fillId="0" borderId="0" xfId="12" applyFont="1" applyFill="1" applyBorder="1"/>
    <xf numFmtId="0" fontId="45" fillId="7" borderId="1" xfId="12" applyFont="1" applyFill="1" applyBorder="1" applyAlignment="1"/>
    <xf numFmtId="0" fontId="45" fillId="18" borderId="22" xfId="12" applyFont="1" applyFill="1" applyBorder="1" applyAlignment="1"/>
    <xf numFmtId="0" fontId="45" fillId="0" borderId="0" xfId="12" applyFont="1" applyFill="1" applyBorder="1"/>
    <xf numFmtId="0" fontId="43" fillId="19" borderId="8" xfId="12" applyFont="1" applyFill="1" applyBorder="1" applyAlignment="1"/>
    <xf numFmtId="0" fontId="44" fillId="17" borderId="2" xfId="12" applyFont="1" applyFill="1" applyBorder="1" applyAlignment="1"/>
    <xf numFmtId="0" fontId="74" fillId="18" borderId="51" xfId="12" applyFont="1" applyFill="1" applyBorder="1" applyAlignment="1"/>
    <xf numFmtId="0" fontId="45" fillId="18" borderId="31" xfId="12" applyFont="1" applyFill="1" applyBorder="1" applyAlignment="1"/>
    <xf numFmtId="0" fontId="43" fillId="0" borderId="2" xfId="12" applyFont="1" applyFill="1" applyBorder="1" applyAlignment="1"/>
    <xf numFmtId="0" fontId="43" fillId="0" borderId="3" xfId="12" applyFont="1" applyFill="1" applyBorder="1" applyAlignment="1"/>
    <xf numFmtId="0" fontId="43" fillId="19" borderId="3" xfId="12" applyFont="1" applyFill="1" applyBorder="1" applyAlignment="1"/>
    <xf numFmtId="0" fontId="43" fillId="19" borderId="24" xfId="12" applyFont="1" applyFill="1" applyBorder="1" applyAlignment="1"/>
    <xf numFmtId="0" fontId="45" fillId="0" borderId="12" xfId="12" applyFont="1" applyFill="1" applyBorder="1" applyAlignment="1"/>
    <xf numFmtId="0" fontId="45" fillId="18" borderId="8" xfId="12" applyFont="1" applyFill="1" applyBorder="1" applyAlignment="1"/>
    <xf numFmtId="0" fontId="74" fillId="18" borderId="8" xfId="12" applyFont="1" applyFill="1" applyBorder="1" applyAlignment="1"/>
    <xf numFmtId="0" fontId="44" fillId="17" borderId="7" xfId="12" applyFont="1" applyFill="1" applyBorder="1" applyAlignment="1"/>
    <xf numFmtId="0" fontId="43" fillId="7" borderId="2" xfId="12" applyFont="1" applyFill="1" applyBorder="1" applyAlignment="1"/>
    <xf numFmtId="0" fontId="43" fillId="7" borderId="3" xfId="12" applyFont="1" applyFill="1" applyBorder="1" applyAlignment="1"/>
    <xf numFmtId="0" fontId="43" fillId="0" borderId="45" xfId="12" applyFont="1" applyFill="1" applyBorder="1" applyAlignment="1"/>
    <xf numFmtId="0" fontId="64" fillId="13" borderId="2" xfId="12" applyFont="1" applyFill="1" applyBorder="1" applyAlignment="1"/>
    <xf numFmtId="0" fontId="64" fillId="13" borderId="3" xfId="12" applyFont="1" applyFill="1" applyBorder="1" applyAlignment="1"/>
    <xf numFmtId="0" fontId="43" fillId="7" borderId="0" xfId="0" applyFont="1" applyFill="1" applyBorder="1" applyAlignment="1"/>
    <xf numFmtId="0" fontId="43" fillId="0" borderId="0" xfId="12" applyFont="1" applyFill="1"/>
    <xf numFmtId="0" fontId="43" fillId="0" borderId="1" xfId="2" applyFont="1" applyBorder="1" applyAlignment="1"/>
    <xf numFmtId="0" fontId="43" fillId="0" borderId="4" xfId="2" applyFont="1" applyBorder="1" applyAlignment="1"/>
    <xf numFmtId="0" fontId="43" fillId="0" borderId="5" xfId="8" applyFont="1" applyBorder="1" applyAlignment="1"/>
    <xf numFmtId="0" fontId="43" fillId="0" borderId="5" xfId="8" applyFont="1" applyFill="1" applyBorder="1" applyAlignment="1"/>
    <xf numFmtId="0" fontId="43" fillId="0" borderId="4" xfId="8" applyFont="1" applyBorder="1" applyAlignment="1"/>
    <xf numFmtId="0" fontId="44" fillId="0" borderId="4" xfId="8" applyFont="1" applyFill="1" applyBorder="1"/>
    <xf numFmtId="0" fontId="45" fillId="0" borderId="10" xfId="2" applyFont="1" applyBorder="1"/>
    <xf numFmtId="0" fontId="45" fillId="0" borderId="6" xfId="2" applyFont="1" applyBorder="1"/>
    <xf numFmtId="0" fontId="45" fillId="0" borderId="10" xfId="8" applyFont="1" applyBorder="1"/>
    <xf numFmtId="0" fontId="45" fillId="0" borderId="10" xfId="8" applyFont="1" applyFill="1" applyBorder="1"/>
    <xf numFmtId="0" fontId="44" fillId="0" borderId="10" xfId="8" applyFont="1" applyFill="1" applyBorder="1"/>
    <xf numFmtId="0" fontId="43" fillId="0" borderId="2" xfId="2" applyFont="1" applyBorder="1"/>
    <xf numFmtId="0" fontId="43" fillId="0" borderId="25" xfId="2" applyFont="1" applyBorder="1"/>
    <xf numFmtId="0" fontId="44" fillId="0" borderId="3" xfId="8" applyFont="1" applyFill="1" applyBorder="1"/>
    <xf numFmtId="0" fontId="44" fillId="0" borderId="51" xfId="8" applyFont="1" applyFill="1" applyBorder="1"/>
    <xf numFmtId="0" fontId="45" fillId="0" borderId="7" xfId="8" applyFont="1" applyBorder="1"/>
    <xf numFmtId="0" fontId="45" fillId="0" borderId="6" xfId="8" applyFont="1" applyBorder="1"/>
    <xf numFmtId="0" fontId="45" fillId="0" borderId="12" xfId="8" applyFont="1" applyBorder="1"/>
    <xf numFmtId="0" fontId="45" fillId="0" borderId="12" xfId="8" applyFont="1" applyFill="1" applyBorder="1"/>
    <xf numFmtId="0" fontId="44" fillId="0" borderId="12" xfId="8" applyFont="1" applyFill="1" applyBorder="1"/>
    <xf numFmtId="0" fontId="45" fillId="0" borderId="1" xfId="8" applyFont="1" applyBorder="1"/>
    <xf numFmtId="0" fontId="44" fillId="0" borderId="7" xfId="8" applyFont="1" applyFill="1" applyBorder="1"/>
    <xf numFmtId="0" fontId="43" fillId="0" borderId="2" xfId="8" applyFont="1" applyBorder="1"/>
    <xf numFmtId="0" fontId="43" fillId="0" borderId="25" xfId="8" applyFont="1" applyFill="1" applyBorder="1"/>
    <xf numFmtId="0" fontId="43" fillId="0" borderId="3" xfId="8" applyFont="1" applyFill="1" applyBorder="1"/>
    <xf numFmtId="0" fontId="43" fillId="0" borderId="51" xfId="8" applyFont="1" applyFill="1" applyBorder="1"/>
    <xf numFmtId="0" fontId="45" fillId="0" borderId="11" xfId="8" applyFont="1" applyFill="1" applyBorder="1"/>
    <xf numFmtId="0" fontId="45" fillId="0" borderId="4" xfId="8" applyFont="1" applyFill="1" applyBorder="1"/>
    <xf numFmtId="0" fontId="44" fillId="0" borderId="1" xfId="8" applyFont="1" applyFill="1" applyBorder="1"/>
    <xf numFmtId="0" fontId="57" fillId="0" borderId="1" xfId="8" applyFont="1" applyFill="1" applyBorder="1"/>
    <xf numFmtId="0" fontId="43" fillId="0" borderId="1" xfId="8" applyFont="1" applyFill="1" applyBorder="1"/>
    <xf numFmtId="0" fontId="45" fillId="0" borderId="23" xfId="8" applyFont="1" applyFill="1" applyBorder="1"/>
    <xf numFmtId="0" fontId="43" fillId="0" borderId="30" xfId="8" applyFont="1" applyFill="1" applyBorder="1"/>
    <xf numFmtId="0" fontId="49" fillId="17" borderId="29" xfId="8" applyFont="1" applyFill="1" applyBorder="1"/>
    <xf numFmtId="0" fontId="49" fillId="17" borderId="0" xfId="8" applyFont="1" applyFill="1" applyBorder="1"/>
    <xf numFmtId="0" fontId="49" fillId="17" borderId="7" xfId="8" applyFont="1" applyFill="1" applyBorder="1"/>
    <xf numFmtId="0" fontId="49" fillId="8" borderId="7" xfId="8" applyFont="1" applyFill="1" applyBorder="1"/>
    <xf numFmtId="0" fontId="51" fillId="0" borderId="0" xfId="0" applyFont="1"/>
    <xf numFmtId="0" fontId="74" fillId="0" borderId="1" xfId="8" applyFont="1" applyBorder="1"/>
    <xf numFmtId="0" fontId="74" fillId="0" borderId="1" xfId="8" applyFont="1" applyFill="1" applyBorder="1"/>
    <xf numFmtId="0" fontId="74" fillId="0" borderId="1" xfId="0" applyFont="1" applyBorder="1"/>
    <xf numFmtId="0" fontId="74" fillId="7" borderId="1" xfId="0" applyFont="1" applyFill="1" applyBorder="1"/>
    <xf numFmtId="0" fontId="43" fillId="15" borderId="1" xfId="0" applyFont="1" applyFill="1" applyBorder="1"/>
    <xf numFmtId="0" fontId="43" fillId="0" borderId="8" xfId="8" applyFont="1" applyBorder="1" applyAlignment="1"/>
    <xf numFmtId="0" fontId="44" fillId="0" borderId="1" xfId="8" applyFont="1" applyBorder="1" applyAlignment="1"/>
    <xf numFmtId="0" fontId="45" fillId="0" borderId="1" xfId="2" applyFont="1" applyBorder="1"/>
    <xf numFmtId="0" fontId="45" fillId="0" borderId="0" xfId="2" applyFont="1" applyBorder="1"/>
    <xf numFmtId="0" fontId="43" fillId="0" borderId="45" xfId="2" applyFont="1" applyBorder="1"/>
    <xf numFmtId="0" fontId="43" fillId="0" borderId="46" xfId="2" applyFont="1" applyBorder="1"/>
    <xf numFmtId="0" fontId="45" fillId="0" borderId="12" xfId="2" applyFont="1" applyBorder="1"/>
    <xf numFmtId="0" fontId="43" fillId="0" borderId="11" xfId="12" applyFont="1" applyFill="1" applyBorder="1" applyAlignment="1"/>
    <xf numFmtId="0" fontId="43" fillId="0" borderId="45" xfId="2" applyFont="1" applyFill="1" applyBorder="1"/>
    <xf numFmtId="0" fontId="49" fillId="17" borderId="3" xfId="8" applyFont="1" applyFill="1" applyBorder="1"/>
    <xf numFmtId="0" fontId="49" fillId="17" borderId="30" xfId="8" applyFont="1" applyFill="1" applyBorder="1"/>
    <xf numFmtId="0" fontId="49" fillId="17" borderId="24" xfId="8" applyFont="1" applyFill="1" applyBorder="1"/>
    <xf numFmtId="0" fontId="49" fillId="17" borderId="25" xfId="8" applyFont="1" applyFill="1" applyBorder="1"/>
    <xf numFmtId="0" fontId="49" fillId="2" borderId="25" xfId="8" applyFont="1" applyFill="1" applyBorder="1"/>
    <xf numFmtId="0" fontId="43" fillId="0" borderId="1" xfId="8" applyFont="1" applyBorder="1" applyAlignment="1"/>
    <xf numFmtId="0" fontId="44" fillId="0" borderId="1" xfId="8" applyFont="1" applyBorder="1"/>
    <xf numFmtId="0" fontId="45" fillId="0" borderId="8" xfId="8" applyFont="1" applyBorder="1"/>
    <xf numFmtId="0" fontId="43" fillId="0" borderId="48" xfId="2" applyFont="1" applyBorder="1"/>
    <xf numFmtId="0" fontId="44" fillId="0" borderId="45" xfId="8" applyFont="1" applyFill="1" applyBorder="1"/>
    <xf numFmtId="0" fontId="44" fillId="0" borderId="48" xfId="8" applyFont="1" applyFill="1" applyBorder="1"/>
    <xf numFmtId="0" fontId="44" fillId="0" borderId="45" xfId="8" applyFont="1" applyBorder="1"/>
    <xf numFmtId="0" fontId="45" fillId="0" borderId="0" xfId="8" applyFont="1" applyBorder="1"/>
    <xf numFmtId="0" fontId="45" fillId="0" borderId="31" xfId="12" applyFont="1" applyFill="1" applyBorder="1" applyAlignment="1"/>
    <xf numFmtId="0" fontId="44" fillId="0" borderId="12" xfId="8" applyFont="1" applyBorder="1"/>
    <xf numFmtId="0" fontId="43" fillId="0" borderId="45" xfId="8" applyFont="1" applyBorder="1"/>
    <xf numFmtId="0" fontId="43" fillId="0" borderId="47" xfId="8" applyFont="1" applyBorder="1"/>
    <xf numFmtId="0" fontId="43" fillId="0" borderId="48" xfId="8" applyFont="1" applyBorder="1"/>
    <xf numFmtId="0" fontId="49" fillId="17" borderId="2" xfId="8" applyFont="1" applyFill="1" applyBorder="1"/>
    <xf numFmtId="0" fontId="49" fillId="2" borderId="51" xfId="8" applyFont="1" applyFill="1" applyBorder="1"/>
    <xf numFmtId="0" fontId="43" fillId="0" borderId="9" xfId="2" applyFont="1" applyBorder="1" applyAlignment="1"/>
    <xf numFmtId="0" fontId="44" fillId="0" borderId="13" xfId="2" applyFont="1" applyFill="1" applyBorder="1"/>
    <xf numFmtId="0" fontId="45" fillId="0" borderId="1" xfId="0" applyNumberFormat="1" applyFont="1" applyBorder="1"/>
    <xf numFmtId="0" fontId="45" fillId="0" borderId="8" xfId="2" applyFont="1" applyBorder="1"/>
    <xf numFmtId="0" fontId="44" fillId="0" borderId="14" xfId="2" applyFont="1" applyFill="1" applyBorder="1"/>
    <xf numFmtId="0" fontId="43" fillId="0" borderId="48" xfId="2" applyFont="1" applyFill="1" applyBorder="1"/>
    <xf numFmtId="0" fontId="43" fillId="0" borderId="33" xfId="2" applyFont="1" applyFill="1" applyBorder="1"/>
    <xf numFmtId="0" fontId="45" fillId="0" borderId="7" xfId="2" applyFont="1" applyBorder="1"/>
    <xf numFmtId="0" fontId="45" fillId="0" borderId="31" xfId="2" applyFont="1" applyBorder="1"/>
    <xf numFmtId="0" fontId="44" fillId="0" borderId="52" xfId="2" applyFont="1" applyFill="1" applyBorder="1"/>
    <xf numFmtId="0" fontId="45" fillId="0" borderId="26" xfId="2" applyFont="1" applyBorder="1"/>
    <xf numFmtId="0" fontId="49" fillId="17" borderId="3" xfId="2" applyFont="1" applyFill="1" applyBorder="1"/>
    <xf numFmtId="0" fontId="49" fillId="17" borderId="25" xfId="2" applyFont="1" applyFill="1" applyBorder="1"/>
    <xf numFmtId="0" fontId="49" fillId="17" borderId="24" xfId="2" applyFont="1" applyFill="1" applyBorder="1"/>
    <xf numFmtId="0" fontId="49" fillId="2" borderId="15" xfId="2" applyFont="1" applyFill="1" applyBorder="1"/>
    <xf numFmtId="0" fontId="43" fillId="0" borderId="5" xfId="2" applyFont="1" applyBorder="1" applyAlignment="1"/>
    <xf numFmtId="0" fontId="44" fillId="0" borderId="1" xfId="2" applyFont="1" applyFill="1" applyBorder="1"/>
    <xf numFmtId="0" fontId="45" fillId="0" borderId="12" xfId="2" applyFont="1" applyFill="1" applyBorder="1"/>
    <xf numFmtId="0" fontId="44" fillId="0" borderId="12" xfId="2" applyFont="1" applyFill="1" applyBorder="1"/>
    <xf numFmtId="0" fontId="43" fillId="0" borderId="12" xfId="2" applyFont="1" applyFill="1" applyBorder="1"/>
    <xf numFmtId="0" fontId="49" fillId="17" borderId="12" xfId="2" applyFont="1" applyFill="1" applyBorder="1"/>
    <xf numFmtId="0" fontId="49" fillId="17" borderId="11" xfId="2" applyFont="1" applyFill="1" applyBorder="1"/>
    <xf numFmtId="0" fontId="49" fillId="8" borderId="12" xfId="2" applyFont="1" applyFill="1" applyBorder="1"/>
    <xf numFmtId="0" fontId="74" fillId="0" borderId="10" xfId="0" applyFont="1" applyBorder="1"/>
    <xf numFmtId="0" fontId="74" fillId="0" borderId="1" xfId="0" applyFont="1" applyFill="1" applyBorder="1"/>
    <xf numFmtId="0" fontId="45" fillId="0" borderId="10" xfId="0" applyFont="1" applyBorder="1"/>
    <xf numFmtId="0" fontId="43" fillId="0" borderId="53" xfId="0" applyFont="1" applyBorder="1"/>
    <xf numFmtId="0" fontId="43" fillId="0" borderId="49" xfId="0" applyFont="1" applyBorder="1"/>
    <xf numFmtId="0" fontId="43" fillId="0" borderId="49" xfId="0" applyFont="1" applyFill="1" applyBorder="1"/>
    <xf numFmtId="0" fontId="53" fillId="15" borderId="69" xfId="0" applyFont="1" applyFill="1" applyBorder="1"/>
    <xf numFmtId="0" fontId="41" fillId="13" borderId="56" xfId="2" applyFont="1" applyFill="1" applyBorder="1" applyAlignment="1">
      <alignment horizontal="centerContinuous"/>
    </xf>
    <xf numFmtId="0" fontId="41" fillId="13" borderId="57" xfId="2" applyFont="1" applyFill="1" applyBorder="1" applyAlignment="1">
      <alignment horizontal="centerContinuous"/>
    </xf>
    <xf numFmtId="0" fontId="71" fillId="13" borderId="57" xfId="2" applyFont="1" applyFill="1" applyBorder="1" applyAlignment="1">
      <alignment horizontal="centerContinuous"/>
    </xf>
    <xf numFmtId="0" fontId="56" fillId="13" borderId="57" xfId="0" applyFont="1" applyFill="1" applyBorder="1" applyAlignment="1">
      <alignment horizontal="centerContinuous"/>
    </xf>
    <xf numFmtId="0" fontId="56" fillId="13" borderId="58" xfId="0" applyFont="1" applyFill="1" applyBorder="1" applyAlignment="1">
      <alignment horizontal="centerContinuous"/>
    </xf>
    <xf numFmtId="0" fontId="44" fillId="0" borderId="4" xfId="2" applyFont="1" applyFill="1" applyBorder="1"/>
    <xf numFmtId="0" fontId="45" fillId="0" borderId="23" xfId="2" applyFont="1" applyBorder="1"/>
    <xf numFmtId="0" fontId="45" fillId="0" borderId="10" xfId="12" applyFont="1" applyFill="1" applyBorder="1" applyAlignment="1"/>
    <xf numFmtId="0" fontId="43" fillId="0" borderId="10" xfId="12" applyFont="1" applyFill="1" applyBorder="1" applyAlignment="1">
      <alignment horizontal="right"/>
    </xf>
    <xf numFmtId="0" fontId="49" fillId="17" borderId="16" xfId="2" applyFont="1" applyFill="1" applyBorder="1"/>
    <xf numFmtId="0" fontId="49" fillId="17" borderId="38" xfId="2" applyFont="1" applyFill="1" applyBorder="1"/>
    <xf numFmtId="0" fontId="49" fillId="17" borderId="17" xfId="2" applyFont="1" applyFill="1" applyBorder="1"/>
    <xf numFmtId="0" fontId="49" fillId="2" borderId="64" xfId="2" applyFont="1" applyFill="1" applyBorder="1" applyAlignment="1">
      <alignment horizontal="right"/>
    </xf>
    <xf numFmtId="0" fontId="44" fillId="0" borderId="23" xfId="2" applyFont="1" applyFill="1" applyBorder="1"/>
    <xf numFmtId="0" fontId="57" fillId="0" borderId="1" xfId="2" applyFont="1" applyBorder="1"/>
    <xf numFmtId="0" fontId="43" fillId="0" borderId="47" xfId="2" applyFont="1" applyBorder="1"/>
    <xf numFmtId="0" fontId="57" fillId="0" borderId="12" xfId="2" applyFont="1" applyBorder="1"/>
    <xf numFmtId="0" fontId="57" fillId="0" borderId="1" xfId="2" applyFont="1" applyFill="1" applyBorder="1"/>
    <xf numFmtId="0" fontId="57" fillId="0" borderId="12" xfId="2" applyFont="1" applyFill="1" applyBorder="1"/>
    <xf numFmtId="0" fontId="45" fillId="0" borderId="10" xfId="2" applyFont="1" applyFill="1" applyBorder="1"/>
    <xf numFmtId="0" fontId="57" fillId="0" borderId="10" xfId="2" applyFont="1" applyFill="1" applyBorder="1"/>
    <xf numFmtId="0" fontId="43" fillId="0" borderId="49" xfId="2" applyFont="1" applyBorder="1"/>
    <xf numFmtId="0" fontId="43" fillId="17" borderId="12" xfId="2" applyFont="1" applyFill="1" applyBorder="1"/>
    <xf numFmtId="0" fontId="43" fillId="17" borderId="19" xfId="2" applyFont="1" applyFill="1" applyBorder="1"/>
    <xf numFmtId="0" fontId="53" fillId="2" borderId="12" xfId="2" applyFont="1" applyFill="1" applyBorder="1"/>
    <xf numFmtId="0" fontId="74" fillId="0" borderId="1" xfId="2" applyFont="1" applyFill="1" applyBorder="1"/>
    <xf numFmtId="0" fontId="43" fillId="0" borderId="0" xfId="2" applyFont="1" applyFill="1" applyBorder="1"/>
    <xf numFmtId="0" fontId="75" fillId="13" borderId="57" xfId="2" applyFont="1" applyFill="1" applyBorder="1" applyAlignment="1">
      <alignment horizontal="centerContinuous"/>
    </xf>
    <xf numFmtId="0" fontId="43" fillId="17" borderId="11" xfId="2" applyFont="1" applyFill="1" applyBorder="1"/>
    <xf numFmtId="0" fontId="43" fillId="2" borderId="12" xfId="2" applyFont="1" applyFill="1" applyBorder="1"/>
    <xf numFmtId="0" fontId="66" fillId="13" borderId="56" xfId="9" applyFont="1" applyFill="1" applyBorder="1" applyAlignment="1">
      <alignment horizontal="centerContinuous"/>
    </xf>
    <xf numFmtId="0" fontId="55" fillId="13" borderId="57" xfId="9" applyFont="1" applyFill="1" applyBorder="1" applyAlignment="1">
      <alignment horizontal="centerContinuous"/>
    </xf>
    <xf numFmtId="0" fontId="76" fillId="13" borderId="57" xfId="9" applyFont="1" applyFill="1" applyBorder="1" applyAlignment="1">
      <alignment horizontal="centerContinuous"/>
    </xf>
    <xf numFmtId="0" fontId="55" fillId="13" borderId="58" xfId="9" applyFont="1" applyFill="1" applyBorder="1" applyAlignment="1">
      <alignment horizontal="centerContinuous"/>
    </xf>
    <xf numFmtId="0" fontId="66" fillId="13" borderId="54" xfId="9" applyFont="1" applyFill="1" applyBorder="1" applyAlignment="1">
      <alignment horizontal="centerContinuous"/>
    </xf>
    <xf numFmtId="0" fontId="55" fillId="13" borderId="50" xfId="9" applyFont="1" applyFill="1" applyBorder="1" applyAlignment="1">
      <alignment horizontal="centerContinuous"/>
    </xf>
    <xf numFmtId="0" fontId="76" fillId="13" borderId="50" xfId="9" applyFont="1" applyFill="1" applyBorder="1" applyAlignment="1">
      <alignment horizontal="centerContinuous"/>
    </xf>
    <xf numFmtId="0" fontId="55" fillId="13" borderId="59" xfId="9" applyFont="1" applyFill="1" applyBorder="1" applyAlignment="1">
      <alignment horizontal="centerContinuous"/>
    </xf>
    <xf numFmtId="0" fontId="45" fillId="0" borderId="0" xfId="9" applyFont="1"/>
    <xf numFmtId="0" fontId="43" fillId="0" borderId="1" xfId="9" applyFont="1" applyFill="1" applyBorder="1" applyAlignment="1"/>
    <xf numFmtId="0" fontId="43" fillId="4" borderId="1" xfId="9" applyFont="1" applyFill="1" applyBorder="1" applyAlignment="1">
      <alignment wrapText="1"/>
    </xf>
    <xf numFmtId="0" fontId="43" fillId="7" borderId="1" xfId="9" applyFont="1" applyFill="1" applyBorder="1" applyAlignment="1">
      <alignment wrapText="1"/>
    </xf>
    <xf numFmtId="0" fontId="45" fillId="0" borderId="1" xfId="9" applyFont="1" applyFill="1" applyBorder="1" applyAlignment="1"/>
    <xf numFmtId="0" fontId="43" fillId="4" borderId="1" xfId="9" applyFont="1" applyFill="1" applyBorder="1" applyAlignment="1"/>
    <xf numFmtId="0" fontId="43" fillId="7" borderId="1" xfId="9" applyFont="1" applyFill="1" applyBorder="1" applyAlignment="1"/>
    <xf numFmtId="0" fontId="43" fillId="0" borderId="0" xfId="9" applyFont="1" applyFill="1" applyBorder="1" applyAlignment="1"/>
    <xf numFmtId="0" fontId="44" fillId="0" borderId="0" xfId="9" applyFont="1" applyFill="1" applyBorder="1" applyAlignment="1"/>
    <xf numFmtId="0" fontId="43" fillId="0" borderId="12" xfId="9" applyFont="1" applyFill="1" applyBorder="1"/>
    <xf numFmtId="0" fontId="45" fillId="0" borderId="12" xfId="9" applyFont="1" applyFill="1" applyBorder="1"/>
    <xf numFmtId="0" fontId="45" fillId="0" borderId="0" xfId="9" applyFont="1" applyFill="1"/>
    <xf numFmtId="0" fontId="43" fillId="0" borderId="0" xfId="9" applyFont="1" applyFill="1"/>
    <xf numFmtId="0" fontId="43" fillId="0" borderId="1" xfId="9" applyFont="1" applyFill="1" applyBorder="1"/>
    <xf numFmtId="0" fontId="45" fillId="7" borderId="0" xfId="0" applyFont="1" applyFill="1" applyBorder="1"/>
    <xf numFmtId="0" fontId="43" fillId="7" borderId="0" xfId="9" applyFont="1" applyFill="1" applyBorder="1"/>
    <xf numFmtId="0" fontId="45" fillId="7" borderId="0" xfId="9" applyFont="1" applyFill="1" applyBorder="1"/>
    <xf numFmtId="0" fontId="47" fillId="7" borderId="1" xfId="0" applyFont="1" applyFill="1" applyBorder="1"/>
    <xf numFmtId="0" fontId="53" fillId="16" borderId="1" xfId="9" applyFont="1" applyFill="1" applyBorder="1"/>
    <xf numFmtId="0" fontId="43" fillId="0" borderId="8" xfId="9" applyFont="1" applyFill="1" applyBorder="1"/>
    <xf numFmtId="0" fontId="45" fillId="0" borderId="1" xfId="9" applyFont="1" applyFill="1" applyBorder="1"/>
    <xf numFmtId="0" fontId="49" fillId="17" borderId="41" xfId="9" applyFont="1" applyFill="1" applyBorder="1"/>
    <xf numFmtId="0" fontId="45" fillId="0" borderId="0" xfId="13" applyFont="1"/>
    <xf numFmtId="0" fontId="66" fillId="13" borderId="56" xfId="13" applyFont="1" applyFill="1" applyBorder="1" applyAlignment="1">
      <alignment horizontal="centerContinuous"/>
    </xf>
    <xf numFmtId="0" fontId="66" fillId="13" borderId="57" xfId="13" applyFont="1" applyFill="1" applyBorder="1" applyAlignment="1">
      <alignment horizontal="centerContinuous"/>
    </xf>
    <xf numFmtId="0" fontId="66" fillId="13" borderId="58" xfId="13" applyFont="1" applyFill="1" applyBorder="1" applyAlignment="1">
      <alignment horizontal="centerContinuous"/>
    </xf>
    <xf numFmtId="0" fontId="66" fillId="13" borderId="54" xfId="13" applyFont="1" applyFill="1" applyBorder="1" applyAlignment="1">
      <alignment horizontal="centerContinuous"/>
    </xf>
    <xf numFmtId="0" fontId="66" fillId="13" borderId="50" xfId="13" applyFont="1" applyFill="1" applyBorder="1" applyAlignment="1">
      <alignment horizontal="centerContinuous"/>
    </xf>
    <xf numFmtId="0" fontId="66" fillId="13" borderId="59" xfId="13" applyFont="1" applyFill="1" applyBorder="1" applyAlignment="1">
      <alignment horizontal="centerContinuous"/>
    </xf>
    <xf numFmtId="0" fontId="44" fillId="0" borderId="2" xfId="13" applyFont="1" applyFill="1" applyBorder="1" applyAlignment="1"/>
    <xf numFmtId="0" fontId="44" fillId="0" borderId="3" xfId="13" applyFont="1" applyFill="1" applyBorder="1" applyAlignment="1"/>
    <xf numFmtId="0" fontId="44" fillId="0" borderId="15" xfId="13" applyFont="1" applyFill="1" applyBorder="1" applyAlignment="1"/>
    <xf numFmtId="0" fontId="44" fillId="0" borderId="0" xfId="13" applyFont="1"/>
    <xf numFmtId="0" fontId="44" fillId="0" borderId="12" xfId="13" applyFont="1" applyFill="1" applyBorder="1" applyAlignment="1"/>
    <xf numFmtId="0" fontId="44" fillId="0" borderId="32" xfId="13" applyFont="1" applyFill="1" applyBorder="1" applyAlignment="1"/>
    <xf numFmtId="0" fontId="57" fillId="0" borderId="0" xfId="13" applyFont="1"/>
    <xf numFmtId="0" fontId="57" fillId="0" borderId="1" xfId="13" applyFont="1" applyFill="1" applyBorder="1" applyAlignment="1"/>
    <xf numFmtId="0" fontId="40" fillId="0" borderId="1" xfId="13" applyFont="1" applyFill="1" applyBorder="1" applyAlignment="1"/>
    <xf numFmtId="0" fontId="50" fillId="0" borderId="14" xfId="13" applyFont="1" applyFill="1" applyBorder="1" applyAlignment="1"/>
    <xf numFmtId="0" fontId="40" fillId="0" borderId="10" xfId="13" applyFont="1" applyFill="1" applyBorder="1" applyAlignment="1"/>
    <xf numFmtId="0" fontId="50" fillId="0" borderId="18" xfId="13" applyFont="1" applyFill="1" applyBorder="1" applyAlignment="1"/>
    <xf numFmtId="0" fontId="57" fillId="0" borderId="22" xfId="13" applyFont="1" applyFill="1" applyBorder="1" applyAlignment="1"/>
    <xf numFmtId="0" fontId="49" fillId="4" borderId="2" xfId="13" applyFont="1" applyFill="1" applyBorder="1" applyAlignment="1"/>
    <xf numFmtId="0" fontId="49" fillId="12" borderId="2" xfId="13" applyFont="1" applyFill="1" applyBorder="1" applyAlignment="1"/>
    <xf numFmtId="0" fontId="57" fillId="0" borderId="10" xfId="13" applyFont="1" applyFill="1" applyBorder="1" applyAlignment="1"/>
    <xf numFmtId="0" fontId="40" fillId="0" borderId="7" xfId="13" applyFont="1" applyFill="1" applyBorder="1" applyAlignment="1"/>
    <xf numFmtId="0" fontId="50" fillId="0" borderId="52" xfId="13" applyFont="1" applyFill="1" applyBorder="1" applyAlignment="1"/>
    <xf numFmtId="0" fontId="44" fillId="0" borderId="41" xfId="13" applyFont="1" applyFill="1" applyBorder="1" applyAlignment="1"/>
    <xf numFmtId="0" fontId="50" fillId="4" borderId="2" xfId="13" applyFont="1" applyFill="1" applyBorder="1" applyAlignment="1"/>
    <xf numFmtId="0" fontId="50" fillId="12" borderId="2" xfId="13" applyFont="1" applyFill="1" applyBorder="1" applyAlignment="1"/>
    <xf numFmtId="0" fontId="44" fillId="6" borderId="0" xfId="13" applyFont="1" applyFill="1" applyBorder="1" applyAlignment="1"/>
    <xf numFmtId="0" fontId="50" fillId="6" borderId="6" xfId="13" applyFont="1" applyFill="1" applyBorder="1" applyAlignment="1"/>
    <xf numFmtId="0" fontId="50" fillId="6" borderId="0" xfId="13" applyFont="1" applyFill="1" applyBorder="1" applyAlignment="1"/>
    <xf numFmtId="0" fontId="50" fillId="6" borderId="56" xfId="13" applyFont="1" applyFill="1" applyBorder="1" applyAlignment="1"/>
    <xf numFmtId="0" fontId="43" fillId="0" borderId="0" xfId="13" applyFont="1"/>
    <xf numFmtId="0" fontId="43" fillId="0" borderId="1" xfId="13" applyFont="1" applyFill="1" applyBorder="1" applyAlignment="1"/>
    <xf numFmtId="0" fontId="40" fillId="0" borderId="8" xfId="13" applyFont="1" applyFill="1" applyBorder="1" applyAlignment="1"/>
    <xf numFmtId="0" fontId="50" fillId="0" borderId="13" xfId="13" applyFont="1" applyFill="1" applyBorder="1" applyAlignment="1"/>
    <xf numFmtId="0" fontId="73" fillId="0" borderId="10" xfId="13" applyFont="1" applyFill="1" applyBorder="1" applyAlignment="1"/>
    <xf numFmtId="0" fontId="73" fillId="0" borderId="22" xfId="13" applyFont="1" applyFill="1" applyBorder="1" applyAlignment="1"/>
    <xf numFmtId="0" fontId="50" fillId="7" borderId="18" xfId="13" applyFont="1" applyFill="1" applyBorder="1" applyAlignment="1"/>
    <xf numFmtId="0" fontId="44" fillId="6" borderId="54" xfId="13" applyFont="1" applyFill="1" applyBorder="1" applyAlignment="1"/>
    <xf numFmtId="0" fontId="50" fillId="6" borderId="53" xfId="13" applyFont="1" applyFill="1" applyBorder="1" applyAlignment="1"/>
    <xf numFmtId="0" fontId="44" fillId="17" borderId="54" xfId="13" applyFont="1" applyFill="1" applyBorder="1" applyAlignment="1"/>
    <xf numFmtId="0" fontId="50" fillId="17" borderId="53" xfId="13" applyFont="1" applyFill="1" applyBorder="1" applyAlignment="1"/>
    <xf numFmtId="0" fontId="50" fillId="2" borderId="53" xfId="13" applyFont="1" applyFill="1" applyBorder="1" applyAlignment="1"/>
    <xf numFmtId="0" fontId="43" fillId="0" borderId="0" xfId="13" applyFont="1" applyFill="1" applyBorder="1" applyAlignment="1"/>
    <xf numFmtId="0" fontId="45" fillId="0" borderId="0" xfId="13" applyFont="1" applyFill="1" applyBorder="1" applyAlignment="1"/>
    <xf numFmtId="0" fontId="44" fillId="7" borderId="15" xfId="13" applyFont="1" applyFill="1" applyBorder="1" applyAlignment="1"/>
    <xf numFmtId="0" fontId="44" fillId="0" borderId="0" xfId="13" applyFont="1" applyFill="1" applyBorder="1" applyAlignment="1"/>
    <xf numFmtId="0" fontId="57" fillId="0" borderId="31" xfId="13" applyFont="1" applyFill="1" applyBorder="1" applyAlignment="1"/>
    <xf numFmtId="0" fontId="73" fillId="7" borderId="32" xfId="13" applyFont="1" applyFill="1" applyBorder="1" applyAlignment="1"/>
    <xf numFmtId="0" fontId="57" fillId="0" borderId="0" xfId="13" applyFont="1" applyFill="1" applyBorder="1" applyAlignment="1"/>
    <xf numFmtId="0" fontId="44" fillId="17" borderId="41" xfId="13" applyFont="1" applyFill="1" applyBorder="1" applyAlignment="1"/>
    <xf numFmtId="0" fontId="50" fillId="2" borderId="15" xfId="13" applyFont="1" applyFill="1" applyBorder="1" applyAlignment="1"/>
    <xf numFmtId="0" fontId="45" fillId="0" borderId="0" xfId="13" applyFont="1" applyBorder="1"/>
    <xf numFmtId="0" fontId="43" fillId="17" borderId="41" xfId="13" applyFont="1" applyFill="1" applyBorder="1" applyAlignment="1"/>
    <xf numFmtId="0" fontId="49" fillId="5" borderId="51" xfId="13" applyFont="1" applyFill="1" applyBorder="1"/>
    <xf numFmtId="0" fontId="43" fillId="0" borderId="0" xfId="13" applyFont="1" applyFill="1" applyBorder="1"/>
    <xf numFmtId="0" fontId="45" fillId="7" borderId="0" xfId="13" applyFont="1" applyFill="1" applyBorder="1"/>
    <xf numFmtId="0" fontId="43" fillId="7" borderId="0" xfId="13" applyFont="1" applyFill="1" applyBorder="1" applyAlignment="1"/>
    <xf numFmtId="0" fontId="43" fillId="7" borderId="0" xfId="13" applyFont="1" applyFill="1" applyBorder="1"/>
    <xf numFmtId="0" fontId="40" fillId="0" borderId="0" xfId="13" applyFont="1"/>
    <xf numFmtId="0" fontId="47" fillId="17" borderId="2" xfId="13" applyFont="1" applyFill="1" applyBorder="1"/>
    <xf numFmtId="0" fontId="47" fillId="2" borderId="51" xfId="13" applyFont="1" applyFill="1" applyBorder="1"/>
    <xf numFmtId="0" fontId="43" fillId="0" borderId="0" xfId="3" applyFont="1"/>
    <xf numFmtId="0" fontId="45" fillId="0" borderId="1" xfId="3" applyFont="1" applyBorder="1"/>
    <xf numFmtId="0" fontId="40" fillId="0" borderId="0" xfId="3" applyFont="1"/>
    <xf numFmtId="0" fontId="49" fillId="0" borderId="1" xfId="3" applyFont="1" applyFill="1" applyBorder="1" applyAlignment="1"/>
    <xf numFmtId="0" fontId="50" fillId="0" borderId="1" xfId="3" applyFont="1" applyFill="1" applyBorder="1" applyAlignment="1"/>
    <xf numFmtId="0" fontId="45" fillId="0" borderId="1" xfId="3" applyFont="1" applyFill="1" applyBorder="1" applyAlignment="1"/>
    <xf numFmtId="0" fontId="73" fillId="0" borderId="1" xfId="3" applyFont="1" applyFill="1" applyBorder="1" applyAlignment="1"/>
    <xf numFmtId="0" fontId="50" fillId="5" borderId="1" xfId="3" applyFont="1" applyFill="1" applyBorder="1" applyAlignment="1"/>
    <xf numFmtId="0" fontId="49" fillId="12" borderId="1" xfId="3" applyFont="1" applyFill="1" applyBorder="1" applyAlignment="1"/>
    <xf numFmtId="0" fontId="50" fillId="4" borderId="1" xfId="3" applyFont="1" applyFill="1" applyBorder="1" applyAlignment="1"/>
    <xf numFmtId="0" fontId="54" fillId="5" borderId="56" xfId="0" applyFont="1" applyFill="1" applyBorder="1"/>
    <xf numFmtId="0" fontId="54" fillId="5" borderId="58" xfId="0" applyFont="1" applyFill="1" applyBorder="1"/>
    <xf numFmtId="0" fontId="54" fillId="5" borderId="54" xfId="0" applyFont="1" applyFill="1" applyBorder="1" applyAlignment="1">
      <alignment horizontal="center"/>
    </xf>
    <xf numFmtId="0" fontId="54" fillId="5" borderId="59" xfId="0" applyFont="1" applyFill="1" applyBorder="1" applyAlignment="1">
      <alignment horizontal="center"/>
    </xf>
    <xf numFmtId="0" fontId="73" fillId="5" borderId="1" xfId="0" applyFont="1" applyFill="1" applyBorder="1"/>
    <xf numFmtId="0" fontId="50" fillId="4" borderId="1" xfId="0" applyFont="1" applyFill="1" applyBorder="1"/>
    <xf numFmtId="0" fontId="49" fillId="0" borderId="0" xfId="0" applyFont="1" applyFill="1"/>
    <xf numFmtId="0" fontId="49" fillId="9" borderId="1" xfId="0" applyFont="1" applyFill="1" applyBorder="1"/>
    <xf numFmtId="0" fontId="66" fillId="13" borderId="56" xfId="0" applyFont="1" applyFill="1" applyBorder="1" applyAlignment="1">
      <alignment horizontal="centerContinuous"/>
    </xf>
    <xf numFmtId="0" fontId="66" fillId="13" borderId="57" xfId="0" applyFont="1" applyFill="1" applyBorder="1" applyAlignment="1">
      <alignment horizontal="centerContinuous"/>
    </xf>
    <xf numFmtId="0" fontId="66" fillId="13" borderId="58" xfId="0" applyFont="1" applyFill="1" applyBorder="1" applyAlignment="1">
      <alignment horizontal="centerContinuous"/>
    </xf>
    <xf numFmtId="0" fontId="66" fillId="13" borderId="54" xfId="0" applyFont="1" applyFill="1" applyBorder="1" applyAlignment="1">
      <alignment horizontal="centerContinuous"/>
    </xf>
    <xf numFmtId="0" fontId="66" fillId="13" borderId="50" xfId="0" applyFont="1" applyFill="1" applyBorder="1" applyAlignment="1">
      <alignment horizontal="centerContinuous"/>
    </xf>
    <xf numFmtId="0" fontId="66" fillId="13" borderId="59" xfId="0" applyFont="1" applyFill="1" applyBorder="1" applyAlignment="1">
      <alignment horizontal="centerContinuous"/>
    </xf>
    <xf numFmtId="0" fontId="47" fillId="0" borderId="1" xfId="0" applyFont="1" applyFill="1" applyBorder="1" applyAlignment="1">
      <alignment horizontal="left"/>
    </xf>
    <xf numFmtId="0" fontId="53" fillId="0" borderId="1" xfId="0" applyFont="1" applyFill="1" applyBorder="1" applyAlignment="1">
      <alignment horizontal="center"/>
    </xf>
    <xf numFmtId="0" fontId="40" fillId="0" borderId="1" xfId="0" applyFont="1" applyFill="1" applyBorder="1" applyAlignment="1">
      <alignment horizontal="left"/>
    </xf>
    <xf numFmtId="0" fontId="77" fillId="0" borderId="1" xfId="0" applyFont="1" applyFill="1" applyBorder="1" applyAlignment="1"/>
    <xf numFmtId="0" fontId="40" fillId="0" borderId="0" xfId="0" applyFont="1" applyFill="1" applyAlignment="1">
      <alignment horizontal="center"/>
    </xf>
    <xf numFmtId="0" fontId="49" fillId="0" borderId="1" xfId="0" applyFont="1" applyFill="1" applyBorder="1" applyAlignment="1">
      <alignment horizontal="left"/>
    </xf>
    <xf numFmtId="0" fontId="40" fillId="0" borderId="0" xfId="0" applyFont="1" applyFill="1" applyAlignment="1">
      <alignment horizontal="centerContinuous"/>
    </xf>
    <xf numFmtId="49" fontId="41" fillId="13" borderId="60" xfId="0" applyNumberFormat="1" applyFont="1" applyFill="1" applyBorder="1" applyAlignment="1">
      <alignment horizontal="centerContinuous"/>
    </xf>
    <xf numFmtId="0" fontId="41" fillId="13" borderId="0" xfId="0" applyFont="1" applyFill="1" applyBorder="1" applyAlignment="1">
      <alignment horizontal="centerContinuous"/>
    </xf>
    <xf numFmtId="0" fontId="41" fillId="13" borderId="20" xfId="0" applyFont="1" applyFill="1" applyBorder="1" applyAlignment="1">
      <alignment horizontal="centerContinuous"/>
    </xf>
    <xf numFmtId="0" fontId="41" fillId="13" borderId="54" xfId="0" applyFont="1" applyFill="1" applyBorder="1" applyAlignment="1">
      <alignment horizontal="centerContinuous"/>
    </xf>
    <xf numFmtId="0" fontId="41" fillId="13" borderId="50" xfId="0" applyFont="1" applyFill="1" applyBorder="1" applyAlignment="1">
      <alignment horizontal="centerContinuous"/>
    </xf>
    <xf numFmtId="0" fontId="41" fillId="13" borderId="59" xfId="0" applyFont="1" applyFill="1" applyBorder="1" applyAlignment="1">
      <alignment horizontal="centerContinuous"/>
    </xf>
    <xf numFmtId="0" fontId="49" fillId="0" borderId="1" xfId="0" applyFont="1" applyFill="1" applyBorder="1"/>
    <xf numFmtId="0" fontId="40" fillId="0" borderId="1" xfId="0" applyFont="1" applyFill="1" applyBorder="1"/>
    <xf numFmtId="0" fontId="53" fillId="0" borderId="1" xfId="0" applyFont="1" applyFill="1" applyBorder="1"/>
    <xf numFmtId="0" fontId="53" fillId="11" borderId="1" xfId="0" applyFont="1" applyFill="1" applyBorder="1"/>
    <xf numFmtId="0" fontId="40" fillId="11" borderId="1" xfId="0" applyFont="1" applyFill="1" applyBorder="1"/>
    <xf numFmtId="0" fontId="49" fillId="11" borderId="1" xfId="0" applyFont="1" applyFill="1" applyBorder="1"/>
    <xf numFmtId="0" fontId="78" fillId="0" borderId="0" xfId="0" applyFont="1"/>
    <xf numFmtId="0" fontId="78" fillId="7" borderId="0" xfId="0" applyFont="1" applyFill="1"/>
    <xf numFmtId="0" fontId="40" fillId="7" borderId="0" xfId="0" applyFont="1" applyFill="1"/>
    <xf numFmtId="0" fontId="79" fillId="0" borderId="0" xfId="11" applyFont="1" applyFill="1" applyBorder="1" applyAlignment="1">
      <alignment horizontal="centerContinuous"/>
    </xf>
    <xf numFmtId="0" fontId="79" fillId="0" borderId="0" xfId="11" applyFont="1" applyFill="1" applyBorder="1" applyAlignment="1">
      <alignment horizontal="center"/>
    </xf>
    <xf numFmtId="0" fontId="78" fillId="0" borderId="0" xfId="11" applyFont="1"/>
    <xf numFmtId="0" fontId="78" fillId="0" borderId="0" xfId="11" applyFont="1" applyAlignment="1">
      <alignment horizontal="center"/>
    </xf>
    <xf numFmtId="0" fontId="80" fillId="0" borderId="1" xfId="0" applyFont="1" applyBorder="1"/>
    <xf numFmtId="0" fontId="80" fillId="7" borderId="1" xfId="0" applyFont="1" applyFill="1" applyBorder="1"/>
    <xf numFmtId="0" fontId="80" fillId="10" borderId="1" xfId="0" applyFont="1" applyFill="1" applyBorder="1"/>
    <xf numFmtId="0" fontId="78" fillId="0" borderId="1" xfId="11" applyFont="1" applyFill="1" applyBorder="1" applyAlignment="1"/>
    <xf numFmtId="0" fontId="78" fillId="0" borderId="10" xfId="11" applyFont="1" applyFill="1" applyBorder="1" applyAlignment="1"/>
    <xf numFmtId="0" fontId="78" fillId="0" borderId="7" xfId="11" applyFont="1" applyFill="1" applyBorder="1" applyAlignment="1"/>
    <xf numFmtId="0" fontId="78" fillId="0" borderId="1" xfId="0" applyFont="1" applyFill="1" applyBorder="1"/>
    <xf numFmtId="0" fontId="78" fillId="7" borderId="1" xfId="0" applyFont="1" applyFill="1" applyBorder="1"/>
    <xf numFmtId="0" fontId="78" fillId="0" borderId="7" xfId="11" applyFont="1" applyFill="1" applyBorder="1" applyAlignment="1">
      <alignment horizontal="right"/>
    </xf>
    <xf numFmtId="0" fontId="78" fillId="0" borderId="6" xfId="11" applyFont="1" applyFill="1" applyBorder="1" applyAlignment="1"/>
    <xf numFmtId="0" fontId="78" fillId="0" borderId="12" xfId="11" applyFont="1" applyFill="1" applyBorder="1" applyAlignment="1"/>
    <xf numFmtId="0" fontId="78" fillId="0" borderId="11" xfId="11" applyFont="1" applyFill="1" applyBorder="1" applyAlignment="1"/>
    <xf numFmtId="0" fontId="80" fillId="0" borderId="1" xfId="11" applyFont="1" applyFill="1" applyBorder="1" applyAlignment="1"/>
    <xf numFmtId="0" fontId="80" fillId="0" borderId="1" xfId="0" applyFont="1" applyFill="1" applyBorder="1"/>
    <xf numFmtId="0" fontId="80" fillId="2" borderId="1" xfId="0" applyFont="1" applyFill="1" applyBorder="1"/>
    <xf numFmtId="0" fontId="81" fillId="0" borderId="0" xfId="11" applyFont="1" applyAlignment="1">
      <alignment wrapText="1"/>
    </xf>
    <xf numFmtId="0" fontId="81" fillId="0" borderId="0" xfId="11" applyFont="1"/>
    <xf numFmtId="0" fontId="81" fillId="0" borderId="0" xfId="11" applyFont="1" applyAlignment="1">
      <alignment horizontal="center"/>
    </xf>
    <xf numFmtId="0" fontId="81" fillId="0" borderId="0" xfId="0" applyFont="1"/>
    <xf numFmtId="0" fontId="81" fillId="0" borderId="0" xfId="0" applyFont="1" applyFill="1"/>
    <xf numFmtId="0" fontId="82" fillId="0" borderId="0" xfId="0" applyFont="1"/>
    <xf numFmtId="0" fontId="81" fillId="7" borderId="0" xfId="0" applyFont="1" applyFill="1"/>
    <xf numFmtId="0" fontId="78" fillId="0" borderId="0" xfId="11" applyFont="1" applyAlignment="1">
      <alignment wrapText="1"/>
    </xf>
    <xf numFmtId="0" fontId="78" fillId="0" borderId="1" xfId="11" applyFont="1" applyFill="1" applyBorder="1" applyAlignment="1">
      <alignment wrapText="1"/>
    </xf>
    <xf numFmtId="0" fontId="45" fillId="0" borderId="1" xfId="11" applyFont="1" applyFill="1" applyBorder="1" applyAlignment="1">
      <alignment wrapText="1"/>
    </xf>
    <xf numFmtId="0" fontId="45" fillId="0" borderId="1" xfId="11" applyFont="1" applyFill="1" applyBorder="1" applyAlignment="1"/>
    <xf numFmtId="0" fontId="78" fillId="0" borderId="1" xfId="0" applyFont="1" applyBorder="1"/>
    <xf numFmtId="0" fontId="45" fillId="0" borderId="10" xfId="11" applyFont="1" applyFill="1" applyBorder="1" applyAlignment="1">
      <alignment wrapText="1"/>
    </xf>
    <xf numFmtId="0" fontId="45" fillId="0" borderId="10" xfId="11" applyFont="1" applyFill="1" applyBorder="1" applyAlignment="1"/>
    <xf numFmtId="0" fontId="78" fillId="0" borderId="10" xfId="0" applyFont="1" applyFill="1" applyBorder="1"/>
    <xf numFmtId="0" fontId="78" fillId="7" borderId="10" xfId="0" applyFont="1" applyFill="1" applyBorder="1"/>
    <xf numFmtId="0" fontId="80" fillId="7" borderId="10" xfId="0" applyFont="1" applyFill="1" applyBorder="1"/>
    <xf numFmtId="0" fontId="80" fillId="10" borderId="10" xfId="0" applyFont="1" applyFill="1" applyBorder="1"/>
    <xf numFmtId="0" fontId="80" fillId="0" borderId="2" xfId="11" applyFont="1" applyFill="1" applyBorder="1" applyAlignment="1">
      <alignment wrapText="1"/>
    </xf>
    <xf numFmtId="0" fontId="80" fillId="0" borderId="3" xfId="11" applyFont="1" applyFill="1" applyBorder="1" applyAlignment="1"/>
    <xf numFmtId="0" fontId="80" fillId="0" borderId="51" xfId="11" applyFont="1" applyFill="1" applyBorder="1" applyAlignment="1"/>
    <xf numFmtId="0" fontId="80" fillId="7" borderId="51" xfId="11" applyFont="1" applyFill="1" applyBorder="1" applyAlignment="1"/>
    <xf numFmtId="0" fontId="80" fillId="2" borderId="51" xfId="11" applyFont="1" applyFill="1" applyBorder="1" applyAlignment="1"/>
    <xf numFmtId="0" fontId="78" fillId="0" borderId="0" xfId="0" applyFont="1" applyAlignment="1">
      <alignment wrapText="1"/>
    </xf>
    <xf numFmtId="0" fontId="78" fillId="0" borderId="0" xfId="0" applyFont="1" applyFill="1"/>
    <xf numFmtId="0" fontId="80" fillId="0" borderId="0" xfId="0" applyFont="1"/>
    <xf numFmtId="0" fontId="80" fillId="7" borderId="1" xfId="11" applyFont="1" applyFill="1" applyBorder="1" applyAlignment="1"/>
    <xf numFmtId="0" fontId="78" fillId="10" borderId="1" xfId="0" applyFont="1" applyFill="1" applyBorder="1"/>
    <xf numFmtId="0" fontId="80" fillId="8" borderId="1" xfId="0" applyFont="1" applyFill="1" applyBorder="1"/>
    <xf numFmtId="0" fontId="84" fillId="0" borderId="0" xfId="11" applyFont="1" applyFill="1" applyBorder="1" applyAlignment="1">
      <alignment horizontal="centerContinuous"/>
    </xf>
    <xf numFmtId="0" fontId="84" fillId="0" borderId="0" xfId="11" applyFont="1" applyFill="1" applyBorder="1" applyAlignment="1">
      <alignment horizontal="center"/>
    </xf>
    <xf numFmtId="0" fontId="78" fillId="0" borderId="10" xfId="0" applyFont="1" applyBorder="1"/>
    <xf numFmtId="0" fontId="45" fillId="0" borderId="16" xfId="11" applyFont="1" applyFill="1" applyBorder="1" applyAlignment="1"/>
    <xf numFmtId="0" fontId="78" fillId="0" borderId="17" xfId="11" applyFont="1" applyFill="1" applyBorder="1" applyAlignment="1"/>
    <xf numFmtId="0" fontId="78" fillId="0" borderId="17" xfId="0" applyFont="1" applyBorder="1"/>
    <xf numFmtId="0" fontId="78" fillId="0" borderId="17" xfId="0" applyFont="1" applyFill="1" applyBorder="1"/>
    <xf numFmtId="0" fontId="78" fillId="7" borderId="17" xfId="0" applyFont="1" applyFill="1" applyBorder="1"/>
    <xf numFmtId="0" fontId="45" fillId="0" borderId="68" xfId="11" applyFont="1" applyFill="1" applyBorder="1" applyAlignment="1"/>
    <xf numFmtId="0" fontId="78" fillId="0" borderId="45" xfId="11" applyFont="1" applyFill="1" applyBorder="1" applyAlignment="1"/>
    <xf numFmtId="0" fontId="78" fillId="0" borderId="45" xfId="0" applyFont="1" applyBorder="1"/>
    <xf numFmtId="0" fontId="78" fillId="0" borderId="45" xfId="0" applyFont="1" applyFill="1" applyBorder="1"/>
    <xf numFmtId="0" fontId="78" fillId="7" borderId="45" xfId="0" applyFont="1" applyFill="1" applyBorder="1"/>
    <xf numFmtId="0" fontId="45" fillId="0" borderId="7" xfId="11" applyFont="1" applyFill="1" applyBorder="1" applyAlignment="1"/>
    <xf numFmtId="0" fontId="78" fillId="0" borderId="7" xfId="0" applyFont="1" applyBorder="1"/>
    <xf numFmtId="0" fontId="78" fillId="0" borderId="7" xfId="0" applyFont="1" applyFill="1" applyBorder="1"/>
    <xf numFmtId="0" fontId="78" fillId="7" borderId="7" xfId="0" applyFont="1" applyFill="1" applyBorder="1"/>
    <xf numFmtId="0" fontId="78" fillId="7" borderId="7" xfId="0" applyFont="1" applyFill="1" applyBorder="1" applyAlignment="1">
      <alignment horizontal="right" vertical="center"/>
    </xf>
    <xf numFmtId="0" fontId="80" fillId="7" borderId="7" xfId="0" applyFont="1" applyFill="1" applyBorder="1" applyAlignment="1">
      <alignment horizontal="right" vertical="center"/>
    </xf>
    <xf numFmtId="0" fontId="80" fillId="10" borderId="7" xfId="0" applyFont="1" applyFill="1" applyBorder="1" applyAlignment="1">
      <alignment horizontal="right" vertical="center"/>
    </xf>
    <xf numFmtId="0" fontId="45" fillId="0" borderId="12" xfId="11" applyFont="1" applyFill="1" applyBorder="1" applyAlignment="1"/>
    <xf numFmtId="0" fontId="78" fillId="0" borderId="12" xfId="0" applyFont="1" applyBorder="1"/>
    <xf numFmtId="0" fontId="78" fillId="0" borderId="12" xfId="0" applyFont="1" applyFill="1" applyBorder="1"/>
    <xf numFmtId="0" fontId="78" fillId="7" borderId="12" xfId="0" applyFont="1" applyFill="1" applyBorder="1"/>
    <xf numFmtId="0" fontId="78" fillId="7" borderId="12" xfId="0" applyFont="1" applyFill="1" applyBorder="1" applyAlignment="1">
      <alignment horizontal="right" vertical="center"/>
    </xf>
    <xf numFmtId="0" fontId="80" fillId="7" borderId="12" xfId="0" applyFont="1" applyFill="1" applyBorder="1" applyAlignment="1">
      <alignment horizontal="right" vertical="center"/>
    </xf>
    <xf numFmtId="0" fontId="78" fillId="7" borderId="1" xfId="0" applyFont="1" applyFill="1" applyBorder="1" applyAlignment="1">
      <alignment horizontal="right" vertical="center"/>
    </xf>
    <xf numFmtId="0" fontId="80" fillId="7" borderId="1" xfId="0" applyFont="1" applyFill="1" applyBorder="1" applyAlignment="1">
      <alignment horizontal="right" vertical="center"/>
    </xf>
    <xf numFmtId="0" fontId="80" fillId="7" borderId="12" xfId="0" applyFont="1" applyFill="1" applyBorder="1"/>
    <xf numFmtId="0" fontId="80" fillId="10" borderId="12" xfId="0" applyFont="1" applyFill="1" applyBorder="1"/>
    <xf numFmtId="0" fontId="80" fillId="0" borderId="2" xfId="11" applyFont="1" applyFill="1" applyBorder="1" applyAlignment="1"/>
    <xf numFmtId="0" fontId="80" fillId="0" borderId="3" xfId="0" applyFont="1" applyFill="1" applyBorder="1"/>
    <xf numFmtId="0" fontId="80" fillId="0" borderId="51" xfId="0" applyFont="1" applyFill="1" applyBorder="1"/>
    <xf numFmtId="0" fontId="80" fillId="7" borderId="51" xfId="0" applyFont="1" applyFill="1" applyBorder="1"/>
    <xf numFmtId="0" fontId="80" fillId="8" borderId="51" xfId="0" applyFont="1" applyFill="1" applyBorder="1"/>
    <xf numFmtId="0" fontId="45" fillId="7" borderId="0" xfId="0" applyFont="1" applyFill="1"/>
    <xf numFmtId="0" fontId="85" fillId="0" borderId="0" xfId="11" applyFont="1" applyFill="1" applyBorder="1" applyAlignment="1">
      <alignment horizontal="center"/>
    </xf>
    <xf numFmtId="0" fontId="67" fillId="0" borderId="0" xfId="11" applyFont="1" applyFill="1" applyBorder="1" applyAlignment="1">
      <alignment horizontal="centerContinuous"/>
    </xf>
    <xf numFmtId="0" fontId="67" fillId="0" borderId="0" xfId="11" applyFont="1" applyFill="1" applyBorder="1" applyAlignment="1">
      <alignment horizontal="center"/>
    </xf>
    <xf numFmtId="0" fontId="43" fillId="0" borderId="8" xfId="0" applyFont="1" applyBorder="1"/>
    <xf numFmtId="0" fontId="43" fillId="7" borderId="1" xfId="0" applyFont="1" applyFill="1" applyBorder="1"/>
    <xf numFmtId="0" fontId="43" fillId="10" borderId="1" xfId="0" applyFont="1" applyFill="1" applyBorder="1"/>
    <xf numFmtId="0" fontId="45" fillId="0" borderId="0" xfId="11" applyFont="1"/>
    <xf numFmtId="0" fontId="45" fillId="0" borderId="0" xfId="11" applyFont="1" applyBorder="1" applyAlignment="1">
      <alignment horizontal="center"/>
    </xf>
    <xf numFmtId="0" fontId="45" fillId="10" borderId="1" xfId="0" applyFont="1" applyFill="1" applyBorder="1"/>
    <xf numFmtId="0" fontId="45" fillId="0" borderId="7" xfId="0" applyFont="1" applyBorder="1"/>
    <xf numFmtId="0" fontId="43" fillId="0" borderId="7" xfId="0" applyFont="1" applyFill="1" applyBorder="1"/>
    <xf numFmtId="0" fontId="43" fillId="0" borderId="26" xfId="0" applyFont="1" applyFill="1" applyBorder="1"/>
    <xf numFmtId="0" fontId="43" fillId="7" borderId="26" xfId="0" applyFont="1" applyFill="1" applyBorder="1"/>
    <xf numFmtId="0" fontId="43" fillId="7" borderId="10" xfId="0" applyFont="1" applyFill="1" applyBorder="1"/>
    <xf numFmtId="0" fontId="43" fillId="10" borderId="10" xfId="0" applyFont="1" applyFill="1" applyBorder="1"/>
    <xf numFmtId="0" fontId="43" fillId="0" borderId="2" xfId="11" applyFont="1" applyFill="1" applyBorder="1" applyAlignment="1"/>
    <xf numFmtId="0" fontId="43" fillId="0" borderId="3" xfId="11" applyFont="1" applyFill="1" applyBorder="1" applyAlignment="1"/>
    <xf numFmtId="0" fontId="45" fillId="0" borderId="3" xfId="11" applyFont="1" applyFill="1" applyBorder="1" applyAlignment="1"/>
    <xf numFmtId="0" fontId="43" fillId="0" borderId="3" xfId="0" applyFont="1" applyFill="1" applyBorder="1"/>
    <xf numFmtId="0" fontId="43" fillId="0" borderId="51" xfId="0" applyFont="1" applyFill="1" applyBorder="1"/>
    <xf numFmtId="0" fontId="43" fillId="7" borderId="51" xfId="0" applyFont="1" applyFill="1" applyBorder="1"/>
    <xf numFmtId="0" fontId="43" fillId="7" borderId="15" xfId="0" applyFont="1" applyFill="1" applyBorder="1"/>
    <xf numFmtId="0" fontId="43" fillId="2" borderId="15" xfId="0" applyFont="1" applyFill="1" applyBorder="1"/>
    <xf numFmtId="0" fontId="43" fillId="0" borderId="1" xfId="7" applyFont="1" applyFill="1" applyBorder="1" applyAlignment="1">
      <alignment wrapText="1"/>
    </xf>
    <xf numFmtId="0" fontId="43" fillId="17" borderId="1" xfId="7" applyFont="1" applyFill="1" applyBorder="1" applyAlignment="1"/>
    <xf numFmtId="0" fontId="44" fillId="0" borderId="1" xfId="10" applyFont="1" applyFill="1" applyBorder="1" applyAlignment="1"/>
    <xf numFmtId="0" fontId="43" fillId="12" borderId="1" xfId="7" applyFont="1" applyFill="1" applyBorder="1" applyAlignment="1">
      <alignment wrapText="1"/>
    </xf>
    <xf numFmtId="0" fontId="43" fillId="12" borderId="1" xfId="7" applyFont="1" applyFill="1" applyBorder="1" applyAlignment="1"/>
    <xf numFmtId="0" fontId="44" fillId="12" borderId="1" xfId="7" applyFont="1" applyFill="1" applyBorder="1" applyAlignment="1"/>
    <xf numFmtId="0" fontId="44" fillId="0" borderId="1" xfId="7" applyFont="1" applyFill="1" applyBorder="1" applyAlignment="1"/>
    <xf numFmtId="0" fontId="43" fillId="8" borderId="1" xfId="7" applyFont="1" applyFill="1" applyBorder="1" applyAlignment="1"/>
    <xf numFmtId="0" fontId="44" fillId="7" borderId="1" xfId="10" applyFont="1" applyFill="1" applyBorder="1" applyAlignment="1"/>
    <xf numFmtId="0" fontId="44" fillId="20" borderId="1" xfId="10" applyFont="1" applyFill="1" applyBorder="1" applyAlignment="1"/>
    <xf numFmtId="0" fontId="43" fillId="0" borderId="1" xfId="10" applyFont="1" applyFill="1" applyBorder="1" applyAlignment="1"/>
    <xf numFmtId="0" fontId="69" fillId="0" borderId="1" xfId="6" applyFont="1" applyFill="1" applyBorder="1" applyAlignment="1">
      <alignment horizontal="right" wrapText="1"/>
    </xf>
    <xf numFmtId="0" fontId="43" fillId="20" borderId="1" xfId="10" applyFont="1" applyFill="1" applyBorder="1" applyAlignment="1"/>
    <xf numFmtId="0" fontId="44" fillId="17" borderId="1" xfId="10" applyFont="1" applyFill="1" applyBorder="1" applyAlignment="1"/>
    <xf numFmtId="0" fontId="44" fillId="8" borderId="1" xfId="10" applyFont="1" applyFill="1" applyBorder="1" applyAlignment="1"/>
    <xf numFmtId="0" fontId="44" fillId="0" borderId="1" xfId="5" applyFont="1" applyFill="1" applyBorder="1" applyAlignment="1"/>
    <xf numFmtId="0" fontId="43" fillId="17" borderId="1" xfId="5" applyFont="1" applyFill="1" applyBorder="1" applyAlignment="1"/>
    <xf numFmtId="0" fontId="43" fillId="8" borderId="1" xfId="5" applyFont="1" applyFill="1" applyBorder="1" applyAlignment="1"/>
    <xf numFmtId="0" fontId="43" fillId="0" borderId="1" xfId="5" applyFont="1" applyFill="1" applyBorder="1" applyAlignment="1"/>
    <xf numFmtId="0" fontId="53" fillId="17" borderId="1" xfId="5" applyFont="1" applyFill="1" applyBorder="1" applyAlignment="1"/>
    <xf numFmtId="0" fontId="53" fillId="2" borderId="1" xfId="5" applyFont="1" applyFill="1" applyBorder="1" applyAlignment="1"/>
    <xf numFmtId="0" fontId="43" fillId="7" borderId="1" xfId="7" applyFont="1" applyFill="1" applyBorder="1" applyAlignment="1">
      <alignment wrapText="1"/>
    </xf>
    <xf numFmtId="0" fontId="43" fillId="7" borderId="1" xfId="7" applyFont="1" applyFill="1" applyBorder="1" applyAlignment="1"/>
    <xf numFmtId="0" fontId="44" fillId="7" borderId="1" xfId="7" applyFont="1" applyFill="1" applyBorder="1" applyAlignment="1"/>
    <xf numFmtId="0" fontId="43" fillId="7" borderId="1" xfId="10" applyFont="1" applyFill="1" applyBorder="1" applyAlignment="1"/>
    <xf numFmtId="0" fontId="43" fillId="7" borderId="1" xfId="5" applyFont="1" applyFill="1" applyBorder="1" applyAlignment="1"/>
    <xf numFmtId="0" fontId="44" fillId="7" borderId="1" xfId="5" applyFont="1" applyFill="1" applyBorder="1" applyAlignment="1"/>
    <xf numFmtId="0" fontId="49" fillId="12" borderId="1" xfId="4" applyFont="1" applyFill="1" applyBorder="1" applyAlignment="1"/>
    <xf numFmtId="0" fontId="49" fillId="0" borderId="1" xfId="4" applyFont="1" applyFill="1" applyBorder="1" applyAlignment="1"/>
    <xf numFmtId="0" fontId="49" fillId="7" borderId="1" xfId="4" applyFont="1" applyFill="1" applyBorder="1" applyAlignment="1"/>
    <xf numFmtId="0" fontId="64" fillId="0" borderId="1" xfId="4" applyFont="1" applyFill="1" applyBorder="1" applyAlignment="1"/>
    <xf numFmtId="0" fontId="49" fillId="4" borderId="1" xfId="7" applyFont="1" applyFill="1" applyBorder="1" applyAlignment="1"/>
    <xf numFmtId="0" fontId="47" fillId="7" borderId="1" xfId="7" applyFont="1" applyFill="1" applyBorder="1" applyAlignment="1"/>
    <xf numFmtId="0" fontId="64" fillId="0" borderId="1" xfId="10" applyFont="1" applyFill="1" applyBorder="1" applyAlignment="1"/>
    <xf numFmtId="0" fontId="49" fillId="17" borderId="1" xfId="4" applyFont="1" applyFill="1" applyBorder="1" applyAlignment="1"/>
    <xf numFmtId="0" fontId="49" fillId="12" borderId="1" xfId="7" applyFont="1" applyFill="1" applyBorder="1" applyAlignment="1"/>
    <xf numFmtId="0" fontId="47" fillId="8" borderId="1" xfId="7" applyFont="1" applyFill="1" applyBorder="1" applyAlignment="1"/>
    <xf numFmtId="0" fontId="49" fillId="11" borderId="1" xfId="4" applyFont="1" applyFill="1" applyBorder="1" applyAlignment="1"/>
    <xf numFmtId="0" fontId="49" fillId="11" borderId="1" xfId="7" applyFont="1" applyFill="1" applyBorder="1" applyAlignment="1"/>
    <xf numFmtId="0" fontId="44" fillId="21" borderId="1" xfId="7" applyFont="1" applyFill="1" applyBorder="1" applyAlignment="1"/>
    <xf numFmtId="0" fontId="43" fillId="12" borderId="1" xfId="7" applyFont="1" applyFill="1" applyBorder="1" applyAlignment="1">
      <alignment horizontal="left" wrapText="1"/>
    </xf>
    <xf numFmtId="1" fontId="59" fillId="7" borderId="0" xfId="0" applyNumberFormat="1" applyFont="1" applyFill="1" applyBorder="1" applyAlignment="1">
      <alignment vertical="center"/>
    </xf>
    <xf numFmtId="0" fontId="49" fillId="19" borderId="1" xfId="0" applyFont="1" applyFill="1" applyBorder="1"/>
    <xf numFmtId="0" fontId="45" fillId="22" borderId="1" xfId="0" applyFont="1" applyFill="1" applyBorder="1"/>
    <xf numFmtId="0" fontId="49" fillId="22" borderId="1" xfId="0" applyFont="1" applyFill="1" applyBorder="1"/>
    <xf numFmtId="0" fontId="50" fillId="0" borderId="1" xfId="0" applyFont="1" applyBorder="1" applyAlignment="1"/>
    <xf numFmtId="0" fontId="44" fillId="24" borderId="1" xfId="0" applyFont="1" applyFill="1" applyBorder="1"/>
    <xf numFmtId="0" fontId="44" fillId="24" borderId="1" xfId="0" applyFont="1" applyFill="1" applyBorder="1" applyAlignment="1">
      <alignment horizontal="center"/>
    </xf>
    <xf numFmtId="0" fontId="50" fillId="24" borderId="1" xfId="0" applyFont="1" applyFill="1" applyBorder="1"/>
    <xf numFmtId="0" fontId="57" fillId="24" borderId="1" xfId="0" applyFont="1" applyFill="1" applyBorder="1" applyAlignment="1">
      <alignment horizontal="center"/>
    </xf>
    <xf numFmtId="0" fontId="45" fillId="22" borderId="1" xfId="0" applyFont="1" applyFill="1" applyBorder="1" applyAlignment="1"/>
    <xf numFmtId="0" fontId="57" fillId="24" borderId="1" xfId="0" applyFont="1" applyFill="1" applyBorder="1"/>
    <xf numFmtId="0" fontId="45" fillId="14" borderId="1" xfId="0" applyFont="1" applyFill="1" applyBorder="1" applyAlignment="1">
      <alignment horizontal="right"/>
    </xf>
    <xf numFmtId="0" fontId="45" fillId="14" borderId="1" xfId="0" applyFont="1" applyFill="1" applyBorder="1" applyAlignment="1">
      <alignment horizontal="center"/>
    </xf>
    <xf numFmtId="0" fontId="45" fillId="22" borderId="1" xfId="0" applyFont="1" applyFill="1" applyBorder="1" applyAlignment="1">
      <alignment horizontal="center"/>
    </xf>
    <xf numFmtId="0" fontId="45" fillId="24" borderId="1" xfId="0" applyFont="1" applyFill="1" applyBorder="1" applyAlignment="1">
      <alignment horizontal="center"/>
    </xf>
    <xf numFmtId="0" fontId="45" fillId="24" borderId="1" xfId="0" applyFont="1" applyFill="1" applyBorder="1" applyAlignment="1">
      <alignment horizontal="right"/>
    </xf>
    <xf numFmtId="0" fontId="49" fillId="24" borderId="1" xfId="0" applyFont="1" applyFill="1" applyBorder="1"/>
    <xf numFmtId="0" fontId="45" fillId="24" borderId="1" xfId="0" applyFont="1" applyFill="1" applyBorder="1"/>
    <xf numFmtId="0" fontId="45" fillId="7" borderId="1" xfId="0" applyFont="1" applyFill="1" applyBorder="1" applyAlignment="1">
      <alignment vertical="center"/>
    </xf>
    <xf numFmtId="0" fontId="49" fillId="23" borderId="1" xfId="0" applyFont="1" applyFill="1" applyBorder="1"/>
    <xf numFmtId="0" fontId="49" fillId="7" borderId="1" xfId="0" applyFont="1" applyFill="1" applyBorder="1"/>
    <xf numFmtId="0" fontId="45" fillId="0" borderId="1" xfId="0" applyFont="1" applyBorder="1" applyAlignment="1">
      <alignment horizontal="right" vertical="center"/>
    </xf>
    <xf numFmtId="0" fontId="50" fillId="0" borderId="8" xfId="0" applyFont="1" applyBorder="1" applyAlignment="1"/>
    <xf numFmtId="1" fontId="50" fillId="24" borderId="1" xfId="0" applyNumberFormat="1" applyFont="1" applyFill="1" applyBorder="1" applyAlignment="1"/>
    <xf numFmtId="0" fontId="49" fillId="0" borderId="8" xfId="0" applyFont="1" applyBorder="1"/>
    <xf numFmtId="0" fontId="57" fillId="24" borderId="8" xfId="0" applyFont="1" applyFill="1" applyBorder="1" applyAlignment="1">
      <alignment horizontal="center"/>
    </xf>
    <xf numFmtId="0" fontId="45" fillId="23" borderId="65" xfId="0" applyFont="1" applyFill="1" applyBorder="1"/>
    <xf numFmtId="0" fontId="49" fillId="0" borderId="39" xfId="0" applyFont="1" applyBorder="1"/>
    <xf numFmtId="0" fontId="49" fillId="0" borderId="65" xfId="0" applyFont="1" applyBorder="1"/>
    <xf numFmtId="0" fontId="50" fillId="23" borderId="65" xfId="0" applyFont="1" applyFill="1" applyBorder="1" applyAlignment="1"/>
    <xf numFmtId="0" fontId="44" fillId="24" borderId="39" xfId="0" applyFont="1" applyFill="1" applyBorder="1" applyAlignment="1">
      <alignment horizontal="center"/>
    </xf>
    <xf numFmtId="0" fontId="44" fillId="24" borderId="65" xfId="0" applyFont="1" applyFill="1" applyBorder="1" applyAlignment="1"/>
    <xf numFmtId="0" fontId="45" fillId="0" borderId="39" xfId="0" applyFont="1" applyFill="1" applyBorder="1" applyAlignment="1"/>
    <xf numFmtId="0" fontId="45" fillId="22" borderId="65" xfId="0" applyFont="1" applyFill="1" applyBorder="1" applyAlignment="1"/>
    <xf numFmtId="0" fontId="45" fillId="7" borderId="39" xfId="0" applyFont="1" applyFill="1" applyBorder="1" applyAlignment="1">
      <alignment horizontal="center"/>
    </xf>
    <xf numFmtId="0" fontId="45" fillId="14" borderId="65" xfId="0" applyFont="1" applyFill="1" applyBorder="1" applyAlignment="1">
      <alignment horizontal="right"/>
    </xf>
    <xf numFmtId="0" fontId="45" fillId="24" borderId="39" xfId="0" applyFont="1" applyFill="1" applyBorder="1" applyAlignment="1">
      <alignment horizontal="center"/>
    </xf>
    <xf numFmtId="0" fontId="45" fillId="24" borderId="65" xfId="0" applyFont="1" applyFill="1" applyBorder="1" applyAlignment="1">
      <alignment horizontal="right"/>
    </xf>
    <xf numFmtId="0" fontId="45" fillId="0" borderId="39" xfId="0" applyFont="1" applyBorder="1" applyAlignment="1"/>
    <xf numFmtId="0" fontId="45" fillId="14" borderId="39" xfId="0" applyFont="1" applyFill="1" applyBorder="1" applyAlignment="1">
      <alignment horizontal="center"/>
    </xf>
    <xf numFmtId="0" fontId="45" fillId="14" borderId="65" xfId="0" applyFont="1" applyFill="1" applyBorder="1" applyAlignment="1">
      <alignment horizontal="center"/>
    </xf>
    <xf numFmtId="0" fontId="45" fillId="24" borderId="65" xfId="0" applyFont="1" applyFill="1" applyBorder="1" applyAlignment="1">
      <alignment horizontal="center"/>
    </xf>
    <xf numFmtId="0" fontId="50" fillId="24" borderId="66" xfId="0" applyFont="1" applyFill="1" applyBorder="1" applyAlignment="1"/>
    <xf numFmtId="0" fontId="49" fillId="7" borderId="39" xfId="0" applyFont="1" applyFill="1" applyBorder="1"/>
    <xf numFmtId="1" fontId="59" fillId="22" borderId="65" xfId="0" applyNumberFormat="1" applyFont="1" applyFill="1" applyBorder="1" applyAlignment="1">
      <alignment vertical="center"/>
    </xf>
    <xf numFmtId="1" fontId="52" fillId="7" borderId="65" xfId="0" applyNumberFormat="1" applyFont="1" applyFill="1" applyBorder="1" applyAlignment="1">
      <alignment vertical="center"/>
    </xf>
    <xf numFmtId="1" fontId="49" fillId="7" borderId="65" xfId="0" applyNumberFormat="1" applyFont="1" applyFill="1" applyBorder="1" applyAlignment="1">
      <alignment vertical="center"/>
    </xf>
    <xf numFmtId="1" fontId="50" fillId="0" borderId="65" xfId="0" applyNumberFormat="1" applyFont="1" applyBorder="1" applyAlignment="1"/>
    <xf numFmtId="0" fontId="50" fillId="24" borderId="39" xfId="0" applyFont="1" applyFill="1" applyBorder="1"/>
    <xf numFmtId="1" fontId="59" fillId="24" borderId="65" xfId="0" applyNumberFormat="1" applyFont="1" applyFill="1" applyBorder="1" applyAlignment="1">
      <alignment vertical="center"/>
    </xf>
    <xf numFmtId="0" fontId="49" fillId="24" borderId="39" xfId="0" applyFont="1" applyFill="1" applyBorder="1" applyAlignment="1">
      <alignment horizontal="right"/>
    </xf>
    <xf numFmtId="0" fontId="80" fillId="7" borderId="17" xfId="0" applyFont="1" applyFill="1" applyBorder="1"/>
    <xf numFmtId="0" fontId="80" fillId="7" borderId="45" xfId="0" applyFont="1" applyFill="1" applyBorder="1"/>
    <xf numFmtId="0" fontId="78" fillId="7" borderId="1" xfId="11" applyFont="1" applyFill="1" applyBorder="1" applyAlignment="1"/>
    <xf numFmtId="0" fontId="22" fillId="7" borderId="0" xfId="0" applyFont="1" applyFill="1"/>
    <xf numFmtId="0" fontId="78" fillId="7" borderId="10" xfId="11" applyFont="1" applyFill="1" applyBorder="1" applyAlignment="1"/>
    <xf numFmtId="0" fontId="78" fillId="7" borderId="16" xfId="11" applyFont="1" applyFill="1" applyBorder="1" applyAlignment="1"/>
    <xf numFmtId="0" fontId="78" fillId="7" borderId="17" xfId="11" applyFont="1" applyFill="1" applyBorder="1" applyAlignment="1"/>
    <xf numFmtId="0" fontId="78" fillId="7" borderId="68" xfId="11" applyFont="1" applyFill="1" applyBorder="1" applyAlignment="1"/>
    <xf numFmtId="0" fontId="78" fillId="7" borderId="45" xfId="11" applyFont="1" applyFill="1" applyBorder="1" applyAlignment="1"/>
    <xf numFmtId="0" fontId="78" fillId="7" borderId="12" xfId="11" applyFont="1" applyFill="1" applyBorder="1" applyAlignment="1"/>
    <xf numFmtId="0" fontId="83" fillId="7" borderId="1" xfId="11" applyFont="1" applyFill="1" applyBorder="1" applyAlignment="1"/>
    <xf numFmtId="0" fontId="78" fillId="7" borderId="1" xfId="11" applyFont="1" applyFill="1" applyBorder="1" applyAlignment="1">
      <alignment horizontal="right"/>
    </xf>
    <xf numFmtId="0" fontId="78" fillId="0" borderId="1" xfId="0" applyFont="1" applyBorder="1" applyAlignment="1">
      <alignment wrapText="1"/>
    </xf>
    <xf numFmtId="0" fontId="43" fillId="0" borderId="10" xfId="0" applyFont="1" applyFill="1" applyBorder="1"/>
    <xf numFmtId="0" fontId="74" fillId="18" borderId="24" xfId="12" applyFont="1" applyFill="1" applyBorder="1" applyAlignment="1"/>
    <xf numFmtId="0" fontId="59" fillId="0" borderId="0" xfId="12" applyFont="1" applyFill="1" applyAlignment="1"/>
    <xf numFmtId="0" fontId="49" fillId="22" borderId="39" xfId="0" applyFont="1" applyFill="1" applyBorder="1"/>
    <xf numFmtId="0" fontId="49" fillId="22" borderId="39" xfId="0" applyFont="1" applyFill="1" applyBorder="1" applyAlignment="1">
      <alignment horizontal="right"/>
    </xf>
    <xf numFmtId="0" fontId="80" fillId="10" borderId="12" xfId="0" applyFont="1" applyFill="1" applyBorder="1" applyAlignment="1">
      <alignment horizontal="right" vertical="center"/>
    </xf>
    <xf numFmtId="0" fontId="80" fillId="7" borderId="12" xfId="0" applyFont="1" applyFill="1" applyBorder="1" applyAlignment="1">
      <alignment horizontal="right" vertical="center"/>
    </xf>
    <xf numFmtId="0" fontId="80" fillId="7" borderId="1" xfId="0" applyFont="1" applyFill="1" applyBorder="1" applyAlignment="1">
      <alignment horizontal="right" vertical="center"/>
    </xf>
    <xf numFmtId="0" fontId="80" fillId="10" borderId="1" xfId="0" applyFont="1" applyFill="1" applyBorder="1" applyAlignment="1">
      <alignment horizontal="right" vertical="center"/>
    </xf>
    <xf numFmtId="0" fontId="52" fillId="7" borderId="0" xfId="0" applyFont="1" applyFill="1" applyAlignment="1">
      <alignment horizontal="left"/>
    </xf>
    <xf numFmtId="0" fontId="53" fillId="7" borderId="10" xfId="5" applyFont="1" applyFill="1" applyBorder="1" applyAlignment="1"/>
    <xf numFmtId="0" fontId="32" fillId="7" borderId="0" xfId="0" applyFont="1" applyFill="1"/>
    <xf numFmtId="0" fontId="0" fillId="7" borderId="0" xfId="0" applyFill="1"/>
    <xf numFmtId="49" fontId="41" fillId="7" borderId="0" xfId="10" applyNumberFormat="1" applyFont="1" applyFill="1" applyBorder="1" applyAlignment="1"/>
    <xf numFmtId="0" fontId="41" fillId="7" borderId="0" xfId="10" applyFont="1" applyFill="1" applyBorder="1" applyAlignment="1">
      <alignment horizontal="centerContinuous"/>
    </xf>
    <xf numFmtId="0" fontId="41" fillId="7" borderId="0" xfId="10" applyFont="1" applyFill="1" applyBorder="1" applyAlignment="1"/>
    <xf numFmtId="0" fontId="44" fillId="21" borderId="35" xfId="10" applyFont="1" applyFill="1" applyBorder="1" applyAlignment="1"/>
    <xf numFmtId="0" fontId="57" fillId="25" borderId="12" xfId="10" applyFont="1" applyFill="1" applyBorder="1" applyAlignment="1"/>
    <xf numFmtId="0" fontId="57" fillId="25" borderId="31" xfId="10" applyFont="1" applyFill="1" applyBorder="1" applyAlignment="1"/>
    <xf numFmtId="0" fontId="44" fillId="25" borderId="14" xfId="10" applyFont="1" applyFill="1" applyBorder="1" applyAlignment="1"/>
    <xf numFmtId="0" fontId="45" fillId="7" borderId="0" xfId="0" applyFont="1" applyFill="1" applyAlignment="1">
      <alignment horizontal="left"/>
    </xf>
    <xf numFmtId="0" fontId="44" fillId="26" borderId="1" xfId="7" applyFont="1" applyFill="1" applyBorder="1" applyAlignment="1"/>
    <xf numFmtId="0" fontId="74" fillId="7" borderId="12" xfId="2" applyFont="1" applyFill="1" applyBorder="1"/>
    <xf numFmtId="0" fontId="43" fillId="7" borderId="19" xfId="2" applyFont="1" applyFill="1" applyBorder="1"/>
    <xf numFmtId="0" fontId="43" fillId="7" borderId="12" xfId="2" applyFont="1" applyFill="1" applyBorder="1"/>
    <xf numFmtId="0" fontId="53" fillId="7" borderId="12" xfId="2" applyFont="1" applyFill="1" applyBorder="1"/>
    <xf numFmtId="0" fontId="45" fillId="22" borderId="1" xfId="12" applyFont="1" applyFill="1" applyBorder="1" applyAlignment="1"/>
    <xf numFmtId="0" fontId="66" fillId="7" borderId="0" xfId="9" applyFont="1" applyFill="1" applyBorder="1" applyAlignment="1">
      <alignment horizontal="centerContinuous"/>
    </xf>
    <xf numFmtId="0" fontId="55" fillId="7" borderId="0" xfId="9" applyFont="1" applyFill="1" applyBorder="1" applyAlignment="1">
      <alignment horizontal="centerContinuous"/>
    </xf>
    <xf numFmtId="0" fontId="76" fillId="7" borderId="0" xfId="9" applyFont="1" applyFill="1" applyBorder="1" applyAlignment="1">
      <alignment horizontal="centerContinuous"/>
    </xf>
    <xf numFmtId="0" fontId="43" fillId="0" borderId="1" xfId="9" applyFont="1" applyBorder="1"/>
    <xf numFmtId="0" fontId="43" fillId="27" borderId="1" xfId="9" applyFont="1" applyFill="1" applyBorder="1"/>
    <xf numFmtId="0" fontId="43" fillId="27" borderId="1" xfId="9" applyFont="1" applyFill="1" applyBorder="1" applyAlignment="1"/>
    <xf numFmtId="0" fontId="44" fillId="27" borderId="1" xfId="9" applyFont="1" applyFill="1" applyBorder="1" applyAlignment="1"/>
    <xf numFmtId="0" fontId="43" fillId="27" borderId="1" xfId="0" applyFont="1" applyFill="1" applyBorder="1"/>
    <xf numFmtId="0" fontId="43" fillId="0" borderId="1" xfId="9" applyFont="1" applyFill="1" applyBorder="1" applyAlignment="1">
      <alignment horizontal="left"/>
    </xf>
    <xf numFmtId="0" fontId="43" fillId="7" borderId="1" xfId="9" applyFont="1" applyFill="1" applyBorder="1"/>
    <xf numFmtId="0" fontId="43" fillId="0" borderId="31" xfId="9" applyFont="1" applyFill="1" applyBorder="1" applyAlignment="1">
      <alignment horizontal="left"/>
    </xf>
    <xf numFmtId="0" fontId="43" fillId="0" borderId="12" xfId="9" applyFont="1" applyFill="1" applyBorder="1" applyAlignment="1">
      <alignment horizontal="left"/>
    </xf>
    <xf numFmtId="0" fontId="43" fillId="7" borderId="12" xfId="9" applyFont="1" applyFill="1" applyBorder="1" applyAlignment="1">
      <alignment horizontal="left"/>
    </xf>
    <xf numFmtId="0" fontId="43" fillId="0" borderId="1" xfId="0" applyFont="1" applyBorder="1" applyAlignment="1">
      <alignment horizontal="left"/>
    </xf>
    <xf numFmtId="0" fontId="80" fillId="7" borderId="10" xfId="0" applyFont="1" applyFill="1" applyBorder="1" applyAlignment="1">
      <alignment horizontal="right" vertical="center"/>
    </xf>
    <xf numFmtId="0" fontId="80" fillId="7" borderId="17" xfId="0" applyFont="1" applyFill="1" applyBorder="1" applyAlignment="1">
      <alignment horizontal="right" vertical="center"/>
    </xf>
    <xf numFmtId="0" fontId="45" fillId="0" borderId="53" xfId="11" applyFont="1" applyFill="1" applyBorder="1" applyAlignment="1"/>
    <xf numFmtId="0" fontId="80" fillId="28" borderId="64" xfId="0" applyFont="1" applyFill="1" applyBorder="1" applyAlignment="1">
      <alignment vertical="center"/>
    </xf>
    <xf numFmtId="0" fontId="80" fillId="28" borderId="66" xfId="0" applyFont="1" applyFill="1" applyBorder="1" applyAlignment="1">
      <alignment vertical="center"/>
    </xf>
    <xf numFmtId="0" fontId="78" fillId="7" borderId="17" xfId="0" applyFont="1" applyFill="1" applyBorder="1" applyAlignment="1">
      <alignment horizontal="center" vertical="center"/>
    </xf>
    <xf numFmtId="0" fontId="80" fillId="7" borderId="17" xfId="0" applyFont="1" applyFill="1" applyBorder="1" applyAlignment="1">
      <alignment horizontal="center" vertical="center"/>
    </xf>
    <xf numFmtId="0" fontId="78" fillId="7" borderId="45" xfId="0" applyFont="1" applyFill="1" applyBorder="1" applyAlignment="1">
      <alignment vertical="center"/>
    </xf>
    <xf numFmtId="0" fontId="80" fillId="7" borderId="45" xfId="0" applyFont="1" applyFill="1" applyBorder="1" applyAlignment="1">
      <alignment vertical="center"/>
    </xf>
    <xf numFmtId="0" fontId="45" fillId="0" borderId="40" xfId="11" applyFont="1" applyFill="1" applyBorder="1" applyAlignment="1"/>
    <xf numFmtId="0" fontId="44" fillId="0" borderId="8" xfId="0" applyFont="1" applyBorder="1" applyAlignment="1">
      <alignment horizontal="center"/>
    </xf>
    <xf numFmtId="0" fontId="44" fillId="3" borderId="8" xfId="0" applyFont="1" applyFill="1" applyBorder="1" applyAlignment="1">
      <alignment horizontal="center"/>
    </xf>
    <xf numFmtId="0" fontId="44" fillId="3" borderId="5" xfId="0" applyFont="1" applyFill="1" applyBorder="1" applyAlignment="1">
      <alignment horizontal="center"/>
    </xf>
    <xf numFmtId="0" fontId="57" fillId="3" borderId="8" xfId="0" applyFont="1" applyFill="1" applyBorder="1" applyAlignment="1">
      <alignment horizontal="center"/>
    </xf>
    <xf numFmtId="0" fontId="57" fillId="3" borderId="5" xfId="0" applyFont="1" applyFill="1" applyBorder="1" applyAlignment="1">
      <alignment horizontal="center"/>
    </xf>
    <xf numFmtId="0" fontId="44" fillId="0" borderId="5" xfId="0" applyFont="1" applyBorder="1" applyAlignment="1">
      <alignment horizontal="center"/>
    </xf>
    <xf numFmtId="0" fontId="49" fillId="0" borderId="5" xfId="0" applyFont="1" applyBorder="1" applyAlignment="1">
      <alignment horizontal="center"/>
    </xf>
    <xf numFmtId="0" fontId="49" fillId="0" borderId="4" xfId="0" applyFont="1" applyBorder="1" applyAlignment="1">
      <alignment horizontal="center"/>
    </xf>
    <xf numFmtId="0" fontId="57" fillId="3" borderId="4" xfId="0" applyFont="1" applyFill="1" applyBorder="1" applyAlignment="1">
      <alignment horizontal="center"/>
    </xf>
    <xf numFmtId="0" fontId="59" fillId="0" borderId="8" xfId="0" applyFont="1" applyBorder="1" applyAlignment="1">
      <alignment horizontal="left"/>
    </xf>
    <xf numFmtId="0" fontId="59" fillId="0" borderId="5" xfId="0" applyFont="1" applyBorder="1" applyAlignment="1">
      <alignment horizontal="left"/>
    </xf>
    <xf numFmtId="0" fontId="59" fillId="0" borderId="4" xfId="0" applyFont="1" applyBorder="1" applyAlignment="1">
      <alignment horizontal="left"/>
    </xf>
    <xf numFmtId="0" fontId="44" fillId="0" borderId="1" xfId="0" applyFont="1" applyFill="1" applyBorder="1" applyAlignment="1">
      <alignment horizontal="center"/>
    </xf>
    <xf numFmtId="0" fontId="49" fillId="0" borderId="8" xfId="0" applyFont="1" applyBorder="1" applyAlignment="1">
      <alignment horizontal="center"/>
    </xf>
    <xf numFmtId="0" fontId="43" fillId="0" borderId="1" xfId="0" applyFont="1" applyBorder="1" applyAlignment="1">
      <alignment horizontal="center"/>
    </xf>
    <xf numFmtId="0" fontId="44" fillId="3" borderId="4" xfId="0" applyFont="1" applyFill="1" applyBorder="1" applyAlignment="1">
      <alignment horizontal="center"/>
    </xf>
    <xf numFmtId="0" fontId="61" fillId="0" borderId="1" xfId="11" applyFont="1" applyFill="1" applyBorder="1" applyAlignment="1"/>
    <xf numFmtId="0" fontId="89" fillId="10" borderId="1" xfId="0" applyFont="1" applyFill="1" applyBorder="1"/>
    <xf numFmtId="0" fontId="43" fillId="0" borderId="16" xfId="0" applyFont="1" applyBorder="1" applyAlignment="1">
      <alignment horizontal="center"/>
    </xf>
    <xf numFmtId="0" fontId="43" fillId="0" borderId="17" xfId="0" applyFont="1" applyBorder="1" applyAlignment="1">
      <alignment horizontal="center" wrapText="1"/>
    </xf>
    <xf numFmtId="0" fontId="43" fillId="23" borderId="64" xfId="0" applyFont="1" applyFill="1" applyBorder="1" applyAlignment="1">
      <alignment horizontal="center" wrapText="1"/>
    </xf>
    <xf numFmtId="0" fontId="43" fillId="0" borderId="16" xfId="0" applyFont="1" applyBorder="1" applyAlignment="1">
      <alignment horizontal="center" wrapText="1"/>
    </xf>
    <xf numFmtId="0" fontId="43" fillId="23" borderId="17" xfId="0" applyFont="1" applyFill="1" applyBorder="1" applyAlignment="1">
      <alignment horizontal="center" wrapText="1"/>
    </xf>
    <xf numFmtId="0" fontId="43" fillId="0" borderId="64" xfId="0" applyFont="1" applyBorder="1" applyAlignment="1">
      <alignment horizontal="center" wrapText="1"/>
    </xf>
    <xf numFmtId="0" fontId="43" fillId="0" borderId="0" xfId="0" applyFont="1" applyBorder="1" applyAlignment="1"/>
    <xf numFmtId="0" fontId="43" fillId="0" borderId="2" xfId="0" applyFont="1" applyBorder="1" applyAlignment="1">
      <alignment horizontal="center"/>
    </xf>
    <xf numFmtId="0" fontId="43" fillId="0" borderId="51" xfId="0" applyFont="1" applyBorder="1" applyAlignment="1">
      <alignment horizontal="center" wrapText="1"/>
    </xf>
    <xf numFmtId="0" fontId="43" fillId="23" borderId="15" xfId="0" applyFont="1" applyFill="1" applyBorder="1" applyAlignment="1">
      <alignment horizontal="center" wrapText="1"/>
    </xf>
    <xf numFmtId="0" fontId="43" fillId="0" borderId="2" xfId="0" applyFont="1" applyBorder="1" applyAlignment="1">
      <alignment horizontal="center" wrapText="1"/>
    </xf>
    <xf numFmtId="0" fontId="43" fillId="0" borderId="15" xfId="0" applyFont="1" applyBorder="1" applyAlignment="1">
      <alignment horizontal="center" wrapText="1"/>
    </xf>
    <xf numFmtId="0" fontId="60" fillId="23" borderId="30" xfId="0" applyFont="1" applyFill="1" applyBorder="1" applyAlignment="1">
      <alignment horizontal="center" wrapText="1"/>
    </xf>
    <xf numFmtId="0" fontId="60" fillId="0" borderId="15" xfId="0" applyFont="1" applyBorder="1" applyAlignment="1">
      <alignment horizontal="center" wrapText="1"/>
    </xf>
    <xf numFmtId="0" fontId="60" fillId="0" borderId="17" xfId="0" applyFont="1" applyBorder="1" applyAlignment="1">
      <alignment horizontal="center" wrapText="1"/>
    </xf>
    <xf numFmtId="0" fontId="49" fillId="0" borderId="10" xfId="0" applyFont="1" applyBorder="1"/>
    <xf numFmtId="0" fontId="45" fillId="22" borderId="10" xfId="0" applyFont="1" applyFill="1" applyBorder="1"/>
    <xf numFmtId="0" fontId="50" fillId="18" borderId="39" xfId="0" applyFont="1" applyFill="1" applyBorder="1" applyAlignment="1">
      <alignment horizontal="center"/>
    </xf>
    <xf numFmtId="0" fontId="50" fillId="18" borderId="1" xfId="0" applyFont="1" applyFill="1" applyBorder="1" applyAlignment="1">
      <alignment horizontal="center"/>
    </xf>
    <xf numFmtId="0" fontId="50" fillId="18" borderId="65" xfId="0" applyFont="1" applyFill="1" applyBorder="1" applyAlignment="1"/>
    <xf numFmtId="10" fontId="4" fillId="0" borderId="0" xfId="0" applyNumberFormat="1" applyFont="1"/>
    <xf numFmtId="10" fontId="43" fillId="12" borderId="1" xfId="4" applyNumberFormat="1" applyFont="1" applyFill="1" applyBorder="1" applyAlignment="1"/>
    <xf numFmtId="10" fontId="43" fillId="12" borderId="1" xfId="7" applyNumberFormat="1" applyFont="1" applyFill="1" applyBorder="1" applyAlignment="1"/>
    <xf numFmtId="10" fontId="90" fillId="0" borderId="0" xfId="4" applyNumberFormat="1" applyFont="1" applyFill="1" applyBorder="1" applyAlignment="1"/>
    <xf numFmtId="10" fontId="43" fillId="11" borderId="1" xfId="7" applyNumberFormat="1" applyFont="1" applyFill="1" applyBorder="1" applyAlignment="1"/>
    <xf numFmtId="10" fontId="43" fillId="11" borderId="1" xfId="4" applyNumberFormat="1" applyFont="1" applyFill="1" applyBorder="1" applyAlignment="1"/>
    <xf numFmtId="10" fontId="43" fillId="4" borderId="1" xfId="7" applyNumberFormat="1" applyFont="1" applyFill="1" applyBorder="1" applyAlignment="1"/>
    <xf numFmtId="0" fontId="49" fillId="29" borderId="1" xfId="4" applyFont="1" applyFill="1" applyBorder="1" applyAlignment="1"/>
    <xf numFmtId="10" fontId="43" fillId="29" borderId="1" xfId="4" applyNumberFormat="1" applyFont="1" applyFill="1" applyBorder="1" applyAlignment="1"/>
    <xf numFmtId="0" fontId="49" fillId="29" borderId="1" xfId="7" applyFont="1" applyFill="1" applyBorder="1" applyAlignment="1"/>
    <xf numFmtId="10" fontId="43" fillId="29" borderId="1" xfId="7" applyNumberFormat="1" applyFont="1" applyFill="1" applyBorder="1" applyAlignment="1"/>
    <xf numFmtId="0" fontId="43" fillId="19" borderId="10" xfId="12" applyFont="1" applyFill="1" applyBorder="1" applyAlignment="1"/>
    <xf numFmtId="0" fontId="64" fillId="13" borderId="24" xfId="12" applyFont="1" applyFill="1" applyBorder="1" applyAlignment="1"/>
    <xf numFmtId="0" fontId="43" fillId="19" borderId="31" xfId="12" applyFont="1" applyFill="1" applyBorder="1" applyAlignment="1"/>
    <xf numFmtId="0" fontId="43" fillId="30" borderId="24" xfId="12" applyFont="1" applyFill="1" applyBorder="1" applyAlignment="1"/>
    <xf numFmtId="0" fontId="74" fillId="31" borderId="24" xfId="12" applyFont="1" applyFill="1" applyBorder="1" applyAlignment="1"/>
    <xf numFmtId="0" fontId="45" fillId="15" borderId="8" xfId="12" applyFont="1" applyFill="1" applyBorder="1"/>
    <xf numFmtId="0" fontId="45" fillId="15" borderId="5" xfId="12" applyFont="1" applyFill="1" applyBorder="1"/>
    <xf numFmtId="0" fontId="45" fillId="15" borderId="30" xfId="12" applyFont="1" applyFill="1" applyBorder="1"/>
    <xf numFmtId="0" fontId="45" fillId="15" borderId="31" xfId="12" applyFont="1" applyFill="1" applyBorder="1"/>
    <xf numFmtId="0" fontId="74" fillId="15" borderId="24" xfId="12" applyFont="1" applyFill="1" applyBorder="1" applyAlignment="1"/>
    <xf numFmtId="0" fontId="59" fillId="32" borderId="51" xfId="12" applyFont="1" applyFill="1" applyBorder="1"/>
    <xf numFmtId="0" fontId="43" fillId="7" borderId="62" xfId="12" applyFont="1" applyFill="1" applyBorder="1" applyAlignment="1"/>
    <xf numFmtId="0" fontId="43" fillId="7" borderId="49" xfId="12" applyFont="1" applyFill="1" applyBorder="1" applyAlignment="1"/>
    <xf numFmtId="0" fontId="44" fillId="17" borderId="5" xfId="12" applyFont="1" applyFill="1" applyBorder="1" applyAlignment="1"/>
    <xf numFmtId="0" fontId="44" fillId="17" borderId="9" xfId="12" applyFont="1" applyFill="1" applyBorder="1" applyAlignment="1"/>
    <xf numFmtId="0" fontId="44" fillId="17" borderId="30" xfId="12" applyFont="1" applyFill="1" applyBorder="1" applyAlignment="1"/>
    <xf numFmtId="0" fontId="44" fillId="17" borderId="19" xfId="12" applyFont="1" applyFill="1" applyBorder="1" applyAlignment="1"/>
    <xf numFmtId="0" fontId="74" fillId="18" borderId="30" xfId="12" applyFont="1" applyFill="1" applyBorder="1" applyAlignment="1"/>
    <xf numFmtId="0" fontId="45" fillId="18" borderId="1" xfId="12" applyFont="1" applyFill="1" applyBorder="1" applyAlignment="1"/>
    <xf numFmtId="0" fontId="74" fillId="18" borderId="1" xfId="12" applyFont="1" applyFill="1" applyBorder="1" applyAlignment="1"/>
    <xf numFmtId="0" fontId="45" fillId="15" borderId="44" xfId="12" applyFont="1" applyFill="1" applyBorder="1"/>
    <xf numFmtId="0" fontId="45" fillId="15" borderId="24" xfId="12" applyFont="1" applyFill="1" applyBorder="1" applyAlignment="1"/>
    <xf numFmtId="0" fontId="45" fillId="15" borderId="51" xfId="12" applyFont="1" applyFill="1" applyBorder="1" applyAlignment="1"/>
    <xf numFmtId="10" fontId="43" fillId="7" borderId="7" xfId="12" applyNumberFormat="1" applyFont="1" applyFill="1" applyBorder="1" applyAlignment="1"/>
    <xf numFmtId="0" fontId="6" fillId="7" borderId="0" xfId="12" applyFont="1" applyFill="1"/>
    <xf numFmtId="0" fontId="43" fillId="7" borderId="6" xfId="12" applyFont="1" applyFill="1" applyBorder="1" applyAlignment="1"/>
    <xf numFmtId="0" fontId="43" fillId="7" borderId="7" xfId="12" applyFont="1" applyFill="1" applyBorder="1" applyAlignment="1"/>
    <xf numFmtId="0" fontId="43" fillId="7" borderId="26" xfId="12" applyFont="1" applyFill="1" applyBorder="1" applyAlignment="1"/>
    <xf numFmtId="0" fontId="60" fillId="7" borderId="0" xfId="12" applyFont="1" applyFill="1"/>
    <xf numFmtId="0" fontId="45" fillId="7" borderId="0" xfId="12" applyFont="1" applyFill="1" applyBorder="1"/>
    <xf numFmtId="0" fontId="14" fillId="7" borderId="0" xfId="12" applyFont="1" applyFill="1" applyBorder="1"/>
    <xf numFmtId="0" fontId="18" fillId="7" borderId="0" xfId="12" applyFont="1" applyFill="1" applyBorder="1"/>
    <xf numFmtId="0" fontId="19" fillId="7" borderId="0" xfId="12" applyFont="1" applyFill="1" applyBorder="1"/>
    <xf numFmtId="0" fontId="6" fillId="7" borderId="0" xfId="9" applyFont="1" applyFill="1" applyBorder="1"/>
    <xf numFmtId="0" fontId="18" fillId="7" borderId="0" xfId="12" applyFont="1" applyFill="1"/>
    <xf numFmtId="0" fontId="19" fillId="7" borderId="0" xfId="12" applyFont="1" applyFill="1"/>
    <xf numFmtId="0" fontId="20" fillId="7" borderId="0" xfId="12" applyFont="1" applyFill="1"/>
    <xf numFmtId="0" fontId="45" fillId="7" borderId="10" xfId="12" applyFont="1" applyFill="1" applyBorder="1" applyAlignment="1"/>
    <xf numFmtId="0" fontId="45" fillId="3" borderId="10" xfId="12" applyFont="1" applyFill="1" applyBorder="1" applyAlignment="1"/>
    <xf numFmtId="0" fontId="45" fillId="22" borderId="10" xfId="12" applyFont="1" applyFill="1" applyBorder="1" applyAlignment="1"/>
    <xf numFmtId="0" fontId="43" fillId="19" borderId="22" xfId="12" applyFont="1" applyFill="1" applyBorder="1" applyAlignment="1"/>
    <xf numFmtId="0" fontId="43" fillId="15" borderId="22" xfId="12" applyFont="1" applyFill="1" applyBorder="1"/>
    <xf numFmtId="10" fontId="43" fillId="7" borderId="26" xfId="12" applyNumberFormat="1" applyFont="1" applyFill="1" applyBorder="1" applyAlignment="1"/>
    <xf numFmtId="0" fontId="44" fillId="7" borderId="74" xfId="12" applyFont="1" applyFill="1" applyBorder="1" applyAlignment="1"/>
    <xf numFmtId="0" fontId="44" fillId="7" borderId="0" xfId="12" applyFont="1" applyFill="1" applyBorder="1" applyAlignment="1"/>
    <xf numFmtId="0" fontId="74" fillId="7" borderId="26" xfId="12" applyFont="1" applyFill="1" applyBorder="1" applyAlignment="1"/>
    <xf numFmtId="0" fontId="45" fillId="7" borderId="26" xfId="12" applyFont="1" applyFill="1" applyBorder="1" applyAlignment="1"/>
    <xf numFmtId="0" fontId="45" fillId="7" borderId="67" xfId="12" applyFont="1" applyFill="1" applyBorder="1" applyAlignment="1"/>
    <xf numFmtId="0" fontId="43" fillId="7" borderId="53" xfId="12" applyFont="1" applyFill="1" applyBorder="1" applyAlignment="1"/>
    <xf numFmtId="10" fontId="43" fillId="30" borderId="3" xfId="12" applyNumberFormat="1" applyFont="1" applyFill="1" applyBorder="1" applyAlignment="1"/>
    <xf numFmtId="10" fontId="43" fillId="30" borderId="24" xfId="12" applyNumberFormat="1" applyFont="1" applyFill="1" applyBorder="1" applyAlignment="1"/>
    <xf numFmtId="10" fontId="60" fillId="7" borderId="7" xfId="12" applyNumberFormat="1" applyFont="1" applyFill="1" applyBorder="1"/>
    <xf numFmtId="0" fontId="44" fillId="0" borderId="2" xfId="12" applyFont="1" applyFill="1" applyBorder="1" applyAlignment="1"/>
    <xf numFmtId="0" fontId="44" fillId="0" borderId="3" xfId="12" applyFont="1" applyFill="1" applyBorder="1" applyAlignment="1"/>
    <xf numFmtId="0" fontId="44" fillId="30" borderId="24" xfId="12" applyFont="1" applyFill="1" applyBorder="1" applyAlignment="1"/>
    <xf numFmtId="10" fontId="44" fillId="30" borderId="3" xfId="12" applyNumberFormat="1" applyFont="1" applyFill="1" applyBorder="1" applyAlignment="1"/>
    <xf numFmtId="10" fontId="44" fillId="30" borderId="51" xfId="12" applyNumberFormat="1" applyFont="1" applyFill="1" applyBorder="1" applyAlignment="1"/>
    <xf numFmtId="0" fontId="92" fillId="0" borderId="51" xfId="12" applyFont="1" applyFill="1" applyBorder="1"/>
    <xf numFmtId="0" fontId="43" fillId="0" borderId="10" xfId="12" applyFont="1" applyFill="1" applyBorder="1" applyAlignment="1"/>
    <xf numFmtId="0" fontId="43" fillId="0" borderId="22" xfId="12" applyFont="1" applyFill="1" applyBorder="1" applyAlignment="1"/>
    <xf numFmtId="0" fontId="45" fillId="18" borderId="7" xfId="12" applyFont="1" applyFill="1" applyBorder="1" applyAlignment="1"/>
    <xf numFmtId="0" fontId="45" fillId="15" borderId="7" xfId="12" applyFont="1" applyFill="1" applyBorder="1"/>
    <xf numFmtId="0" fontId="59" fillId="0" borderId="3" xfId="12" applyFont="1" applyFill="1" applyBorder="1"/>
    <xf numFmtId="0" fontId="43" fillId="0" borderId="24" xfId="12" applyFont="1" applyFill="1" applyBorder="1" applyAlignment="1"/>
    <xf numFmtId="0" fontId="45" fillId="18" borderId="24" xfId="12" applyFont="1" applyFill="1" applyBorder="1" applyAlignment="1"/>
    <xf numFmtId="0" fontId="45" fillId="15" borderId="24" xfId="12" applyFont="1" applyFill="1" applyBorder="1"/>
    <xf numFmtId="0" fontId="43" fillId="19" borderId="51" xfId="12" applyFont="1" applyFill="1" applyBorder="1" applyAlignment="1"/>
    <xf numFmtId="0" fontId="60" fillId="32" borderId="64" xfId="12" applyFont="1" applyFill="1" applyBorder="1"/>
    <xf numFmtId="0" fontId="44" fillId="17" borderId="40" xfId="12" applyFont="1" applyFill="1" applyBorder="1" applyAlignment="1"/>
    <xf numFmtId="0" fontId="59" fillId="32" borderId="65" xfId="12" applyFont="1" applyFill="1" applyBorder="1"/>
    <xf numFmtId="0" fontId="44" fillId="17" borderId="39" xfId="12" applyFont="1" applyFill="1" applyBorder="1" applyAlignment="1"/>
    <xf numFmtId="0" fontId="60" fillId="32" borderId="65" xfId="12" applyFont="1" applyFill="1" applyBorder="1"/>
    <xf numFmtId="0" fontId="44" fillId="17" borderId="70" xfId="12" applyFont="1" applyFill="1" applyBorder="1" applyAlignment="1"/>
    <xf numFmtId="0" fontId="59" fillId="32" borderId="42" xfId="12" applyFont="1" applyFill="1" applyBorder="1"/>
    <xf numFmtId="0" fontId="59" fillId="7" borderId="42" xfId="12" applyFont="1" applyFill="1" applyBorder="1"/>
    <xf numFmtId="0" fontId="86" fillId="32" borderId="42" xfId="12" applyFont="1" applyFill="1" applyBorder="1"/>
    <xf numFmtId="0" fontId="44" fillId="17" borderId="74" xfId="12" applyFont="1" applyFill="1" applyBorder="1" applyAlignment="1"/>
    <xf numFmtId="0" fontId="59" fillId="32" borderId="72" xfId="12" applyFont="1" applyFill="1" applyBorder="1"/>
    <xf numFmtId="10" fontId="44" fillId="8" borderId="30" xfId="12" applyNumberFormat="1" applyFont="1" applyFill="1" applyBorder="1" applyAlignment="1"/>
    <xf numFmtId="10" fontId="74" fillId="8" borderId="24" xfId="12" applyNumberFormat="1" applyFont="1" applyFill="1" applyBorder="1" applyAlignment="1"/>
    <xf numFmtId="10" fontId="74" fillId="8" borderId="51" xfId="12" applyNumberFormat="1" applyFont="1" applyFill="1" applyBorder="1" applyAlignment="1"/>
    <xf numFmtId="0" fontId="91" fillId="30" borderId="2" xfId="12" applyFont="1" applyFill="1" applyBorder="1" applyAlignment="1"/>
    <xf numFmtId="0" fontId="59" fillId="0" borderId="0" xfId="0" applyFont="1" applyBorder="1" applyAlignment="1">
      <alignment horizontal="left"/>
    </xf>
    <xf numFmtId="0" fontId="43" fillId="0" borderId="1" xfId="0" applyFont="1" applyBorder="1" applyAlignment="1">
      <alignment horizontal="center"/>
    </xf>
    <xf numFmtId="0" fontId="43" fillId="23" borderId="1" xfId="0" applyFont="1" applyFill="1" applyBorder="1" applyAlignment="1">
      <alignment horizontal="center" wrapText="1"/>
    </xf>
    <xf numFmtId="0" fontId="45" fillId="23" borderId="1" xfId="0" applyFont="1" applyFill="1" applyBorder="1"/>
    <xf numFmtId="1" fontId="59" fillId="22" borderId="1" xfId="0" applyNumberFormat="1" applyFont="1" applyFill="1" applyBorder="1" applyAlignment="1">
      <alignment vertical="center"/>
    </xf>
    <xf numFmtId="1" fontId="52" fillId="7" borderId="1" xfId="0" applyNumberFormat="1" applyFont="1" applyFill="1" applyBorder="1" applyAlignment="1">
      <alignment vertical="center"/>
    </xf>
    <xf numFmtId="0" fontId="43" fillId="18" borderId="1" xfId="0" applyFont="1" applyFill="1" applyBorder="1" applyAlignment="1">
      <alignment horizontal="center" wrapText="1"/>
    </xf>
    <xf numFmtId="0" fontId="45" fillId="18" borderId="1" xfId="0" applyFont="1" applyFill="1" applyBorder="1"/>
    <xf numFmtId="0" fontId="45" fillId="7" borderId="1" xfId="0" applyFont="1" applyFill="1" applyBorder="1" applyAlignment="1">
      <alignment horizontal="right"/>
    </xf>
    <xf numFmtId="0" fontId="49" fillId="22" borderId="10" xfId="0" applyFont="1" applyFill="1" applyBorder="1"/>
    <xf numFmtId="0" fontId="45" fillId="0" borderId="22" xfId="0" applyFont="1" applyBorder="1"/>
    <xf numFmtId="0" fontId="45" fillId="3" borderId="10" xfId="0" applyFont="1" applyFill="1" applyBorder="1"/>
    <xf numFmtId="0" fontId="45" fillId="18" borderId="10" xfId="0" applyFont="1" applyFill="1" applyBorder="1"/>
    <xf numFmtId="0" fontId="45" fillId="0" borderId="10" xfId="0" applyFont="1" applyFill="1" applyBorder="1"/>
    <xf numFmtId="1" fontId="59" fillId="22" borderId="10" xfId="0" applyNumberFormat="1" applyFont="1" applyFill="1" applyBorder="1" applyAlignment="1">
      <alignment vertical="center"/>
    </xf>
    <xf numFmtId="0" fontId="57" fillId="7" borderId="1" xfId="0" applyFont="1" applyFill="1" applyBorder="1" applyAlignment="1">
      <alignment horizontal="left"/>
    </xf>
    <xf numFmtId="0" fontId="50" fillId="34" borderId="56" xfId="0" applyFont="1" applyFill="1" applyBorder="1"/>
    <xf numFmtId="0" fontId="50" fillId="34" borderId="61" xfId="0" applyFont="1" applyFill="1" applyBorder="1"/>
    <xf numFmtId="1" fontId="50" fillId="34" borderId="73" xfId="0" applyNumberFormat="1" applyFont="1" applyFill="1" applyBorder="1" applyAlignment="1">
      <alignment vertical="center"/>
    </xf>
    <xf numFmtId="0" fontId="49" fillId="14" borderId="1" xfId="0" applyFont="1" applyFill="1" applyBorder="1" applyAlignment="1">
      <alignment horizontal="right"/>
    </xf>
    <xf numFmtId="1" fontId="59" fillId="14" borderId="1" xfId="0" applyNumberFormat="1" applyFont="1" applyFill="1" applyBorder="1" applyAlignment="1">
      <alignment vertical="center"/>
    </xf>
    <xf numFmtId="0" fontId="93" fillId="0" borderId="1" xfId="0" applyFont="1" applyBorder="1"/>
    <xf numFmtId="0" fontId="93" fillId="14" borderId="1" xfId="0" applyFont="1" applyFill="1" applyBorder="1" applyAlignment="1"/>
    <xf numFmtId="1" fontId="93" fillId="14" borderId="1" xfId="0" applyNumberFormat="1" applyFont="1" applyFill="1" applyBorder="1" applyAlignment="1"/>
    <xf numFmtId="0" fontId="94" fillId="0" borderId="0" xfId="0" applyFont="1"/>
    <xf numFmtId="1" fontId="50" fillId="18" borderId="10" xfId="0" applyNumberFormat="1" applyFont="1" applyFill="1" applyBorder="1" applyAlignment="1"/>
    <xf numFmtId="0" fontId="50" fillId="0" borderId="10" xfId="0" applyFont="1" applyBorder="1" applyAlignment="1"/>
    <xf numFmtId="0" fontId="49" fillId="7" borderId="10" xfId="0" applyFont="1" applyFill="1" applyBorder="1" applyAlignment="1">
      <alignment horizontal="center"/>
    </xf>
    <xf numFmtId="1" fontId="50" fillId="14" borderId="22" xfId="0" applyNumberFormat="1" applyFont="1" applyFill="1" applyBorder="1" applyAlignment="1">
      <alignment horizontal="center"/>
    </xf>
    <xf numFmtId="1" fontId="50" fillId="14" borderId="9" xfId="0" applyNumberFormat="1" applyFont="1" applyFill="1" applyBorder="1" applyAlignment="1">
      <alignment horizontal="center"/>
    </xf>
    <xf numFmtId="1" fontId="50" fillId="14" borderId="23" xfId="0" applyNumberFormat="1" applyFont="1" applyFill="1" applyBorder="1" applyAlignment="1">
      <alignment horizontal="center"/>
    </xf>
    <xf numFmtId="1" fontId="47" fillId="20" borderId="1" xfId="0" applyNumberFormat="1" applyFont="1" applyFill="1" applyBorder="1" applyAlignment="1">
      <alignment horizontal="center"/>
    </xf>
    <xf numFmtId="0" fontId="47" fillId="20" borderId="1" xfId="0" applyFont="1" applyFill="1" applyBorder="1" applyAlignment="1">
      <alignment horizontal="center"/>
    </xf>
    <xf numFmtId="0" fontId="47" fillId="0" borderId="1" xfId="0" applyFont="1" applyBorder="1" applyAlignment="1">
      <alignment horizontal="left"/>
    </xf>
    <xf numFmtId="1" fontId="50" fillId="18" borderId="35" xfId="0" applyNumberFormat="1" applyFont="1" applyFill="1" applyBorder="1" applyAlignment="1">
      <alignment horizontal="center"/>
    </xf>
    <xf numFmtId="0" fontId="50" fillId="18" borderId="5" xfId="0" applyFont="1" applyFill="1" applyBorder="1" applyAlignment="1">
      <alignment horizontal="center"/>
    </xf>
    <xf numFmtId="0" fontId="50" fillId="18" borderId="42" xfId="0" applyFont="1" applyFill="1" applyBorder="1" applyAlignment="1">
      <alignment horizontal="center"/>
    </xf>
    <xf numFmtId="1" fontId="50" fillId="12" borderId="36" xfId="0" applyNumberFormat="1" applyFont="1" applyFill="1" applyBorder="1" applyAlignment="1">
      <alignment horizontal="center"/>
    </xf>
    <xf numFmtId="0" fontId="50" fillId="12" borderId="47" xfId="0" applyFont="1" applyFill="1" applyBorder="1" applyAlignment="1">
      <alignment horizontal="center"/>
    </xf>
    <xf numFmtId="0" fontId="50" fillId="12" borderId="43" xfId="0" applyFont="1" applyFill="1" applyBorder="1" applyAlignment="1">
      <alignment horizontal="center"/>
    </xf>
    <xf numFmtId="49" fontId="58" fillId="0" borderId="0" xfId="0" applyNumberFormat="1" applyFont="1" applyAlignment="1">
      <alignment horizontal="left" vertical="center"/>
    </xf>
    <xf numFmtId="0" fontId="45" fillId="0" borderId="0" xfId="0" applyFont="1" applyAlignment="1">
      <alignment horizontal="center" vertical="center"/>
    </xf>
    <xf numFmtId="0" fontId="49" fillId="0" borderId="5" xfId="0" applyFont="1" applyBorder="1" applyAlignment="1">
      <alignment horizontal="center"/>
    </xf>
    <xf numFmtId="0" fontId="49" fillId="0" borderId="4" xfId="0" applyFont="1" applyBorder="1" applyAlignment="1">
      <alignment horizontal="center"/>
    </xf>
    <xf numFmtId="0" fontId="44" fillId="0" borderId="8" xfId="0" applyFont="1" applyBorder="1" applyAlignment="1">
      <alignment horizontal="center"/>
    </xf>
    <xf numFmtId="0" fontId="44" fillId="0" borderId="4" xfId="0" applyFont="1" applyBorder="1" applyAlignment="1">
      <alignment horizontal="center"/>
    </xf>
    <xf numFmtId="0" fontId="44" fillId="3" borderId="8" xfId="0" applyFont="1" applyFill="1" applyBorder="1" applyAlignment="1">
      <alignment horizontal="center"/>
    </xf>
    <xf numFmtId="0" fontId="44" fillId="3" borderId="5" xfId="0" applyFont="1" applyFill="1" applyBorder="1" applyAlignment="1">
      <alignment horizontal="center"/>
    </xf>
    <xf numFmtId="0" fontId="44" fillId="0" borderId="8" xfId="0" applyFont="1" applyFill="1" applyBorder="1" applyAlignment="1">
      <alignment horizontal="center"/>
    </xf>
    <xf numFmtId="0" fontId="44" fillId="0" borderId="5" xfId="0" applyFont="1" applyFill="1" applyBorder="1" applyAlignment="1">
      <alignment horizontal="center"/>
    </xf>
    <xf numFmtId="0" fontId="44" fillId="0" borderId="4" xfId="0" applyFont="1" applyFill="1" applyBorder="1" applyAlignment="1">
      <alignment horizontal="center"/>
    </xf>
    <xf numFmtId="0" fontId="57" fillId="3" borderId="8" xfId="0" applyFont="1" applyFill="1" applyBorder="1" applyAlignment="1">
      <alignment horizontal="center"/>
    </xf>
    <xf numFmtId="0" fontId="57" fillId="3" borderId="5" xfId="0" applyFont="1" applyFill="1" applyBorder="1" applyAlignment="1">
      <alignment horizontal="center"/>
    </xf>
    <xf numFmtId="0" fontId="44" fillId="0" borderId="5" xfId="0" applyFont="1" applyBorder="1" applyAlignment="1">
      <alignment horizontal="center"/>
    </xf>
    <xf numFmtId="1" fontId="60" fillId="19" borderId="0" xfId="0" applyNumberFormat="1" applyFont="1" applyFill="1" applyBorder="1" applyAlignment="1">
      <alignment horizontal="center" vertical="center"/>
    </xf>
    <xf numFmtId="0" fontId="50" fillId="0" borderId="39" xfId="0" applyFont="1" applyBorder="1" applyAlignment="1">
      <alignment horizontal="center"/>
    </xf>
    <xf numFmtId="0" fontId="50" fillId="0" borderId="1" xfId="0" applyFont="1" applyBorder="1" applyAlignment="1">
      <alignment horizontal="center"/>
    </xf>
    <xf numFmtId="0" fontId="43" fillId="0" borderId="8" xfId="0" applyFont="1" applyBorder="1" applyAlignment="1">
      <alignment horizontal="center"/>
    </xf>
    <xf numFmtId="0" fontId="43" fillId="0" borderId="5" xfId="0" applyFont="1" applyBorder="1" applyAlignment="1">
      <alignment horizontal="center"/>
    </xf>
    <xf numFmtId="0" fontId="43" fillId="0" borderId="4" xfId="0" applyFont="1" applyBorder="1" applyAlignment="1">
      <alignment horizontal="center"/>
    </xf>
    <xf numFmtId="1" fontId="59" fillId="18" borderId="0" xfId="0" applyNumberFormat="1" applyFont="1" applyFill="1" applyAlignment="1">
      <alignment horizontal="left" vertical="center"/>
    </xf>
    <xf numFmtId="0" fontId="61" fillId="19" borderId="0" xfId="0" applyFont="1" applyFill="1" applyAlignment="1">
      <alignment horizontal="center" vertical="center"/>
    </xf>
    <xf numFmtId="0" fontId="44" fillId="0" borderId="41" xfId="0" applyFont="1" applyBorder="1" applyAlignment="1">
      <alignment horizontal="center"/>
    </xf>
    <xf numFmtId="0" fontId="44" fillId="0" borderId="44" xfId="0" applyFont="1" applyBorder="1" applyAlignment="1">
      <alignment horizontal="center"/>
    </xf>
    <xf numFmtId="0" fontId="59" fillId="0" borderId="60" xfId="0" applyFont="1" applyBorder="1" applyAlignment="1">
      <alignment horizontal="left"/>
    </xf>
    <xf numFmtId="0" fontId="59" fillId="0" borderId="0" xfId="0" applyFont="1" applyAlignment="1">
      <alignment horizontal="left"/>
    </xf>
    <xf numFmtId="0" fontId="50" fillId="0" borderId="35" xfId="0" applyFont="1" applyBorder="1" applyAlignment="1">
      <alignment horizontal="center"/>
    </xf>
    <xf numFmtId="0" fontId="50" fillId="0" borderId="4" xfId="0" applyFont="1" applyBorder="1" applyAlignment="1">
      <alignment horizontal="center"/>
    </xf>
    <xf numFmtId="0" fontId="50" fillId="0" borderId="41" xfId="0" applyFont="1" applyBorder="1" applyAlignment="1">
      <alignment horizontal="center"/>
    </xf>
    <xf numFmtId="0" fontId="50" fillId="0" borderId="44" xfId="0" applyFont="1" applyBorder="1" applyAlignment="1">
      <alignment horizontal="center"/>
    </xf>
    <xf numFmtId="0" fontId="45" fillId="0" borderId="0" xfId="0" applyFont="1" applyAlignment="1">
      <alignment horizontal="left" vertical="center"/>
    </xf>
    <xf numFmtId="0" fontId="57" fillId="3" borderId="4" xfId="0" applyFont="1" applyFill="1" applyBorder="1" applyAlignment="1">
      <alignment horizontal="center"/>
    </xf>
    <xf numFmtId="0" fontId="59" fillId="0" borderId="0" xfId="0" applyFont="1" applyBorder="1" applyAlignment="1">
      <alignment horizontal="left"/>
    </xf>
    <xf numFmtId="0" fontId="45" fillId="0" borderId="0" xfId="0" applyFont="1" applyAlignment="1">
      <alignment vertical="center"/>
    </xf>
    <xf numFmtId="0" fontId="58" fillId="0" borderId="0" xfId="0" applyFont="1" applyAlignment="1">
      <alignment horizontal="left" vertical="center"/>
    </xf>
    <xf numFmtId="0" fontId="59" fillId="0" borderId="8" xfId="0" applyFont="1" applyBorder="1" applyAlignment="1">
      <alignment horizontal="left"/>
    </xf>
    <xf numFmtId="0" fontId="59" fillId="0" borderId="5" xfId="0" applyFont="1" applyBorder="1" applyAlignment="1">
      <alignment horizontal="left"/>
    </xf>
    <xf numFmtId="0" fontId="59" fillId="0" borderId="4" xfId="0" applyFont="1" applyBorder="1" applyAlignment="1">
      <alignment horizontal="left"/>
    </xf>
    <xf numFmtId="0" fontId="44" fillId="0" borderId="1" xfId="0" applyFont="1" applyBorder="1" applyAlignment="1">
      <alignment horizontal="center"/>
    </xf>
    <xf numFmtId="0" fontId="43" fillId="0" borderId="1" xfId="0" applyFont="1" applyBorder="1" applyAlignment="1">
      <alignment horizontal="center"/>
    </xf>
    <xf numFmtId="0" fontId="59" fillId="0" borderId="1" xfId="0" applyFont="1" applyBorder="1" applyAlignment="1">
      <alignment horizontal="left"/>
    </xf>
    <xf numFmtId="0" fontId="54" fillId="10" borderId="22" xfId="0" applyFont="1" applyFill="1" applyBorder="1" applyAlignment="1">
      <alignment horizontal="center"/>
    </xf>
    <xf numFmtId="0" fontId="54" fillId="10" borderId="9" xfId="0" applyFont="1" applyFill="1" applyBorder="1" applyAlignment="1">
      <alignment horizontal="center"/>
    </xf>
    <xf numFmtId="0" fontId="54" fillId="10" borderId="23" xfId="0" applyFont="1" applyFill="1" applyBorder="1" applyAlignment="1">
      <alignment horizontal="center"/>
    </xf>
    <xf numFmtId="0" fontId="43" fillId="0" borderId="0" xfId="0" applyFont="1" applyBorder="1" applyAlignment="1">
      <alignment horizontal="center"/>
    </xf>
    <xf numFmtId="0" fontId="54" fillId="10" borderId="31" xfId="0" applyFont="1" applyFill="1" applyBorder="1" applyAlignment="1">
      <alignment horizontal="center"/>
    </xf>
    <xf numFmtId="0" fontId="54" fillId="10" borderId="19" xfId="0" applyFont="1" applyFill="1" applyBorder="1" applyAlignment="1">
      <alignment horizontal="center"/>
    </xf>
    <xf numFmtId="0" fontId="54" fillId="10" borderId="11" xfId="0" applyFont="1" applyFill="1" applyBorder="1" applyAlignment="1">
      <alignment horizontal="center"/>
    </xf>
    <xf numFmtId="0" fontId="49" fillId="0" borderId="8" xfId="0" applyFont="1" applyBorder="1" applyAlignment="1">
      <alignment horizontal="center"/>
    </xf>
    <xf numFmtId="0" fontId="50" fillId="19" borderId="41" xfId="0" applyFont="1" applyFill="1" applyBorder="1" applyAlignment="1">
      <alignment horizontal="center"/>
    </xf>
    <xf numFmtId="0" fontId="50" fillId="19" borderId="44" xfId="0" applyFont="1" applyFill="1" applyBorder="1" applyAlignment="1">
      <alignment horizontal="center"/>
    </xf>
    <xf numFmtId="0" fontId="59" fillId="0" borderId="12" xfId="0" applyFont="1" applyBorder="1" applyAlignment="1">
      <alignment horizontal="center"/>
    </xf>
    <xf numFmtId="0" fontId="50" fillId="0" borderId="68" xfId="0" applyFont="1" applyBorder="1" applyAlignment="1">
      <alignment horizontal="center"/>
    </xf>
    <xf numFmtId="0" fontId="50" fillId="0" borderId="45" xfId="0" applyFont="1" applyBorder="1" applyAlignment="1">
      <alignment horizontal="center"/>
    </xf>
    <xf numFmtId="0" fontId="60" fillId="29" borderId="1" xfId="0" applyFont="1" applyFill="1" applyBorder="1" applyAlignment="1">
      <alignment horizontal="center"/>
    </xf>
    <xf numFmtId="0" fontId="93" fillId="14" borderId="1" xfId="0" applyFont="1" applyFill="1" applyBorder="1" applyAlignment="1">
      <alignment horizontal="center"/>
    </xf>
    <xf numFmtId="0" fontId="49" fillId="12" borderId="8" xfId="4" applyFont="1" applyFill="1" applyBorder="1" applyAlignment="1">
      <alignment horizontal="center"/>
    </xf>
    <xf numFmtId="0" fontId="49" fillId="12" borderId="4" xfId="4" applyFont="1" applyFill="1" applyBorder="1" applyAlignment="1">
      <alignment horizontal="center"/>
    </xf>
    <xf numFmtId="0" fontId="49" fillId="12" borderId="8" xfId="7" applyFont="1" applyFill="1" applyBorder="1" applyAlignment="1">
      <alignment horizontal="center"/>
    </xf>
    <xf numFmtId="0" fontId="49" fillId="12" borderId="4" xfId="7" applyFont="1" applyFill="1" applyBorder="1" applyAlignment="1">
      <alignment horizontal="center"/>
    </xf>
    <xf numFmtId="0" fontId="41" fillId="13" borderId="56" xfId="4" applyFont="1" applyFill="1" applyBorder="1" applyAlignment="1">
      <alignment horizontal="center" wrapText="1"/>
    </xf>
    <xf numFmtId="0" fontId="41" fillId="13" borderId="57" xfId="4" applyFont="1" applyFill="1" applyBorder="1" applyAlignment="1">
      <alignment horizontal="center"/>
    </xf>
    <xf numFmtId="0" fontId="41" fillId="13" borderId="58" xfId="4" applyFont="1" applyFill="1" applyBorder="1" applyAlignment="1">
      <alignment horizontal="center"/>
    </xf>
    <xf numFmtId="49" fontId="41" fillId="13" borderId="60" xfId="4" applyNumberFormat="1" applyFont="1" applyFill="1" applyBorder="1" applyAlignment="1">
      <alignment horizontal="center"/>
    </xf>
    <xf numFmtId="49" fontId="41" fillId="13" borderId="0" xfId="4" applyNumberFormat="1" applyFont="1" applyFill="1" applyBorder="1" applyAlignment="1">
      <alignment horizontal="center"/>
    </xf>
    <xf numFmtId="49" fontId="41" fillId="13" borderId="20" xfId="4" applyNumberFormat="1" applyFont="1" applyFill="1" applyBorder="1" applyAlignment="1">
      <alignment horizontal="center"/>
    </xf>
    <xf numFmtId="0" fontId="41" fillId="13" borderId="54" xfId="4" applyFont="1" applyFill="1" applyBorder="1" applyAlignment="1">
      <alignment horizontal="center"/>
    </xf>
    <xf numFmtId="0" fontId="41" fillId="13" borderId="50" xfId="4" applyFont="1" applyFill="1" applyBorder="1" applyAlignment="1">
      <alignment horizontal="center"/>
    </xf>
    <xf numFmtId="0" fontId="41" fillId="13" borderId="59" xfId="4" applyFont="1" applyFill="1" applyBorder="1" applyAlignment="1">
      <alignment horizontal="center"/>
    </xf>
    <xf numFmtId="0" fontId="49" fillId="4" borderId="8" xfId="7" applyFont="1" applyFill="1" applyBorder="1" applyAlignment="1">
      <alignment horizontal="center"/>
    </xf>
    <xf numFmtId="0" fontId="49" fillId="4" borderId="4" xfId="7" applyFont="1" applyFill="1" applyBorder="1" applyAlignment="1">
      <alignment horizontal="center"/>
    </xf>
    <xf numFmtId="0" fontId="49" fillId="29" borderId="8" xfId="4" applyFont="1" applyFill="1" applyBorder="1" applyAlignment="1">
      <alignment horizontal="center" wrapText="1"/>
    </xf>
    <xf numFmtId="0" fontId="49" fillId="29" borderId="4" xfId="4" applyFont="1" applyFill="1" applyBorder="1" applyAlignment="1">
      <alignment horizontal="center" wrapText="1"/>
    </xf>
    <xf numFmtId="0" fontId="49" fillId="11" borderId="8" xfId="4" applyFont="1" applyFill="1" applyBorder="1" applyAlignment="1">
      <alignment horizontal="center"/>
    </xf>
    <xf numFmtId="0" fontId="49" fillId="11" borderId="4" xfId="4" applyFont="1" applyFill="1" applyBorder="1" applyAlignment="1">
      <alignment horizontal="center"/>
    </xf>
    <xf numFmtId="0" fontId="49" fillId="4" borderId="8" xfId="4" applyFont="1" applyFill="1" applyBorder="1" applyAlignment="1">
      <alignment horizontal="center"/>
    </xf>
    <xf numFmtId="0" fontId="49" fillId="4" borderId="4" xfId="4" applyFont="1" applyFill="1" applyBorder="1" applyAlignment="1">
      <alignment horizontal="center"/>
    </xf>
    <xf numFmtId="0" fontId="41" fillId="13" borderId="56" xfId="4" applyFont="1" applyFill="1" applyBorder="1" applyAlignment="1">
      <alignment horizontal="center"/>
    </xf>
    <xf numFmtId="0" fontId="66" fillId="13" borderId="22" xfId="12" applyFont="1" applyFill="1" applyBorder="1" applyAlignment="1">
      <alignment horizontal="center"/>
    </xf>
    <xf numFmtId="0" fontId="66" fillId="13" borderId="9" xfId="12" applyFont="1" applyFill="1" applyBorder="1" applyAlignment="1">
      <alignment horizontal="center"/>
    </xf>
    <xf numFmtId="0" fontId="66" fillId="13" borderId="23" xfId="12" applyFont="1" applyFill="1" applyBorder="1" applyAlignment="1">
      <alignment horizontal="center"/>
    </xf>
    <xf numFmtId="0" fontId="66" fillId="13" borderId="31" xfId="12" applyFont="1" applyFill="1" applyBorder="1" applyAlignment="1">
      <alignment horizontal="center"/>
    </xf>
    <xf numFmtId="0" fontId="66" fillId="13" borderId="19" xfId="12" applyFont="1" applyFill="1" applyBorder="1" applyAlignment="1">
      <alignment horizontal="center"/>
    </xf>
    <xf numFmtId="0" fontId="66" fillId="13" borderId="11" xfId="12" applyFont="1" applyFill="1" applyBorder="1" applyAlignment="1">
      <alignment horizontal="center"/>
    </xf>
    <xf numFmtId="49" fontId="66" fillId="13" borderId="26" xfId="12" applyNumberFormat="1" applyFont="1" applyFill="1" applyBorder="1" applyAlignment="1">
      <alignment horizontal="center"/>
    </xf>
    <xf numFmtId="49" fontId="66" fillId="13" borderId="0" xfId="12" applyNumberFormat="1" applyFont="1" applyFill="1" applyBorder="1" applyAlignment="1">
      <alignment horizontal="center"/>
    </xf>
    <xf numFmtId="49" fontId="66" fillId="13" borderId="6" xfId="12" applyNumberFormat="1" applyFont="1" applyFill="1" applyBorder="1" applyAlignment="1">
      <alignment horizontal="center"/>
    </xf>
    <xf numFmtId="0" fontId="43" fillId="19" borderId="8" xfId="12" applyFont="1" applyFill="1" applyBorder="1" applyAlignment="1">
      <alignment horizontal="center"/>
    </xf>
    <xf numFmtId="0" fontId="43" fillId="19" borderId="4" xfId="12" applyFont="1" applyFill="1" applyBorder="1" applyAlignment="1">
      <alignment horizontal="center"/>
    </xf>
    <xf numFmtId="0" fontId="43" fillId="19" borderId="10" xfId="12" applyFont="1" applyFill="1" applyBorder="1" applyAlignment="1">
      <alignment horizontal="center"/>
    </xf>
    <xf numFmtId="0" fontId="43" fillId="19" borderId="7" xfId="12" applyFont="1" applyFill="1" applyBorder="1" applyAlignment="1">
      <alignment horizontal="center"/>
    </xf>
    <xf numFmtId="0" fontId="43" fillId="19" borderId="50" xfId="12" applyFont="1" applyFill="1" applyBorder="1" applyAlignment="1">
      <alignment horizontal="center"/>
    </xf>
    <xf numFmtId="0" fontId="43" fillId="19" borderId="22" xfId="12" applyFont="1" applyFill="1" applyBorder="1" applyAlignment="1">
      <alignment horizontal="center"/>
    </xf>
    <xf numFmtId="0" fontId="43" fillId="19" borderId="26" xfId="12" applyFont="1" applyFill="1" applyBorder="1" applyAlignment="1">
      <alignment horizontal="center"/>
    </xf>
    <xf numFmtId="0" fontId="44" fillId="18" borderId="37" xfId="12" applyFont="1" applyFill="1" applyBorder="1" applyAlignment="1">
      <alignment horizontal="center"/>
    </xf>
    <xf numFmtId="0" fontId="44" fillId="18" borderId="38" xfId="12" applyFont="1" applyFill="1" applyBorder="1" applyAlignment="1">
      <alignment horizontal="center"/>
    </xf>
    <xf numFmtId="0" fontId="43" fillId="19" borderId="5" xfId="12" applyFont="1" applyFill="1" applyBorder="1" applyAlignment="1">
      <alignment horizontal="center"/>
    </xf>
    <xf numFmtId="0" fontId="44" fillId="17" borderId="34" xfId="12" applyFont="1" applyFill="1" applyBorder="1" applyAlignment="1">
      <alignment horizontal="center"/>
    </xf>
    <xf numFmtId="0" fontId="44" fillId="17" borderId="38" xfId="12" applyFont="1" applyFill="1" applyBorder="1" applyAlignment="1">
      <alignment horizontal="center"/>
    </xf>
    <xf numFmtId="0" fontId="60" fillId="19" borderId="10" xfId="12" applyFont="1" applyFill="1" applyBorder="1" applyAlignment="1">
      <alignment horizontal="center"/>
    </xf>
    <xf numFmtId="0" fontId="60" fillId="19" borderId="7" xfId="12" applyFont="1" applyFill="1" applyBorder="1" applyAlignment="1">
      <alignment horizontal="center"/>
    </xf>
    <xf numFmtId="0" fontId="60" fillId="19" borderId="11" xfId="12" applyFont="1" applyFill="1" applyBorder="1" applyAlignment="1">
      <alignment horizontal="center"/>
    </xf>
    <xf numFmtId="0" fontId="60" fillId="15" borderId="37" xfId="12" applyFont="1" applyFill="1" applyBorder="1" applyAlignment="1">
      <alignment horizontal="center"/>
    </xf>
    <xf numFmtId="0" fontId="60" fillId="15" borderId="38" xfId="12" applyFont="1" applyFill="1" applyBorder="1" applyAlignment="1">
      <alignment horizontal="center"/>
    </xf>
    <xf numFmtId="0" fontId="42" fillId="13" borderId="54" xfId="0" applyFont="1" applyFill="1" applyBorder="1" applyAlignment="1">
      <alignment horizontal="center"/>
    </xf>
    <xf numFmtId="0" fontId="42" fillId="13" borderId="50" xfId="0" applyFont="1" applyFill="1" applyBorder="1" applyAlignment="1">
      <alignment horizontal="center"/>
    </xf>
    <xf numFmtId="0" fontId="42" fillId="13" borderId="59" xfId="0" applyFont="1" applyFill="1" applyBorder="1" applyAlignment="1">
      <alignment horizontal="center"/>
    </xf>
    <xf numFmtId="49" fontId="41" fillId="13" borderId="60" xfId="0" applyNumberFormat="1" applyFont="1" applyFill="1" applyBorder="1" applyAlignment="1">
      <alignment horizontal="center"/>
    </xf>
    <xf numFmtId="49" fontId="41" fillId="13" borderId="0" xfId="0" applyNumberFormat="1" applyFont="1" applyFill="1" applyBorder="1" applyAlignment="1">
      <alignment horizontal="center"/>
    </xf>
    <xf numFmtId="49" fontId="41" fillId="13" borderId="20" xfId="0" applyNumberFormat="1" applyFont="1" applyFill="1" applyBorder="1" applyAlignment="1">
      <alignment horizontal="center"/>
    </xf>
    <xf numFmtId="0" fontId="74" fillId="0" borderId="8" xfId="8" applyFont="1" applyFill="1" applyBorder="1" applyAlignment="1">
      <alignment horizontal="center"/>
    </xf>
    <xf numFmtId="0" fontId="74" fillId="0" borderId="5" xfId="8" applyFont="1" applyFill="1" applyBorder="1" applyAlignment="1">
      <alignment horizontal="center"/>
    </xf>
    <xf numFmtId="0" fontId="74" fillId="0" borderId="4" xfId="8" applyFont="1" applyFill="1" applyBorder="1" applyAlignment="1">
      <alignment horizontal="center"/>
    </xf>
    <xf numFmtId="0" fontId="70" fillId="13" borderId="50" xfId="0" applyFont="1" applyFill="1" applyBorder="1" applyAlignment="1">
      <alignment horizontal="center"/>
    </xf>
    <xf numFmtId="0" fontId="70" fillId="13" borderId="59" xfId="0" applyFont="1" applyFill="1" applyBorder="1" applyAlignment="1">
      <alignment horizontal="center"/>
    </xf>
    <xf numFmtId="0" fontId="74" fillId="0" borderId="8" xfId="0" applyFont="1" applyFill="1" applyBorder="1" applyAlignment="1">
      <alignment horizontal="center"/>
    </xf>
    <xf numFmtId="0" fontId="74" fillId="0" borderId="5" xfId="0" applyFont="1" applyFill="1" applyBorder="1" applyAlignment="1">
      <alignment horizontal="center"/>
    </xf>
    <xf numFmtId="0" fontId="74" fillId="0" borderId="4" xfId="0" applyFont="1" applyFill="1" applyBorder="1" applyAlignment="1">
      <alignment horizontal="center"/>
    </xf>
    <xf numFmtId="49" fontId="41" fillId="13" borderId="60" xfId="2" applyNumberFormat="1" applyFont="1" applyFill="1" applyBorder="1" applyAlignment="1">
      <alignment horizontal="center"/>
    </xf>
    <xf numFmtId="49" fontId="41" fillId="13" borderId="0" xfId="2" applyNumberFormat="1" applyFont="1" applyFill="1" applyBorder="1" applyAlignment="1">
      <alignment horizontal="center"/>
    </xf>
    <xf numFmtId="49" fontId="41" fillId="13" borderId="20" xfId="2" applyNumberFormat="1" applyFont="1" applyFill="1" applyBorder="1" applyAlignment="1">
      <alignment horizontal="center"/>
    </xf>
    <xf numFmtId="0" fontId="74" fillId="7" borderId="8" xfId="0" applyFont="1" applyFill="1" applyBorder="1" applyAlignment="1">
      <alignment horizontal="center"/>
    </xf>
    <xf numFmtId="0" fontId="74" fillId="7" borderId="5" xfId="0" applyFont="1" applyFill="1" applyBorder="1" applyAlignment="1">
      <alignment horizontal="center"/>
    </xf>
    <xf numFmtId="0" fontId="74" fillId="7" borderId="42" xfId="0" applyFont="1" applyFill="1" applyBorder="1" applyAlignment="1">
      <alignment horizontal="center"/>
    </xf>
    <xf numFmtId="0" fontId="42" fillId="13" borderId="54" xfId="2" applyFont="1" applyFill="1" applyBorder="1" applyAlignment="1">
      <alignment horizontal="center"/>
    </xf>
    <xf numFmtId="0" fontId="42" fillId="13" borderId="50" xfId="2" applyFont="1" applyFill="1" applyBorder="1" applyAlignment="1">
      <alignment horizontal="center"/>
    </xf>
    <xf numFmtId="0" fontId="42" fillId="13" borderId="59" xfId="2" applyFont="1" applyFill="1" applyBorder="1" applyAlignment="1">
      <alignment horizontal="center"/>
    </xf>
    <xf numFmtId="0" fontId="43" fillId="0" borderId="1" xfId="9" applyFont="1" applyFill="1" applyBorder="1" applyAlignment="1">
      <alignment horizontal="left"/>
    </xf>
    <xf numFmtId="49" fontId="66" fillId="13" borderId="60" xfId="9" applyNumberFormat="1" applyFont="1" applyFill="1" applyBorder="1" applyAlignment="1">
      <alignment horizontal="center"/>
    </xf>
    <xf numFmtId="49" fontId="66" fillId="13" borderId="0" xfId="9" applyNumberFormat="1" applyFont="1" applyFill="1" applyBorder="1" applyAlignment="1">
      <alignment horizontal="center"/>
    </xf>
    <xf numFmtId="49" fontId="66" fillId="13" borderId="20" xfId="9" applyNumberFormat="1" applyFont="1" applyFill="1" applyBorder="1" applyAlignment="1">
      <alignment horizontal="center"/>
    </xf>
    <xf numFmtId="0" fontId="47" fillId="7" borderId="1" xfId="0" applyFont="1" applyFill="1" applyBorder="1" applyAlignment="1">
      <alignment horizontal="center"/>
    </xf>
    <xf numFmtId="0" fontId="49" fillId="17" borderId="41" xfId="0" applyFont="1" applyFill="1" applyBorder="1" applyAlignment="1">
      <alignment horizontal="center"/>
    </xf>
    <xf numFmtId="0" fontId="49" fillId="17" borderId="44" xfId="0" applyFont="1" applyFill="1" applyBorder="1" applyAlignment="1">
      <alignment horizontal="center"/>
    </xf>
    <xf numFmtId="0" fontId="43" fillId="0" borderId="8" xfId="9" applyFont="1" applyFill="1" applyBorder="1" applyAlignment="1">
      <alignment horizontal="left"/>
    </xf>
    <xf numFmtId="0" fontId="43" fillId="0" borderId="4" xfId="9" applyFont="1" applyFill="1" applyBorder="1" applyAlignment="1">
      <alignment horizontal="left"/>
    </xf>
    <xf numFmtId="0" fontId="45" fillId="0" borderId="8" xfId="0" applyFont="1" applyBorder="1" applyAlignment="1">
      <alignment horizontal="center"/>
    </xf>
    <xf numFmtId="0" fontId="45" fillId="0" borderId="4" xfId="0" applyFont="1" applyBorder="1" applyAlignment="1">
      <alignment horizontal="center"/>
    </xf>
    <xf numFmtId="0" fontId="53" fillId="16" borderId="1" xfId="0" applyFont="1" applyFill="1" applyBorder="1" applyAlignment="1">
      <alignment horizontal="center"/>
    </xf>
    <xf numFmtId="0" fontId="53" fillId="0" borderId="1" xfId="9" applyFont="1" applyBorder="1" applyAlignment="1">
      <alignment horizontal="left"/>
    </xf>
    <xf numFmtId="0" fontId="43" fillId="7" borderId="1" xfId="9" applyFont="1" applyFill="1" applyBorder="1" applyAlignment="1">
      <alignment horizontal="left"/>
    </xf>
    <xf numFmtId="49" fontId="66" fillId="13" borderId="60" xfId="13" applyNumberFormat="1" applyFont="1" applyFill="1" applyBorder="1" applyAlignment="1">
      <alignment horizontal="center"/>
    </xf>
    <xf numFmtId="49" fontId="66" fillId="13" borderId="0" xfId="13" applyNumberFormat="1" applyFont="1" applyFill="1" applyBorder="1" applyAlignment="1">
      <alignment horizontal="center"/>
    </xf>
    <xf numFmtId="49" fontId="66" fillId="13" borderId="20" xfId="13" applyNumberFormat="1" applyFont="1" applyFill="1" applyBorder="1" applyAlignment="1">
      <alignment horizontal="center"/>
    </xf>
    <xf numFmtId="0" fontId="66" fillId="13" borderId="22" xfId="3" applyFont="1" applyFill="1" applyBorder="1" applyAlignment="1">
      <alignment horizontal="center"/>
    </xf>
    <xf numFmtId="0" fontId="66" fillId="13" borderId="9" xfId="3" applyFont="1" applyFill="1" applyBorder="1" applyAlignment="1">
      <alignment horizontal="center"/>
    </xf>
    <xf numFmtId="0" fontId="66" fillId="13" borderId="23" xfId="3" applyFont="1" applyFill="1" applyBorder="1" applyAlignment="1">
      <alignment horizontal="center"/>
    </xf>
    <xf numFmtId="0" fontId="66" fillId="13" borderId="31" xfId="3" applyFont="1" applyFill="1" applyBorder="1" applyAlignment="1">
      <alignment horizontal="center"/>
    </xf>
    <xf numFmtId="0" fontId="66" fillId="13" borderId="19" xfId="3" applyFont="1" applyFill="1" applyBorder="1" applyAlignment="1">
      <alignment horizontal="center"/>
    </xf>
    <xf numFmtId="0" fontId="66" fillId="13" borderId="11" xfId="3" applyFont="1" applyFill="1" applyBorder="1" applyAlignment="1">
      <alignment horizontal="center"/>
    </xf>
    <xf numFmtId="49" fontId="66" fillId="13" borderId="26" xfId="3" applyNumberFormat="1" applyFont="1" applyFill="1" applyBorder="1" applyAlignment="1">
      <alignment horizontal="center"/>
    </xf>
    <xf numFmtId="49" fontId="66" fillId="13" borderId="0" xfId="3" applyNumberFormat="1" applyFont="1" applyFill="1" applyBorder="1" applyAlignment="1">
      <alignment horizontal="center"/>
    </xf>
    <xf numFmtId="49" fontId="66" fillId="13" borderId="6" xfId="3" applyNumberFormat="1" applyFont="1" applyFill="1" applyBorder="1" applyAlignment="1">
      <alignment horizontal="center"/>
    </xf>
    <xf numFmtId="49" fontId="66" fillId="13" borderId="60" xfId="0" applyNumberFormat="1" applyFont="1" applyFill="1" applyBorder="1" applyAlignment="1">
      <alignment horizontal="center"/>
    </xf>
    <xf numFmtId="49" fontId="66" fillId="13" borderId="0" xfId="0" applyNumberFormat="1" applyFont="1" applyFill="1" applyBorder="1" applyAlignment="1">
      <alignment horizontal="center"/>
    </xf>
    <xf numFmtId="49" fontId="66" fillId="13" borderId="20" xfId="0" applyNumberFormat="1" applyFont="1" applyFill="1" applyBorder="1" applyAlignment="1">
      <alignment horizontal="center"/>
    </xf>
    <xf numFmtId="0" fontId="87" fillId="13" borderId="56" xfId="11" applyFont="1" applyFill="1" applyBorder="1" applyAlignment="1">
      <alignment horizontal="center"/>
    </xf>
    <xf numFmtId="0" fontId="87" fillId="13" borderId="57" xfId="11" applyFont="1" applyFill="1" applyBorder="1" applyAlignment="1">
      <alignment horizontal="center"/>
    </xf>
    <xf numFmtId="0" fontId="87" fillId="13" borderId="58" xfId="11" applyFont="1" applyFill="1" applyBorder="1" applyAlignment="1">
      <alignment horizontal="center"/>
    </xf>
    <xf numFmtId="0" fontId="88" fillId="13" borderId="60" xfId="11" applyFont="1" applyFill="1" applyBorder="1" applyAlignment="1">
      <alignment horizontal="center"/>
    </xf>
    <xf numFmtId="0" fontId="88" fillId="13" borderId="0" xfId="11" applyFont="1" applyFill="1" applyBorder="1" applyAlignment="1">
      <alignment horizontal="center"/>
    </xf>
    <xf numFmtId="0" fontId="88" fillId="13" borderId="20" xfId="11" applyFont="1" applyFill="1" applyBorder="1" applyAlignment="1">
      <alignment horizontal="center"/>
    </xf>
    <xf numFmtId="49" fontId="87" fillId="13" borderId="60" xfId="11" applyNumberFormat="1" applyFont="1" applyFill="1" applyBorder="1" applyAlignment="1">
      <alignment horizontal="center"/>
    </xf>
    <xf numFmtId="49" fontId="87" fillId="13" borderId="0" xfId="11" applyNumberFormat="1" applyFont="1" applyFill="1" applyBorder="1" applyAlignment="1">
      <alignment horizontal="center"/>
    </xf>
    <xf numFmtId="49" fontId="87" fillId="13" borderId="20" xfId="11" applyNumberFormat="1" applyFont="1" applyFill="1" applyBorder="1" applyAlignment="1">
      <alignment horizontal="center"/>
    </xf>
    <xf numFmtId="0" fontId="87" fillId="13" borderId="54" xfId="11" applyFont="1" applyFill="1" applyBorder="1" applyAlignment="1">
      <alignment horizontal="center"/>
    </xf>
    <xf numFmtId="0" fontId="87" fillId="13" borderId="50" xfId="11" applyFont="1" applyFill="1" applyBorder="1" applyAlignment="1">
      <alignment horizontal="center"/>
    </xf>
    <xf numFmtId="0" fontId="87" fillId="13" borderId="59" xfId="11" applyFont="1" applyFill="1" applyBorder="1" applyAlignment="1">
      <alignment horizontal="center"/>
    </xf>
    <xf numFmtId="0" fontId="80" fillId="10" borderId="10" xfId="0" applyFont="1" applyFill="1" applyBorder="1" applyAlignment="1">
      <alignment horizontal="right" vertical="center"/>
    </xf>
    <xf numFmtId="0" fontId="80" fillId="10" borderId="12" xfId="0" applyFont="1" applyFill="1" applyBorder="1" applyAlignment="1">
      <alignment horizontal="right" vertical="center"/>
    </xf>
    <xf numFmtId="0" fontId="78" fillId="7" borderId="10" xfId="0" applyFont="1" applyFill="1" applyBorder="1" applyAlignment="1">
      <alignment horizontal="right" vertical="center"/>
    </xf>
    <xf numFmtId="0" fontId="78" fillId="7" borderId="12" xfId="0" applyFont="1" applyFill="1" applyBorder="1" applyAlignment="1">
      <alignment horizontal="right" vertical="center"/>
    </xf>
    <xf numFmtId="0" fontId="87" fillId="13" borderId="56" xfId="11" applyFont="1" applyFill="1" applyBorder="1" applyAlignment="1">
      <alignment horizontal="center" wrapText="1"/>
    </xf>
    <xf numFmtId="0" fontId="87" fillId="13" borderId="57" xfId="11" applyFont="1" applyFill="1" applyBorder="1" applyAlignment="1">
      <alignment horizontal="center" wrapText="1"/>
    </xf>
    <xf numFmtId="0" fontId="87" fillId="13" borderId="58" xfId="11" applyFont="1" applyFill="1" applyBorder="1" applyAlignment="1">
      <alignment horizontal="center" wrapText="1"/>
    </xf>
    <xf numFmtId="0" fontId="88" fillId="13" borderId="60" xfId="11" applyFont="1" applyFill="1" applyBorder="1" applyAlignment="1">
      <alignment horizontal="center" wrapText="1"/>
    </xf>
    <xf numFmtId="0" fontId="88" fillId="13" borderId="0" xfId="11" applyFont="1" applyFill="1" applyBorder="1" applyAlignment="1">
      <alignment horizontal="center" wrapText="1"/>
    </xf>
    <xf numFmtId="0" fontId="88" fillId="13" borderId="20" xfId="11" applyFont="1" applyFill="1" applyBorder="1" applyAlignment="1">
      <alignment horizontal="center" wrapText="1"/>
    </xf>
    <xf numFmtId="49" fontId="87" fillId="13" borderId="60" xfId="11" applyNumberFormat="1" applyFont="1" applyFill="1" applyBorder="1" applyAlignment="1">
      <alignment horizontal="center" wrapText="1"/>
    </xf>
    <xf numFmtId="49" fontId="87" fillId="13" borderId="0" xfId="11" applyNumberFormat="1" applyFont="1" applyFill="1" applyBorder="1" applyAlignment="1">
      <alignment horizontal="center" wrapText="1"/>
    </xf>
    <xf numFmtId="49" fontId="87" fillId="13" borderId="20" xfId="11" applyNumberFormat="1" applyFont="1" applyFill="1" applyBorder="1" applyAlignment="1">
      <alignment horizontal="center" wrapText="1"/>
    </xf>
    <xf numFmtId="0" fontId="87" fillId="13" borderId="54" xfId="11" applyFont="1" applyFill="1" applyBorder="1" applyAlignment="1">
      <alignment horizontal="center" wrapText="1"/>
    </xf>
    <xf numFmtId="0" fontId="87" fillId="13" borderId="50" xfId="11" applyFont="1" applyFill="1" applyBorder="1" applyAlignment="1">
      <alignment horizontal="center" wrapText="1"/>
    </xf>
    <xf numFmtId="0" fontId="87" fillId="13" borderId="59" xfId="11" applyFont="1" applyFill="1" applyBorder="1" applyAlignment="1">
      <alignment horizontal="center" wrapText="1"/>
    </xf>
    <xf numFmtId="0" fontId="80" fillId="10" borderId="73" xfId="0" applyFont="1" applyFill="1" applyBorder="1" applyAlignment="1">
      <alignment horizontal="right" vertical="center"/>
    </xf>
    <xf numFmtId="0" fontId="80" fillId="10" borderId="69" xfId="0" applyFont="1" applyFill="1" applyBorder="1" applyAlignment="1">
      <alignment horizontal="right" vertical="center"/>
    </xf>
    <xf numFmtId="0" fontId="78" fillId="7" borderId="73" xfId="0" applyFont="1" applyFill="1" applyBorder="1" applyAlignment="1">
      <alignment horizontal="right" vertical="center"/>
    </xf>
    <xf numFmtId="0" fontId="78" fillId="7" borderId="69" xfId="0" applyFont="1" applyFill="1" applyBorder="1" applyAlignment="1">
      <alignment horizontal="right" vertical="center"/>
    </xf>
    <xf numFmtId="0" fontId="78" fillId="7" borderId="73" xfId="0" applyFont="1" applyFill="1" applyBorder="1" applyAlignment="1">
      <alignment horizontal="center" vertical="center"/>
    </xf>
    <xf numFmtId="0" fontId="78" fillId="7" borderId="69" xfId="0" applyFont="1" applyFill="1" applyBorder="1" applyAlignment="1">
      <alignment horizontal="center" vertical="center"/>
    </xf>
    <xf numFmtId="0" fontId="78" fillId="0" borderId="61" xfId="11" applyFont="1" applyFill="1" applyBorder="1" applyAlignment="1">
      <alignment horizontal="right" vertical="center"/>
    </xf>
    <xf numFmtId="0" fontId="78" fillId="0" borderId="49" xfId="11" applyFont="1" applyFill="1" applyBorder="1" applyAlignment="1">
      <alignment horizontal="right" vertical="center"/>
    </xf>
    <xf numFmtId="0" fontId="78" fillId="7" borderId="17" xfId="0" applyFont="1" applyFill="1" applyBorder="1" applyAlignment="1">
      <alignment horizontal="right" vertical="center"/>
    </xf>
    <xf numFmtId="0" fontId="78" fillId="7" borderId="45" xfId="0" applyFont="1" applyFill="1" applyBorder="1" applyAlignment="1">
      <alignment horizontal="right" vertical="center"/>
    </xf>
    <xf numFmtId="0" fontId="80" fillId="7" borderId="17" xfId="0" applyFont="1" applyFill="1" applyBorder="1" applyAlignment="1">
      <alignment horizontal="right" vertical="center"/>
    </xf>
    <xf numFmtId="0" fontId="80" fillId="7" borderId="45" xfId="0" applyFont="1" applyFill="1" applyBorder="1" applyAlignment="1">
      <alignment horizontal="right" vertical="center"/>
    </xf>
    <xf numFmtId="0" fontId="80" fillId="7" borderId="10" xfId="0" applyFont="1" applyFill="1" applyBorder="1" applyAlignment="1">
      <alignment horizontal="right" vertical="center"/>
    </xf>
    <xf numFmtId="0" fontId="80" fillId="7" borderId="37" xfId="0" applyFont="1" applyFill="1" applyBorder="1" applyAlignment="1">
      <alignment horizontal="right" vertical="center"/>
    </xf>
    <xf numFmtId="0" fontId="80" fillId="7" borderId="48" xfId="0" applyFont="1" applyFill="1" applyBorder="1" applyAlignment="1">
      <alignment horizontal="right" vertical="center"/>
    </xf>
    <xf numFmtId="0" fontId="78" fillId="7" borderId="61" xfId="0" applyFont="1" applyFill="1" applyBorder="1" applyAlignment="1">
      <alignment horizontal="center" vertical="center"/>
    </xf>
    <xf numFmtId="0" fontId="78" fillId="7" borderId="49" xfId="0" applyFont="1" applyFill="1" applyBorder="1" applyAlignment="1">
      <alignment horizontal="center" vertical="center"/>
    </xf>
    <xf numFmtId="0" fontId="80" fillId="7" borderId="61" xfId="0" applyFont="1" applyFill="1" applyBorder="1" applyAlignment="1">
      <alignment horizontal="center" vertical="center"/>
    </xf>
    <xf numFmtId="0" fontId="80" fillId="7" borderId="49" xfId="0" applyFont="1" applyFill="1" applyBorder="1" applyAlignment="1">
      <alignment horizontal="center" vertical="center"/>
    </xf>
    <xf numFmtId="0" fontId="80" fillId="10" borderId="64" xfId="0" applyFont="1" applyFill="1" applyBorder="1" applyAlignment="1">
      <alignment horizontal="right" vertical="center"/>
    </xf>
    <xf numFmtId="0" fontId="80" fillId="10" borderId="66" xfId="0" applyFont="1" applyFill="1" applyBorder="1" applyAlignment="1">
      <alignment horizontal="right" vertical="center"/>
    </xf>
    <xf numFmtId="0" fontId="80" fillId="10" borderId="72" xfId="0" applyFont="1" applyFill="1" applyBorder="1" applyAlignment="1">
      <alignment horizontal="right" vertical="center"/>
    </xf>
    <xf numFmtId="0" fontId="80" fillId="7" borderId="64" xfId="0" applyFont="1" applyFill="1" applyBorder="1" applyAlignment="1">
      <alignment horizontal="right" vertical="center"/>
    </xf>
    <xf numFmtId="0" fontId="80" fillId="7" borderId="66" xfId="0" applyFont="1" applyFill="1" applyBorder="1" applyAlignment="1">
      <alignment horizontal="right" vertical="center"/>
    </xf>
    <xf numFmtId="0" fontId="43" fillId="19" borderId="41" xfId="12" applyFont="1" applyFill="1" applyBorder="1" applyAlignment="1">
      <alignment horizontal="center"/>
    </xf>
    <xf numFmtId="0" fontId="43" fillId="19" borderId="30" xfId="12" applyFont="1" applyFill="1" applyBorder="1" applyAlignment="1">
      <alignment horizontal="center"/>
    </xf>
    <xf numFmtId="0" fontId="43" fillId="19" borderId="44" xfId="12" applyFont="1" applyFill="1" applyBorder="1" applyAlignment="1">
      <alignment horizontal="center"/>
    </xf>
    <xf numFmtId="0" fontId="44" fillId="33" borderId="41" xfId="12" applyFont="1" applyFill="1" applyBorder="1" applyAlignment="1">
      <alignment horizontal="center"/>
    </xf>
    <xf numFmtId="0" fontId="44" fillId="33" borderId="30" xfId="12" applyFont="1" applyFill="1" applyBorder="1" applyAlignment="1">
      <alignment horizontal="center"/>
    </xf>
    <xf numFmtId="0" fontId="44" fillId="33" borderId="25" xfId="12" applyFont="1" applyFill="1" applyBorder="1" applyAlignment="1">
      <alignment horizontal="center"/>
    </xf>
    <xf numFmtId="0" fontId="64" fillId="8" borderId="41" xfId="12" applyFont="1" applyFill="1" applyBorder="1" applyAlignment="1">
      <alignment horizontal="center"/>
    </xf>
    <xf numFmtId="0" fontId="64" fillId="8" borderId="30" xfId="12" applyFont="1" applyFill="1" applyBorder="1" applyAlignment="1">
      <alignment horizontal="center"/>
    </xf>
    <xf numFmtId="0" fontId="64" fillId="8" borderId="44" xfId="12" applyFont="1" applyFill="1" applyBorder="1" applyAlignment="1">
      <alignment horizontal="center"/>
    </xf>
    <xf numFmtId="0" fontId="43" fillId="19" borderId="9" xfId="12" applyFont="1" applyFill="1" applyBorder="1" applyAlignment="1">
      <alignment horizontal="center"/>
    </xf>
    <xf numFmtId="0" fontId="43" fillId="19" borderId="0" xfId="12" applyFont="1" applyFill="1" applyBorder="1" applyAlignment="1">
      <alignment horizontal="center"/>
    </xf>
  </cellXfs>
  <cellStyles count="14">
    <cellStyle name="Standard" xfId="0" builtinId="0"/>
    <cellStyle name="Standard_BIB" xfId="1" xr:uid="{00000000-0005-0000-0000-000001000000}"/>
    <cellStyle name="Standard_FSUSEK" xfId="2" xr:uid="{00000000-0005-0000-0000-000002000000}"/>
    <cellStyle name="Standard_FUNKSUB" xfId="3" xr:uid="{00000000-0005-0000-0000-000003000000}"/>
    <cellStyle name="Standard_GRU9495" xfId="4" xr:uid="{00000000-0005-0000-0000-000004000000}"/>
    <cellStyle name="Standard_Grundschulen FSU 9495" xfId="5" xr:uid="{00000000-0005-0000-0000-000005000000}"/>
    <cellStyle name="Standard_Grundschulen OSUW " xfId="6" xr:uid="{00000000-0005-0000-0000-000006000000}"/>
    <cellStyle name="Standard_GUW9495" xfId="7" xr:uid="{00000000-0005-0000-0000-000007000000}"/>
    <cellStyle name="Standard_GUWSEK" xfId="8" xr:uid="{00000000-0005-0000-0000-000008000000}"/>
    <cellStyle name="Standard_Hochschulen Total 9495" xfId="9" xr:uid="{00000000-0005-0000-0000-000009000000}"/>
    <cellStyle name="Standard_OSU9495" xfId="10" xr:uid="{00000000-0005-0000-0000-00000A000000}"/>
    <cellStyle name="Standard_Schul Weiterbildung Total 9495" xfId="11" xr:uid="{00000000-0005-0000-0000-00000B000000}"/>
    <cellStyle name="Standard_SEK9495" xfId="12" xr:uid="{00000000-0005-0000-0000-00000C000000}"/>
    <cellStyle name="Standard_Sonderschulen 9495" xfId="13" xr:uid="{00000000-0005-0000-0000-00000D000000}"/>
  </cellStyles>
  <dxfs count="1">
    <dxf>
      <font>
        <b/>
        <i val="0"/>
        <condense val="0"/>
        <extend val="0"/>
        <color auto="1"/>
      </font>
    </dxf>
  </dxfs>
  <tableStyles count="0" defaultTableStyle="TableStyleMedium2" defaultPivotStyle="PivotStyleLight16"/>
  <colors>
    <mruColors>
      <color rgb="FFFFFFCC"/>
      <color rgb="FFFFFF99"/>
      <color rgb="FFCCFFCC"/>
      <color rgb="FFFF99FF"/>
      <color rgb="FF99FF66"/>
      <color rgb="FF66FFFF"/>
      <color rgb="FFFF7C80"/>
      <color rgb="FFFF33CC"/>
      <color rgb="FFCCFF66"/>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microsoft.com/office/2017/10/relationships/person" Target="persons/person.xml"/><Relationship Id="rId21" Type="http://schemas.openxmlformats.org/officeDocument/2006/relationships/worksheet" Target="worksheets/sheet21.xml"/><Relationship Id="rId34"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xcel-Dokumente/Statistik/Schuljahr%201998-99/BERMO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XCEL/FUNKSBV.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bAUO/J&#246;rgChantale%20ab%2001.04.2015/Jahrbuch%20(31.02-...)/2018-2019/28.%20September%202018/Jahrbuch%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rschlag Viktor"/>
      <sheetName val="Berechnungen Viktor"/>
      <sheetName val="Kostenberechnung Sekundar"/>
      <sheetName val="Modell Grundschulen I"/>
      <sheetName val="Parameter GRSCHUL II"/>
    </sheetNames>
    <sheetDataSet>
      <sheetData sheetId="0">
        <row r="3">
          <cell r="A3">
            <v>0</v>
          </cell>
          <cell r="B3">
            <v>0</v>
          </cell>
          <cell r="C3">
            <v>0</v>
          </cell>
          <cell r="D3">
            <v>0</v>
          </cell>
          <cell r="E3">
            <v>0</v>
          </cell>
          <cell r="F3">
            <v>0</v>
          </cell>
          <cell r="G3">
            <v>0</v>
          </cell>
          <cell r="H3">
            <v>0</v>
          </cell>
          <cell r="I3">
            <v>0</v>
          </cell>
          <cell r="J3">
            <v>0</v>
          </cell>
          <cell r="K3">
            <v>0</v>
          </cell>
          <cell r="L3">
            <v>0</v>
          </cell>
          <cell r="M3">
            <v>0</v>
          </cell>
        </row>
        <row r="4">
          <cell r="A4">
            <v>1</v>
          </cell>
          <cell r="B4">
            <v>1</v>
          </cell>
          <cell r="C4">
            <v>21</v>
          </cell>
          <cell r="D4">
            <v>20</v>
          </cell>
          <cell r="E4">
            <v>14</v>
          </cell>
          <cell r="F4">
            <v>13</v>
          </cell>
          <cell r="G4">
            <v>17</v>
          </cell>
          <cell r="H4">
            <v>12</v>
          </cell>
          <cell r="I4">
            <v>11</v>
          </cell>
          <cell r="J4">
            <v>90</v>
          </cell>
          <cell r="K4">
            <v>18</v>
          </cell>
          <cell r="L4">
            <v>1</v>
          </cell>
          <cell r="M4">
            <v>36</v>
          </cell>
        </row>
        <row r="5">
          <cell r="A5">
            <v>16</v>
          </cell>
          <cell r="B5">
            <v>18</v>
          </cell>
          <cell r="C5">
            <v>42</v>
          </cell>
          <cell r="D5">
            <v>40</v>
          </cell>
          <cell r="E5">
            <v>28</v>
          </cell>
          <cell r="F5">
            <v>26</v>
          </cell>
          <cell r="G5">
            <v>34</v>
          </cell>
          <cell r="H5">
            <v>24</v>
          </cell>
          <cell r="I5">
            <v>22</v>
          </cell>
          <cell r="J5">
            <v>91</v>
          </cell>
          <cell r="K5">
            <v>18.2</v>
          </cell>
          <cell r="L5">
            <v>17</v>
          </cell>
          <cell r="M5">
            <v>72</v>
          </cell>
        </row>
        <row r="6">
          <cell r="A6">
            <v>32</v>
          </cell>
          <cell r="B6">
            <v>36</v>
          </cell>
          <cell r="C6">
            <v>63</v>
          </cell>
          <cell r="D6">
            <v>60</v>
          </cell>
          <cell r="E6">
            <v>42</v>
          </cell>
          <cell r="F6">
            <v>39</v>
          </cell>
          <cell r="G6">
            <v>51</v>
          </cell>
          <cell r="H6">
            <v>36</v>
          </cell>
          <cell r="I6">
            <v>33</v>
          </cell>
          <cell r="J6">
            <v>92</v>
          </cell>
          <cell r="K6">
            <v>18.400000000000002</v>
          </cell>
          <cell r="L6">
            <v>34</v>
          </cell>
          <cell r="M6">
            <v>108</v>
          </cell>
        </row>
        <row r="7">
          <cell r="A7">
            <v>48</v>
          </cell>
          <cell r="B7">
            <v>54</v>
          </cell>
          <cell r="C7">
            <v>84</v>
          </cell>
          <cell r="D7">
            <v>80</v>
          </cell>
          <cell r="E7">
            <v>56</v>
          </cell>
          <cell r="F7">
            <v>52</v>
          </cell>
          <cell r="G7">
            <v>68</v>
          </cell>
          <cell r="H7">
            <v>48</v>
          </cell>
          <cell r="I7">
            <v>44</v>
          </cell>
          <cell r="J7">
            <v>93</v>
          </cell>
          <cell r="K7">
            <v>18.600000000000001</v>
          </cell>
          <cell r="L7">
            <v>51</v>
          </cell>
          <cell r="M7">
            <v>144</v>
          </cell>
        </row>
        <row r="8">
          <cell r="A8">
            <v>64</v>
          </cell>
          <cell r="B8">
            <v>72</v>
          </cell>
          <cell r="C8">
            <v>105</v>
          </cell>
          <cell r="D8">
            <v>100</v>
          </cell>
          <cell r="E8">
            <v>70</v>
          </cell>
          <cell r="F8">
            <v>65</v>
          </cell>
          <cell r="G8">
            <v>85</v>
          </cell>
          <cell r="H8">
            <v>60</v>
          </cell>
          <cell r="I8">
            <v>55</v>
          </cell>
          <cell r="J8">
            <v>94</v>
          </cell>
          <cell r="K8">
            <v>18.8</v>
          </cell>
          <cell r="L8">
            <v>68</v>
          </cell>
          <cell r="M8">
            <v>180</v>
          </cell>
        </row>
        <row r="9">
          <cell r="A9">
            <v>80</v>
          </cell>
          <cell r="B9">
            <v>90</v>
          </cell>
          <cell r="C9">
            <v>126</v>
          </cell>
          <cell r="D9">
            <v>120</v>
          </cell>
          <cell r="E9">
            <v>84</v>
          </cell>
          <cell r="F9">
            <v>78</v>
          </cell>
          <cell r="G9">
            <v>102</v>
          </cell>
          <cell r="H9">
            <v>72</v>
          </cell>
          <cell r="I9">
            <v>66</v>
          </cell>
          <cell r="J9">
            <v>95</v>
          </cell>
          <cell r="K9">
            <v>19</v>
          </cell>
          <cell r="L9">
            <v>85</v>
          </cell>
          <cell r="M9">
            <v>216</v>
          </cell>
        </row>
        <row r="10">
          <cell r="A10">
            <v>96</v>
          </cell>
          <cell r="B10">
            <v>108</v>
          </cell>
          <cell r="C10">
            <v>147</v>
          </cell>
          <cell r="D10">
            <v>140</v>
          </cell>
          <cell r="E10">
            <v>98</v>
          </cell>
          <cell r="F10">
            <v>91</v>
          </cell>
          <cell r="G10">
            <v>119</v>
          </cell>
          <cell r="H10">
            <v>84</v>
          </cell>
          <cell r="I10">
            <v>77</v>
          </cell>
          <cell r="J10">
            <v>96</v>
          </cell>
          <cell r="K10">
            <v>19.200000000000003</v>
          </cell>
          <cell r="L10">
            <v>102</v>
          </cell>
          <cell r="M10">
            <v>252</v>
          </cell>
        </row>
        <row r="11">
          <cell r="A11">
            <v>112</v>
          </cell>
          <cell r="B11">
            <v>126</v>
          </cell>
          <cell r="C11">
            <v>168</v>
          </cell>
          <cell r="D11">
            <v>160</v>
          </cell>
          <cell r="E11">
            <v>112</v>
          </cell>
          <cell r="F11">
            <v>104</v>
          </cell>
          <cell r="G11">
            <v>136</v>
          </cell>
          <cell r="H11">
            <v>96</v>
          </cell>
          <cell r="I11">
            <v>88</v>
          </cell>
          <cell r="J11">
            <v>97</v>
          </cell>
          <cell r="K11">
            <v>19.400000000000002</v>
          </cell>
          <cell r="L11">
            <v>119</v>
          </cell>
          <cell r="M11">
            <v>288</v>
          </cell>
        </row>
        <row r="12">
          <cell r="A12">
            <v>128</v>
          </cell>
          <cell r="B12">
            <v>144</v>
          </cell>
          <cell r="C12">
            <v>189</v>
          </cell>
          <cell r="D12">
            <v>180</v>
          </cell>
          <cell r="E12">
            <v>126</v>
          </cell>
          <cell r="F12">
            <v>117</v>
          </cell>
          <cell r="G12">
            <v>153</v>
          </cell>
          <cell r="H12">
            <v>108</v>
          </cell>
          <cell r="I12">
            <v>99</v>
          </cell>
          <cell r="J12">
            <v>98</v>
          </cell>
          <cell r="K12">
            <v>19.600000000000001</v>
          </cell>
          <cell r="L12">
            <v>136</v>
          </cell>
          <cell r="M12">
            <v>324</v>
          </cell>
        </row>
        <row r="13">
          <cell r="A13">
            <v>144</v>
          </cell>
          <cell r="B13">
            <v>162</v>
          </cell>
          <cell r="C13">
            <v>210</v>
          </cell>
          <cell r="D13">
            <v>200</v>
          </cell>
          <cell r="E13">
            <v>140</v>
          </cell>
          <cell r="F13">
            <v>130</v>
          </cell>
          <cell r="G13">
            <v>170</v>
          </cell>
          <cell r="H13">
            <v>120</v>
          </cell>
          <cell r="I13">
            <v>110</v>
          </cell>
          <cell r="J13">
            <v>99</v>
          </cell>
          <cell r="K13">
            <v>19.8</v>
          </cell>
          <cell r="L13">
            <v>153</v>
          </cell>
          <cell r="M13">
            <v>360</v>
          </cell>
        </row>
        <row r="14">
          <cell r="A14">
            <v>160</v>
          </cell>
          <cell r="B14">
            <v>180</v>
          </cell>
          <cell r="C14">
            <v>231</v>
          </cell>
          <cell r="D14">
            <v>220</v>
          </cell>
          <cell r="E14">
            <v>154</v>
          </cell>
          <cell r="F14">
            <v>143</v>
          </cell>
          <cell r="G14">
            <v>187</v>
          </cell>
          <cell r="H14">
            <v>132</v>
          </cell>
          <cell r="I14">
            <v>121</v>
          </cell>
          <cell r="J14">
            <v>100</v>
          </cell>
          <cell r="K14">
            <v>20</v>
          </cell>
          <cell r="L14">
            <v>170</v>
          </cell>
          <cell r="M14">
            <v>396</v>
          </cell>
        </row>
        <row r="15">
          <cell r="A15">
            <v>176</v>
          </cell>
          <cell r="B15">
            <v>198</v>
          </cell>
          <cell r="C15">
            <v>252</v>
          </cell>
          <cell r="D15">
            <v>240</v>
          </cell>
          <cell r="E15">
            <v>168</v>
          </cell>
          <cell r="F15">
            <v>156</v>
          </cell>
          <cell r="G15">
            <v>204</v>
          </cell>
          <cell r="H15">
            <v>144</v>
          </cell>
          <cell r="I15">
            <v>132</v>
          </cell>
          <cell r="J15">
            <v>101</v>
          </cell>
          <cell r="K15">
            <v>20.200000000000003</v>
          </cell>
        </row>
        <row r="16">
          <cell r="A16">
            <v>192</v>
          </cell>
          <cell r="B16">
            <v>216</v>
          </cell>
          <cell r="C16">
            <v>273</v>
          </cell>
          <cell r="D16">
            <v>260</v>
          </cell>
          <cell r="E16">
            <v>182</v>
          </cell>
          <cell r="F16">
            <v>169</v>
          </cell>
          <cell r="G16">
            <v>221</v>
          </cell>
          <cell r="H16">
            <v>156</v>
          </cell>
          <cell r="I16">
            <v>143</v>
          </cell>
          <cell r="J16">
            <v>102</v>
          </cell>
          <cell r="K16">
            <v>20.400000000000002</v>
          </cell>
        </row>
        <row r="17">
          <cell r="A17">
            <v>208</v>
          </cell>
          <cell r="B17">
            <v>234</v>
          </cell>
          <cell r="C17">
            <v>294</v>
          </cell>
          <cell r="D17">
            <v>280</v>
          </cell>
          <cell r="E17">
            <v>196</v>
          </cell>
          <cell r="F17">
            <v>182</v>
          </cell>
          <cell r="G17">
            <v>238</v>
          </cell>
          <cell r="H17">
            <v>168</v>
          </cell>
          <cell r="I17">
            <v>154</v>
          </cell>
          <cell r="J17">
            <v>103</v>
          </cell>
          <cell r="K17">
            <v>20.6</v>
          </cell>
        </row>
        <row r="18">
          <cell r="A18">
            <v>224</v>
          </cell>
          <cell r="B18">
            <v>252</v>
          </cell>
          <cell r="C18">
            <v>315</v>
          </cell>
          <cell r="D18">
            <v>300</v>
          </cell>
          <cell r="E18">
            <v>210</v>
          </cell>
          <cell r="F18">
            <v>195</v>
          </cell>
          <cell r="G18">
            <v>255</v>
          </cell>
          <cell r="H18">
            <v>180</v>
          </cell>
          <cell r="I18">
            <v>165</v>
          </cell>
          <cell r="J18">
            <v>104</v>
          </cell>
          <cell r="K18">
            <v>20.8</v>
          </cell>
        </row>
        <row r="19">
          <cell r="A19">
            <v>240</v>
          </cell>
          <cell r="B19">
            <v>270</v>
          </cell>
          <cell r="C19">
            <v>336</v>
          </cell>
          <cell r="D19">
            <v>320</v>
          </cell>
          <cell r="E19">
            <v>224</v>
          </cell>
          <cell r="F19">
            <v>208</v>
          </cell>
          <cell r="G19">
            <v>272</v>
          </cell>
          <cell r="H19">
            <v>192</v>
          </cell>
          <cell r="I19">
            <v>176</v>
          </cell>
          <cell r="J19">
            <v>105</v>
          </cell>
          <cell r="K19">
            <v>21</v>
          </cell>
        </row>
        <row r="20">
          <cell r="A20">
            <v>256</v>
          </cell>
          <cell r="B20">
            <v>288</v>
          </cell>
          <cell r="C20">
            <v>357</v>
          </cell>
          <cell r="D20">
            <v>340</v>
          </cell>
          <cell r="E20">
            <v>238</v>
          </cell>
          <cell r="F20">
            <v>221</v>
          </cell>
          <cell r="G20">
            <v>289</v>
          </cell>
          <cell r="H20">
            <v>204</v>
          </cell>
          <cell r="I20">
            <v>187</v>
          </cell>
          <cell r="J20">
            <v>106</v>
          </cell>
          <cell r="K20">
            <v>21.200000000000003</v>
          </cell>
        </row>
        <row r="21">
          <cell r="A21">
            <v>272</v>
          </cell>
          <cell r="B21">
            <v>306</v>
          </cell>
          <cell r="C21">
            <v>378</v>
          </cell>
          <cell r="D21">
            <v>360</v>
          </cell>
          <cell r="E21">
            <v>252</v>
          </cell>
          <cell r="F21">
            <v>234</v>
          </cell>
          <cell r="G21">
            <v>306</v>
          </cell>
          <cell r="H21">
            <v>216</v>
          </cell>
          <cell r="I21">
            <v>198</v>
          </cell>
          <cell r="J21">
            <v>107</v>
          </cell>
          <cell r="K21">
            <v>21.400000000000002</v>
          </cell>
        </row>
        <row r="22">
          <cell r="A22">
            <v>288</v>
          </cell>
          <cell r="B22">
            <v>324</v>
          </cell>
          <cell r="C22">
            <v>399</v>
          </cell>
          <cell r="D22">
            <v>380</v>
          </cell>
          <cell r="E22">
            <v>266</v>
          </cell>
          <cell r="F22">
            <v>247</v>
          </cell>
          <cell r="G22">
            <v>323</v>
          </cell>
          <cell r="H22">
            <v>228</v>
          </cell>
          <cell r="I22">
            <v>209</v>
          </cell>
          <cell r="J22">
            <v>108</v>
          </cell>
          <cell r="K22">
            <v>21.6</v>
          </cell>
        </row>
        <row r="23">
          <cell r="A23">
            <v>304</v>
          </cell>
          <cell r="B23">
            <v>342</v>
          </cell>
          <cell r="C23">
            <v>420</v>
          </cell>
          <cell r="D23">
            <v>400</v>
          </cell>
          <cell r="E23">
            <v>280</v>
          </cell>
          <cell r="F23">
            <v>260</v>
          </cell>
          <cell r="G23">
            <v>340</v>
          </cell>
          <cell r="H23">
            <v>240</v>
          </cell>
          <cell r="I23">
            <v>220</v>
          </cell>
          <cell r="J23">
            <v>109</v>
          </cell>
          <cell r="K23">
            <v>21.8</v>
          </cell>
        </row>
        <row r="24">
          <cell r="A24">
            <v>320</v>
          </cell>
          <cell r="B24">
            <v>360</v>
          </cell>
          <cell r="C24">
            <v>441</v>
          </cell>
          <cell r="D24">
            <v>420</v>
          </cell>
          <cell r="E24">
            <v>294</v>
          </cell>
          <cell r="F24">
            <v>273</v>
          </cell>
          <cell r="G24">
            <v>357</v>
          </cell>
          <cell r="H24">
            <v>252</v>
          </cell>
          <cell r="I24">
            <v>231</v>
          </cell>
          <cell r="J24">
            <v>110</v>
          </cell>
          <cell r="K24">
            <v>22</v>
          </cell>
        </row>
        <row r="25">
          <cell r="J25">
            <v>111</v>
          </cell>
          <cell r="K25">
            <v>22.200000000000003</v>
          </cell>
        </row>
        <row r="26">
          <cell r="J26">
            <v>112</v>
          </cell>
          <cell r="K26">
            <v>22.400000000000002</v>
          </cell>
        </row>
        <row r="27">
          <cell r="J27">
            <v>113</v>
          </cell>
          <cell r="K27">
            <v>22.6</v>
          </cell>
        </row>
        <row r="28">
          <cell r="J28">
            <v>114</v>
          </cell>
          <cell r="K28">
            <v>22.8</v>
          </cell>
        </row>
        <row r="29">
          <cell r="J29">
            <v>115</v>
          </cell>
          <cell r="K29">
            <v>23</v>
          </cell>
        </row>
        <row r="30">
          <cell r="J30">
            <v>116</v>
          </cell>
          <cell r="K30">
            <v>23.200000000000003</v>
          </cell>
        </row>
        <row r="31">
          <cell r="J31">
            <v>117</v>
          </cell>
          <cell r="K31">
            <v>23.400000000000002</v>
          </cell>
        </row>
        <row r="32">
          <cell r="J32">
            <v>118</v>
          </cell>
          <cell r="K32">
            <v>23.6</v>
          </cell>
        </row>
        <row r="33">
          <cell r="J33">
            <v>119</v>
          </cell>
          <cell r="K33">
            <v>23.8</v>
          </cell>
        </row>
        <row r="34">
          <cell r="J34">
            <v>120</v>
          </cell>
          <cell r="K34">
            <v>24</v>
          </cell>
        </row>
        <row r="35">
          <cell r="J35">
            <v>121</v>
          </cell>
          <cell r="K35">
            <v>24.200000000000003</v>
          </cell>
        </row>
        <row r="36">
          <cell r="J36">
            <v>122</v>
          </cell>
          <cell r="K36">
            <v>24.400000000000002</v>
          </cell>
        </row>
        <row r="37">
          <cell r="J37">
            <v>123</v>
          </cell>
          <cell r="K37">
            <v>24.6</v>
          </cell>
        </row>
        <row r="38">
          <cell r="J38">
            <v>124</v>
          </cell>
          <cell r="K38">
            <v>24.8</v>
          </cell>
        </row>
        <row r="39">
          <cell r="J39">
            <v>125</v>
          </cell>
          <cell r="K39">
            <v>25</v>
          </cell>
        </row>
        <row r="40">
          <cell r="J40">
            <v>126</v>
          </cell>
          <cell r="K40">
            <v>25.200000000000003</v>
          </cell>
        </row>
        <row r="41">
          <cell r="J41">
            <v>127</v>
          </cell>
          <cell r="K41">
            <v>25.400000000000002</v>
          </cell>
        </row>
        <row r="42">
          <cell r="J42">
            <v>128</v>
          </cell>
          <cell r="K42">
            <v>25.6</v>
          </cell>
        </row>
        <row r="43">
          <cell r="J43">
            <v>129</v>
          </cell>
          <cell r="K43">
            <v>25.8</v>
          </cell>
        </row>
        <row r="44">
          <cell r="J44">
            <v>130</v>
          </cell>
          <cell r="K44">
            <v>26</v>
          </cell>
        </row>
        <row r="45">
          <cell r="J45">
            <v>131</v>
          </cell>
          <cell r="K45">
            <v>26.200000000000003</v>
          </cell>
        </row>
        <row r="46">
          <cell r="J46">
            <v>132</v>
          </cell>
          <cell r="K46">
            <v>26.400000000000002</v>
          </cell>
        </row>
        <row r="47">
          <cell r="J47">
            <v>133</v>
          </cell>
          <cell r="K47">
            <v>26.6</v>
          </cell>
        </row>
        <row r="48">
          <cell r="J48">
            <v>134</v>
          </cell>
          <cell r="K48">
            <v>26.8</v>
          </cell>
        </row>
        <row r="49">
          <cell r="J49">
            <v>135</v>
          </cell>
          <cell r="K49">
            <v>27</v>
          </cell>
        </row>
        <row r="50">
          <cell r="J50">
            <v>136</v>
          </cell>
          <cell r="K50">
            <v>27.200000000000003</v>
          </cell>
        </row>
        <row r="51">
          <cell r="J51">
            <v>137</v>
          </cell>
          <cell r="K51">
            <v>27.400000000000002</v>
          </cell>
        </row>
        <row r="52">
          <cell r="J52">
            <v>138</v>
          </cell>
          <cell r="K52">
            <v>27.6</v>
          </cell>
        </row>
        <row r="53">
          <cell r="J53">
            <v>139</v>
          </cell>
          <cell r="K53">
            <v>27.8</v>
          </cell>
        </row>
        <row r="54">
          <cell r="J54">
            <v>140</v>
          </cell>
          <cell r="K54">
            <v>28</v>
          </cell>
        </row>
        <row r="55">
          <cell r="J55">
            <v>141</v>
          </cell>
          <cell r="K55">
            <v>28.200000000000003</v>
          </cell>
        </row>
        <row r="56">
          <cell r="J56">
            <v>142</v>
          </cell>
          <cell r="K56">
            <v>28.400000000000002</v>
          </cell>
        </row>
        <row r="57">
          <cell r="J57">
            <v>143</v>
          </cell>
          <cell r="K57">
            <v>28.6</v>
          </cell>
        </row>
        <row r="58">
          <cell r="J58">
            <v>144</v>
          </cell>
          <cell r="K58">
            <v>28.8</v>
          </cell>
        </row>
        <row r="59">
          <cell r="J59">
            <v>145</v>
          </cell>
          <cell r="K59">
            <v>29</v>
          </cell>
        </row>
        <row r="60">
          <cell r="J60">
            <v>146</v>
          </cell>
          <cell r="K60">
            <v>29.200000000000003</v>
          </cell>
        </row>
        <row r="61">
          <cell r="J61">
            <v>147</v>
          </cell>
          <cell r="K61">
            <v>29.400000000000002</v>
          </cell>
        </row>
        <row r="62">
          <cell r="J62">
            <v>148</v>
          </cell>
          <cell r="K62">
            <v>29.6</v>
          </cell>
        </row>
        <row r="63">
          <cell r="J63">
            <v>149</v>
          </cell>
          <cell r="K63">
            <v>29.8</v>
          </cell>
        </row>
        <row r="64">
          <cell r="J64">
            <v>150</v>
          </cell>
          <cell r="K64">
            <v>30</v>
          </cell>
        </row>
        <row r="65">
          <cell r="J65">
            <v>151</v>
          </cell>
          <cell r="K65">
            <v>30.200000000000003</v>
          </cell>
        </row>
        <row r="66">
          <cell r="J66">
            <v>152</v>
          </cell>
          <cell r="K66">
            <v>30.400000000000002</v>
          </cell>
        </row>
        <row r="67">
          <cell r="J67">
            <v>153</v>
          </cell>
          <cell r="K67">
            <v>30.6</v>
          </cell>
        </row>
        <row r="68">
          <cell r="J68">
            <v>154</v>
          </cell>
          <cell r="K68">
            <v>30.8</v>
          </cell>
        </row>
        <row r="69">
          <cell r="J69">
            <v>155</v>
          </cell>
          <cell r="K69">
            <v>31</v>
          </cell>
        </row>
        <row r="70">
          <cell r="J70">
            <v>156</v>
          </cell>
          <cell r="K70">
            <v>31.200000000000003</v>
          </cell>
        </row>
        <row r="71">
          <cell r="J71">
            <v>157</v>
          </cell>
          <cell r="K71">
            <v>31.400000000000002</v>
          </cell>
        </row>
        <row r="72">
          <cell r="J72">
            <v>158</v>
          </cell>
          <cell r="K72">
            <v>31.6</v>
          </cell>
        </row>
        <row r="73">
          <cell r="J73">
            <v>159</v>
          </cell>
          <cell r="K73">
            <v>31.8</v>
          </cell>
        </row>
        <row r="74">
          <cell r="J74">
            <v>160</v>
          </cell>
          <cell r="K74">
            <v>32</v>
          </cell>
        </row>
        <row r="75">
          <cell r="J75">
            <v>161</v>
          </cell>
          <cell r="K75">
            <v>32.200000000000003</v>
          </cell>
        </row>
        <row r="76">
          <cell r="J76">
            <v>162</v>
          </cell>
          <cell r="K76">
            <v>32.4</v>
          </cell>
        </row>
        <row r="77">
          <cell r="J77">
            <v>163</v>
          </cell>
          <cell r="K77">
            <v>32.6</v>
          </cell>
        </row>
        <row r="78">
          <cell r="J78">
            <v>164</v>
          </cell>
          <cell r="K78">
            <v>32.800000000000004</v>
          </cell>
        </row>
        <row r="79">
          <cell r="J79">
            <v>165</v>
          </cell>
          <cell r="K79">
            <v>33</v>
          </cell>
        </row>
        <row r="80">
          <cell r="J80">
            <v>166</v>
          </cell>
          <cell r="K80">
            <v>33.200000000000003</v>
          </cell>
        </row>
        <row r="81">
          <cell r="J81">
            <v>167</v>
          </cell>
          <cell r="K81">
            <v>33.4</v>
          </cell>
        </row>
        <row r="82">
          <cell r="J82">
            <v>168</v>
          </cell>
          <cell r="K82">
            <v>33.6</v>
          </cell>
        </row>
        <row r="83">
          <cell r="J83">
            <v>169</v>
          </cell>
          <cell r="K83">
            <v>33.800000000000004</v>
          </cell>
        </row>
        <row r="84">
          <cell r="J84">
            <v>170</v>
          </cell>
          <cell r="K84">
            <v>34</v>
          </cell>
        </row>
        <row r="85">
          <cell r="J85">
            <v>171</v>
          </cell>
          <cell r="K85">
            <v>34.200000000000003</v>
          </cell>
        </row>
        <row r="86">
          <cell r="J86">
            <v>172</v>
          </cell>
          <cell r="K86">
            <v>34.4</v>
          </cell>
        </row>
        <row r="87">
          <cell r="J87">
            <v>173</v>
          </cell>
          <cell r="K87">
            <v>34.6</v>
          </cell>
        </row>
        <row r="88">
          <cell r="J88">
            <v>174</v>
          </cell>
          <cell r="K88">
            <v>34.800000000000004</v>
          </cell>
        </row>
        <row r="89">
          <cell r="J89">
            <v>175</v>
          </cell>
          <cell r="K89">
            <v>35</v>
          </cell>
        </row>
        <row r="90">
          <cell r="J90">
            <v>176</v>
          </cell>
          <cell r="K90">
            <v>35.200000000000003</v>
          </cell>
        </row>
        <row r="91">
          <cell r="J91">
            <v>177</v>
          </cell>
          <cell r="K91">
            <v>35.4</v>
          </cell>
        </row>
        <row r="92">
          <cell r="J92">
            <v>178</v>
          </cell>
          <cell r="K92">
            <v>35.6</v>
          </cell>
        </row>
        <row r="93">
          <cell r="J93">
            <v>179</v>
          </cell>
          <cell r="K93">
            <v>35.800000000000004</v>
          </cell>
        </row>
        <row r="94">
          <cell r="J94">
            <v>180</v>
          </cell>
          <cell r="K94">
            <v>36</v>
          </cell>
        </row>
        <row r="95">
          <cell r="J95">
            <v>181</v>
          </cell>
          <cell r="K95">
            <v>36.200000000000003</v>
          </cell>
        </row>
        <row r="96">
          <cell r="J96">
            <v>182</v>
          </cell>
          <cell r="K96">
            <v>36.4</v>
          </cell>
        </row>
        <row r="97">
          <cell r="J97">
            <v>183</v>
          </cell>
          <cell r="K97">
            <v>36.6</v>
          </cell>
        </row>
        <row r="98">
          <cell r="J98">
            <v>184</v>
          </cell>
          <cell r="K98">
            <v>36.800000000000004</v>
          </cell>
        </row>
        <row r="99">
          <cell r="J99">
            <v>185</v>
          </cell>
          <cell r="K99">
            <v>37</v>
          </cell>
        </row>
        <row r="100">
          <cell r="J100">
            <v>186</v>
          </cell>
          <cell r="K100">
            <v>37.200000000000003</v>
          </cell>
        </row>
        <row r="101">
          <cell r="J101">
            <v>187</v>
          </cell>
          <cell r="K101">
            <v>37.4</v>
          </cell>
        </row>
        <row r="102">
          <cell r="J102">
            <v>188</v>
          </cell>
          <cell r="K102">
            <v>37.6</v>
          </cell>
        </row>
        <row r="103">
          <cell r="J103">
            <v>189</v>
          </cell>
          <cell r="K103">
            <v>37.800000000000004</v>
          </cell>
        </row>
        <row r="104">
          <cell r="J104">
            <v>190</v>
          </cell>
          <cell r="K104">
            <v>38</v>
          </cell>
        </row>
        <row r="105">
          <cell r="J105">
            <v>191</v>
          </cell>
          <cell r="K105">
            <v>38.200000000000003</v>
          </cell>
        </row>
        <row r="106">
          <cell r="J106">
            <v>192</v>
          </cell>
          <cell r="K106">
            <v>38.400000000000006</v>
          </cell>
        </row>
        <row r="107">
          <cell r="J107">
            <v>193</v>
          </cell>
          <cell r="K107">
            <v>38.6</v>
          </cell>
        </row>
        <row r="108">
          <cell r="J108">
            <v>194</v>
          </cell>
          <cell r="K108">
            <v>38.800000000000004</v>
          </cell>
        </row>
        <row r="109">
          <cell r="J109">
            <v>195</v>
          </cell>
          <cell r="K109">
            <v>39</v>
          </cell>
        </row>
        <row r="110">
          <cell r="J110">
            <v>196</v>
          </cell>
          <cell r="K110">
            <v>39.200000000000003</v>
          </cell>
        </row>
        <row r="111">
          <cell r="J111">
            <v>197</v>
          </cell>
          <cell r="K111">
            <v>39.400000000000006</v>
          </cell>
        </row>
        <row r="112">
          <cell r="J112">
            <v>198</v>
          </cell>
          <cell r="K112">
            <v>39.6</v>
          </cell>
        </row>
        <row r="113">
          <cell r="J113">
            <v>199</v>
          </cell>
          <cell r="K113">
            <v>39.800000000000004</v>
          </cell>
        </row>
        <row r="114">
          <cell r="J114">
            <v>200</v>
          </cell>
          <cell r="K114">
            <v>40</v>
          </cell>
        </row>
        <row r="115">
          <cell r="J115">
            <v>201</v>
          </cell>
          <cell r="K115">
            <v>40.200000000000003</v>
          </cell>
        </row>
        <row r="116">
          <cell r="J116">
            <v>202</v>
          </cell>
          <cell r="K116">
            <v>40.400000000000006</v>
          </cell>
        </row>
        <row r="117">
          <cell r="J117">
            <v>203</v>
          </cell>
          <cell r="K117">
            <v>40.6</v>
          </cell>
        </row>
        <row r="118">
          <cell r="J118">
            <v>204</v>
          </cell>
          <cell r="K118">
            <v>40.800000000000004</v>
          </cell>
        </row>
        <row r="119">
          <cell r="J119">
            <v>205</v>
          </cell>
          <cell r="K119">
            <v>41</v>
          </cell>
        </row>
        <row r="120">
          <cell r="J120">
            <v>206</v>
          </cell>
          <cell r="K120">
            <v>41.2</v>
          </cell>
        </row>
        <row r="121">
          <cell r="J121">
            <v>207</v>
          </cell>
          <cell r="K121">
            <v>41.400000000000006</v>
          </cell>
        </row>
        <row r="122">
          <cell r="J122">
            <v>208</v>
          </cell>
          <cell r="K122">
            <v>41.6</v>
          </cell>
        </row>
        <row r="123">
          <cell r="J123">
            <v>209</v>
          </cell>
          <cell r="K123">
            <v>41.800000000000004</v>
          </cell>
        </row>
        <row r="124">
          <cell r="J124">
            <v>210</v>
          </cell>
          <cell r="K124">
            <v>42</v>
          </cell>
        </row>
        <row r="125">
          <cell r="J125">
            <v>211</v>
          </cell>
          <cell r="K125">
            <v>42.2</v>
          </cell>
        </row>
        <row r="126">
          <cell r="J126">
            <v>212</v>
          </cell>
          <cell r="K126">
            <v>42.400000000000006</v>
          </cell>
        </row>
        <row r="127">
          <cell r="J127">
            <v>213</v>
          </cell>
          <cell r="K127">
            <v>42.6</v>
          </cell>
        </row>
        <row r="128">
          <cell r="J128">
            <v>214</v>
          </cell>
          <cell r="K128">
            <v>42.800000000000004</v>
          </cell>
        </row>
        <row r="129">
          <cell r="J129">
            <v>215</v>
          </cell>
          <cell r="K129">
            <v>43</v>
          </cell>
        </row>
        <row r="130">
          <cell r="J130">
            <v>216</v>
          </cell>
          <cell r="K130">
            <v>43.2</v>
          </cell>
        </row>
        <row r="131">
          <cell r="J131">
            <v>217</v>
          </cell>
          <cell r="K131">
            <v>43.400000000000006</v>
          </cell>
        </row>
        <row r="132">
          <cell r="J132">
            <v>218</v>
          </cell>
          <cell r="K132">
            <v>43.6</v>
          </cell>
        </row>
        <row r="133">
          <cell r="J133">
            <v>219</v>
          </cell>
          <cell r="K133">
            <v>43.800000000000004</v>
          </cell>
        </row>
        <row r="134">
          <cell r="J134">
            <v>220</v>
          </cell>
          <cell r="K134">
            <v>44</v>
          </cell>
        </row>
        <row r="135">
          <cell r="J135">
            <v>221</v>
          </cell>
          <cell r="K135">
            <v>44.2</v>
          </cell>
        </row>
        <row r="136">
          <cell r="J136">
            <v>222</v>
          </cell>
          <cell r="K136">
            <v>44.400000000000006</v>
          </cell>
        </row>
        <row r="137">
          <cell r="J137">
            <v>223</v>
          </cell>
          <cell r="K137">
            <v>44.6</v>
          </cell>
        </row>
        <row r="138">
          <cell r="J138">
            <v>224</v>
          </cell>
          <cell r="K138">
            <v>44.800000000000004</v>
          </cell>
        </row>
        <row r="139">
          <cell r="J139">
            <v>225</v>
          </cell>
          <cell r="K139">
            <v>45</v>
          </cell>
        </row>
        <row r="140">
          <cell r="J140">
            <v>226</v>
          </cell>
          <cell r="K140">
            <v>45.2</v>
          </cell>
        </row>
        <row r="141">
          <cell r="J141">
            <v>227</v>
          </cell>
          <cell r="K141">
            <v>45.400000000000006</v>
          </cell>
        </row>
        <row r="142">
          <cell r="J142">
            <v>228</v>
          </cell>
          <cell r="K142">
            <v>45.6</v>
          </cell>
        </row>
        <row r="143">
          <cell r="J143">
            <v>229</v>
          </cell>
          <cell r="K143">
            <v>45.800000000000004</v>
          </cell>
        </row>
        <row r="144">
          <cell r="J144">
            <v>230</v>
          </cell>
          <cell r="K144">
            <v>46</v>
          </cell>
        </row>
        <row r="145">
          <cell r="J145">
            <v>231</v>
          </cell>
          <cell r="K145">
            <v>46.2</v>
          </cell>
        </row>
        <row r="146">
          <cell r="J146">
            <v>232</v>
          </cell>
          <cell r="K146">
            <v>46.400000000000006</v>
          </cell>
        </row>
        <row r="147">
          <cell r="J147">
            <v>233</v>
          </cell>
          <cell r="K147">
            <v>46.6</v>
          </cell>
        </row>
        <row r="148">
          <cell r="J148">
            <v>234</v>
          </cell>
          <cell r="K148">
            <v>46.800000000000004</v>
          </cell>
        </row>
        <row r="149">
          <cell r="J149">
            <v>235</v>
          </cell>
          <cell r="K149">
            <v>47</v>
          </cell>
        </row>
        <row r="150">
          <cell r="J150">
            <v>236</v>
          </cell>
          <cell r="K150">
            <v>47.2</v>
          </cell>
        </row>
        <row r="151">
          <cell r="J151">
            <v>237</v>
          </cell>
          <cell r="K151">
            <v>47.400000000000006</v>
          </cell>
        </row>
        <row r="152">
          <cell r="J152">
            <v>238</v>
          </cell>
          <cell r="K152">
            <v>47.6</v>
          </cell>
        </row>
        <row r="153">
          <cell r="J153">
            <v>239</v>
          </cell>
          <cell r="K153">
            <v>47.800000000000004</v>
          </cell>
        </row>
        <row r="154">
          <cell r="J154">
            <v>240</v>
          </cell>
          <cell r="K154">
            <v>48</v>
          </cell>
        </row>
        <row r="155">
          <cell r="J155">
            <v>241</v>
          </cell>
          <cell r="K155">
            <v>48.19</v>
          </cell>
        </row>
        <row r="156">
          <cell r="J156">
            <v>242</v>
          </cell>
          <cell r="K156">
            <v>48.38</v>
          </cell>
        </row>
        <row r="157">
          <cell r="J157">
            <v>243</v>
          </cell>
          <cell r="K157">
            <v>48.57</v>
          </cell>
        </row>
        <row r="158">
          <cell r="J158">
            <v>244</v>
          </cell>
          <cell r="K158">
            <v>48.76</v>
          </cell>
        </row>
        <row r="159">
          <cell r="J159">
            <v>245</v>
          </cell>
          <cell r="K159">
            <v>48.95</v>
          </cell>
        </row>
        <row r="160">
          <cell r="J160">
            <v>246</v>
          </cell>
          <cell r="K160">
            <v>49.14</v>
          </cell>
        </row>
        <row r="161">
          <cell r="J161">
            <v>247</v>
          </cell>
          <cell r="K161">
            <v>49.33</v>
          </cell>
        </row>
        <row r="162">
          <cell r="J162">
            <v>248</v>
          </cell>
          <cell r="K162">
            <v>49.52</v>
          </cell>
        </row>
        <row r="163">
          <cell r="J163">
            <v>249</v>
          </cell>
          <cell r="K163">
            <v>49.71</v>
          </cell>
        </row>
        <row r="164">
          <cell r="J164">
            <v>250</v>
          </cell>
          <cell r="K164">
            <v>49.9</v>
          </cell>
        </row>
        <row r="165">
          <cell r="J165">
            <v>251</v>
          </cell>
          <cell r="K165">
            <v>50.09</v>
          </cell>
        </row>
        <row r="166">
          <cell r="J166">
            <v>252</v>
          </cell>
          <cell r="K166">
            <v>50.28</v>
          </cell>
        </row>
        <row r="167">
          <cell r="J167">
            <v>253</v>
          </cell>
          <cell r="K167">
            <v>50.47</v>
          </cell>
        </row>
        <row r="168">
          <cell r="J168">
            <v>254</v>
          </cell>
          <cell r="K168">
            <v>50.66</v>
          </cell>
        </row>
        <row r="169">
          <cell r="J169">
            <v>255</v>
          </cell>
          <cell r="K169">
            <v>50.85</v>
          </cell>
        </row>
        <row r="170">
          <cell r="J170">
            <v>256</v>
          </cell>
          <cell r="K170">
            <v>51.04</v>
          </cell>
        </row>
        <row r="171">
          <cell r="J171">
            <v>257</v>
          </cell>
          <cell r="K171">
            <v>51.23</v>
          </cell>
        </row>
        <row r="172">
          <cell r="J172">
            <v>258</v>
          </cell>
          <cell r="K172">
            <v>51.42</v>
          </cell>
        </row>
        <row r="173">
          <cell r="J173">
            <v>259</v>
          </cell>
          <cell r="K173">
            <v>51.61</v>
          </cell>
        </row>
        <row r="174">
          <cell r="J174">
            <v>260</v>
          </cell>
          <cell r="K174">
            <v>51.8</v>
          </cell>
        </row>
        <row r="175">
          <cell r="J175">
            <v>261</v>
          </cell>
          <cell r="K175">
            <v>51.99</v>
          </cell>
        </row>
        <row r="176">
          <cell r="J176">
            <v>262</v>
          </cell>
          <cell r="K176">
            <v>52.18</v>
          </cell>
        </row>
        <row r="177">
          <cell r="J177">
            <v>263</v>
          </cell>
          <cell r="K177">
            <v>52.37</v>
          </cell>
        </row>
        <row r="178">
          <cell r="J178">
            <v>264</v>
          </cell>
          <cell r="K178">
            <v>52.56</v>
          </cell>
        </row>
        <row r="179">
          <cell r="J179">
            <v>265</v>
          </cell>
          <cell r="K179">
            <v>52.75</v>
          </cell>
        </row>
        <row r="180">
          <cell r="J180">
            <v>266</v>
          </cell>
          <cell r="K180">
            <v>52.94</v>
          </cell>
        </row>
        <row r="181">
          <cell r="J181">
            <v>267</v>
          </cell>
          <cell r="K181">
            <v>53.13</v>
          </cell>
        </row>
        <row r="182">
          <cell r="J182">
            <v>268</v>
          </cell>
          <cell r="K182">
            <v>53.32</v>
          </cell>
        </row>
        <row r="183">
          <cell r="J183">
            <v>269</v>
          </cell>
          <cell r="K183">
            <v>53.51</v>
          </cell>
        </row>
        <row r="184">
          <cell r="J184">
            <v>270</v>
          </cell>
          <cell r="K184">
            <v>53.7</v>
          </cell>
        </row>
        <row r="185">
          <cell r="J185">
            <v>271</v>
          </cell>
          <cell r="K185">
            <v>53.89</v>
          </cell>
        </row>
        <row r="186">
          <cell r="J186">
            <v>272</v>
          </cell>
          <cell r="K186">
            <v>54.08</v>
          </cell>
        </row>
        <row r="187">
          <cell r="J187">
            <v>273</v>
          </cell>
          <cell r="K187">
            <v>54.27</v>
          </cell>
        </row>
        <row r="188">
          <cell r="J188">
            <v>274</v>
          </cell>
          <cell r="K188">
            <v>54.46</v>
          </cell>
        </row>
        <row r="189">
          <cell r="J189">
            <v>275</v>
          </cell>
          <cell r="K189">
            <v>54.65</v>
          </cell>
        </row>
        <row r="190">
          <cell r="J190">
            <v>276</v>
          </cell>
          <cell r="K190">
            <v>54.84</v>
          </cell>
        </row>
        <row r="191">
          <cell r="J191">
            <v>277</v>
          </cell>
          <cell r="K191">
            <v>55.03</v>
          </cell>
        </row>
        <row r="192">
          <cell r="J192">
            <v>278</v>
          </cell>
          <cell r="K192">
            <v>55.22</v>
          </cell>
        </row>
        <row r="193">
          <cell r="J193">
            <v>279</v>
          </cell>
          <cell r="K193">
            <v>55.41</v>
          </cell>
        </row>
        <row r="194">
          <cell r="J194">
            <v>280</v>
          </cell>
          <cell r="K194">
            <v>55.6</v>
          </cell>
        </row>
        <row r="195">
          <cell r="J195">
            <v>281</v>
          </cell>
          <cell r="K195">
            <v>55.79</v>
          </cell>
        </row>
        <row r="196">
          <cell r="J196">
            <v>282</v>
          </cell>
          <cell r="K196">
            <v>55.980000000000004</v>
          </cell>
        </row>
        <row r="197">
          <cell r="J197">
            <v>283</v>
          </cell>
          <cell r="K197">
            <v>56.17</v>
          </cell>
        </row>
        <row r="198">
          <cell r="J198">
            <v>284</v>
          </cell>
          <cell r="K198">
            <v>56.36</v>
          </cell>
        </row>
        <row r="199">
          <cell r="J199">
            <v>285</v>
          </cell>
          <cell r="K199">
            <v>56.55</v>
          </cell>
        </row>
        <row r="200">
          <cell r="J200">
            <v>286</v>
          </cell>
          <cell r="K200">
            <v>56.74</v>
          </cell>
        </row>
        <row r="201">
          <cell r="J201">
            <v>287</v>
          </cell>
          <cell r="K201">
            <v>56.93</v>
          </cell>
        </row>
        <row r="202">
          <cell r="J202">
            <v>288</v>
          </cell>
          <cell r="K202">
            <v>57.120000000000005</v>
          </cell>
        </row>
        <row r="203">
          <cell r="J203">
            <v>289</v>
          </cell>
          <cell r="K203">
            <v>57.31</v>
          </cell>
        </row>
        <row r="204">
          <cell r="J204">
            <v>290</v>
          </cell>
          <cell r="K204">
            <v>57.5</v>
          </cell>
        </row>
        <row r="205">
          <cell r="J205">
            <v>291</v>
          </cell>
          <cell r="K205">
            <v>57.69</v>
          </cell>
        </row>
        <row r="206">
          <cell r="J206">
            <v>292</v>
          </cell>
          <cell r="K206">
            <v>57.88</v>
          </cell>
        </row>
        <row r="207">
          <cell r="J207">
            <v>293</v>
          </cell>
          <cell r="K207">
            <v>58.07</v>
          </cell>
        </row>
        <row r="208">
          <cell r="J208">
            <v>294</v>
          </cell>
          <cell r="K208">
            <v>58.26</v>
          </cell>
        </row>
        <row r="209">
          <cell r="J209">
            <v>295</v>
          </cell>
          <cell r="K209">
            <v>58.45</v>
          </cell>
        </row>
        <row r="210">
          <cell r="J210">
            <v>296</v>
          </cell>
          <cell r="K210">
            <v>58.64</v>
          </cell>
        </row>
        <row r="211">
          <cell r="J211">
            <v>297</v>
          </cell>
          <cell r="K211">
            <v>58.83</v>
          </cell>
        </row>
        <row r="212">
          <cell r="J212">
            <v>298</v>
          </cell>
          <cell r="K212">
            <v>59.019999999999996</v>
          </cell>
        </row>
        <row r="213">
          <cell r="J213">
            <v>299</v>
          </cell>
          <cell r="K213">
            <v>59.21</v>
          </cell>
        </row>
        <row r="214">
          <cell r="J214">
            <v>300</v>
          </cell>
          <cell r="K214">
            <v>59.4</v>
          </cell>
        </row>
        <row r="215">
          <cell r="J215">
            <v>301</v>
          </cell>
          <cell r="K215">
            <v>59.59</v>
          </cell>
        </row>
        <row r="216">
          <cell r="J216">
            <v>302</v>
          </cell>
          <cell r="K216">
            <v>59.78</v>
          </cell>
        </row>
        <row r="217">
          <cell r="J217">
            <v>303</v>
          </cell>
          <cell r="K217">
            <v>59.97</v>
          </cell>
        </row>
        <row r="218">
          <cell r="J218">
            <v>304</v>
          </cell>
          <cell r="K218">
            <v>60.16</v>
          </cell>
        </row>
        <row r="219">
          <cell r="J219">
            <v>305</v>
          </cell>
          <cell r="K219">
            <v>60.35</v>
          </cell>
        </row>
        <row r="220">
          <cell r="J220">
            <v>306</v>
          </cell>
          <cell r="K220">
            <v>60.54</v>
          </cell>
        </row>
        <row r="221">
          <cell r="J221">
            <v>307</v>
          </cell>
          <cell r="K221">
            <v>60.730000000000004</v>
          </cell>
        </row>
        <row r="222">
          <cell r="J222">
            <v>308</v>
          </cell>
          <cell r="K222">
            <v>60.92</v>
          </cell>
        </row>
        <row r="223">
          <cell r="J223">
            <v>309</v>
          </cell>
          <cell r="K223">
            <v>61.11</v>
          </cell>
        </row>
        <row r="224">
          <cell r="J224">
            <v>310</v>
          </cell>
          <cell r="K224">
            <v>61.3</v>
          </cell>
        </row>
        <row r="225">
          <cell r="J225">
            <v>311</v>
          </cell>
          <cell r="K225">
            <v>61.49</v>
          </cell>
        </row>
        <row r="226">
          <cell r="J226">
            <v>312</v>
          </cell>
          <cell r="K226">
            <v>61.68</v>
          </cell>
        </row>
        <row r="227">
          <cell r="J227">
            <v>313</v>
          </cell>
          <cell r="K227">
            <v>61.870000000000005</v>
          </cell>
        </row>
        <row r="228">
          <cell r="J228">
            <v>314</v>
          </cell>
          <cell r="K228">
            <v>62.06</v>
          </cell>
        </row>
        <row r="229">
          <cell r="J229">
            <v>315</v>
          </cell>
          <cell r="K229">
            <v>62.25</v>
          </cell>
        </row>
        <row r="230">
          <cell r="J230">
            <v>316</v>
          </cell>
          <cell r="K230">
            <v>62.44</v>
          </cell>
        </row>
        <row r="231">
          <cell r="J231">
            <v>317</v>
          </cell>
          <cell r="K231">
            <v>62.63</v>
          </cell>
        </row>
        <row r="232">
          <cell r="J232">
            <v>318</v>
          </cell>
          <cell r="K232">
            <v>62.82</v>
          </cell>
        </row>
        <row r="233">
          <cell r="J233">
            <v>319</v>
          </cell>
          <cell r="K233">
            <v>63.01</v>
          </cell>
        </row>
        <row r="234">
          <cell r="J234">
            <v>320</v>
          </cell>
          <cell r="K234">
            <v>63.2</v>
          </cell>
        </row>
        <row r="235">
          <cell r="J235">
            <v>321</v>
          </cell>
          <cell r="K235">
            <v>63.39</v>
          </cell>
        </row>
        <row r="236">
          <cell r="J236">
            <v>322</v>
          </cell>
          <cell r="K236">
            <v>63.58</v>
          </cell>
        </row>
        <row r="237">
          <cell r="J237">
            <v>323</v>
          </cell>
          <cell r="K237">
            <v>63.769999999999996</v>
          </cell>
        </row>
        <row r="238">
          <cell r="J238">
            <v>324</v>
          </cell>
          <cell r="K238">
            <v>63.96</v>
          </cell>
        </row>
        <row r="239">
          <cell r="J239">
            <v>325</v>
          </cell>
          <cell r="K239">
            <v>64.150000000000006</v>
          </cell>
        </row>
        <row r="240">
          <cell r="J240">
            <v>326</v>
          </cell>
          <cell r="K240">
            <v>64.34</v>
          </cell>
        </row>
        <row r="241">
          <cell r="J241">
            <v>327</v>
          </cell>
          <cell r="K241">
            <v>64.53</v>
          </cell>
        </row>
        <row r="242">
          <cell r="J242">
            <v>328</v>
          </cell>
          <cell r="K242">
            <v>64.72</v>
          </cell>
        </row>
        <row r="243">
          <cell r="J243">
            <v>329</v>
          </cell>
          <cell r="K243">
            <v>64.91</v>
          </cell>
        </row>
        <row r="244">
          <cell r="J244">
            <v>330</v>
          </cell>
          <cell r="K244">
            <v>65.099999999999994</v>
          </cell>
        </row>
        <row r="245">
          <cell r="J245">
            <v>331</v>
          </cell>
          <cell r="K245">
            <v>65.289999999999992</v>
          </cell>
        </row>
        <row r="246">
          <cell r="J246">
            <v>332</v>
          </cell>
          <cell r="K246">
            <v>65.48</v>
          </cell>
        </row>
        <row r="247">
          <cell r="J247">
            <v>333</v>
          </cell>
          <cell r="K247">
            <v>65.67</v>
          </cell>
        </row>
        <row r="248">
          <cell r="J248">
            <v>334</v>
          </cell>
          <cell r="K248">
            <v>65.86</v>
          </cell>
        </row>
        <row r="249">
          <cell r="J249">
            <v>335</v>
          </cell>
          <cell r="K249">
            <v>66.05</v>
          </cell>
        </row>
        <row r="250">
          <cell r="J250">
            <v>336</v>
          </cell>
          <cell r="K250">
            <v>66.240000000000009</v>
          </cell>
        </row>
        <row r="251">
          <cell r="J251">
            <v>337</v>
          </cell>
          <cell r="K251">
            <v>66.430000000000007</v>
          </cell>
        </row>
        <row r="252">
          <cell r="J252">
            <v>338</v>
          </cell>
          <cell r="K252">
            <v>66.62</v>
          </cell>
        </row>
        <row r="253">
          <cell r="J253">
            <v>339</v>
          </cell>
          <cell r="K253">
            <v>66.81</v>
          </cell>
        </row>
        <row r="254">
          <cell r="J254">
            <v>340</v>
          </cell>
          <cell r="K254">
            <v>67</v>
          </cell>
        </row>
        <row r="255">
          <cell r="J255">
            <v>341</v>
          </cell>
          <cell r="K255">
            <v>67.19</v>
          </cell>
        </row>
        <row r="256">
          <cell r="J256">
            <v>342</v>
          </cell>
          <cell r="K256">
            <v>67.38</v>
          </cell>
        </row>
        <row r="257">
          <cell r="J257">
            <v>343</v>
          </cell>
          <cell r="K257">
            <v>67.569999999999993</v>
          </cell>
        </row>
        <row r="258">
          <cell r="J258">
            <v>344</v>
          </cell>
          <cell r="K258">
            <v>67.760000000000005</v>
          </cell>
        </row>
        <row r="259">
          <cell r="J259">
            <v>345</v>
          </cell>
          <cell r="K259">
            <v>67.95</v>
          </cell>
        </row>
        <row r="260">
          <cell r="J260">
            <v>346</v>
          </cell>
          <cell r="K260">
            <v>68.14</v>
          </cell>
        </row>
        <row r="261">
          <cell r="J261">
            <v>347</v>
          </cell>
          <cell r="K261">
            <v>68.33</v>
          </cell>
        </row>
        <row r="262">
          <cell r="J262">
            <v>348</v>
          </cell>
          <cell r="K262">
            <v>68.52</v>
          </cell>
        </row>
        <row r="263">
          <cell r="J263">
            <v>349</v>
          </cell>
          <cell r="K263">
            <v>68.710000000000008</v>
          </cell>
        </row>
        <row r="264">
          <cell r="J264">
            <v>350</v>
          </cell>
          <cell r="K264">
            <v>68.900000000000006</v>
          </cell>
        </row>
        <row r="265">
          <cell r="J265">
            <v>351</v>
          </cell>
          <cell r="K265">
            <v>69.09</v>
          </cell>
        </row>
        <row r="266">
          <cell r="J266">
            <v>352</v>
          </cell>
          <cell r="K266">
            <v>69.28</v>
          </cell>
        </row>
        <row r="267">
          <cell r="J267">
            <v>353</v>
          </cell>
          <cell r="K267">
            <v>69.47</v>
          </cell>
        </row>
        <row r="268">
          <cell r="J268">
            <v>354</v>
          </cell>
          <cell r="K268">
            <v>69.66</v>
          </cell>
        </row>
        <row r="269">
          <cell r="J269">
            <v>355</v>
          </cell>
          <cell r="K269">
            <v>69.849999999999994</v>
          </cell>
        </row>
        <row r="270">
          <cell r="J270">
            <v>356</v>
          </cell>
          <cell r="K270">
            <v>70.039999999999992</v>
          </cell>
        </row>
        <row r="271">
          <cell r="J271">
            <v>357</v>
          </cell>
          <cell r="K271">
            <v>70.23</v>
          </cell>
        </row>
        <row r="272">
          <cell r="J272">
            <v>358</v>
          </cell>
          <cell r="K272">
            <v>70.42</v>
          </cell>
        </row>
        <row r="273">
          <cell r="J273">
            <v>359</v>
          </cell>
          <cell r="K273">
            <v>70.61</v>
          </cell>
        </row>
        <row r="274">
          <cell r="J274">
            <v>360</v>
          </cell>
          <cell r="K274">
            <v>70.8</v>
          </cell>
        </row>
        <row r="275">
          <cell r="J275">
            <v>361</v>
          </cell>
          <cell r="K275">
            <v>70.990000000000009</v>
          </cell>
        </row>
        <row r="276">
          <cell r="J276">
            <v>362</v>
          </cell>
          <cell r="K276">
            <v>71.180000000000007</v>
          </cell>
        </row>
        <row r="277">
          <cell r="J277">
            <v>363</v>
          </cell>
          <cell r="K277">
            <v>71.37</v>
          </cell>
        </row>
        <row r="278">
          <cell r="J278">
            <v>364</v>
          </cell>
          <cell r="K278">
            <v>71.56</v>
          </cell>
        </row>
        <row r="279">
          <cell r="J279">
            <v>365</v>
          </cell>
          <cell r="K279">
            <v>71.75</v>
          </cell>
        </row>
        <row r="280">
          <cell r="J280">
            <v>366</v>
          </cell>
          <cell r="K280">
            <v>71.94</v>
          </cell>
        </row>
        <row r="281">
          <cell r="J281">
            <v>367</v>
          </cell>
          <cell r="K281">
            <v>72.13</v>
          </cell>
        </row>
        <row r="282">
          <cell r="J282">
            <v>368</v>
          </cell>
          <cell r="K282">
            <v>72.319999999999993</v>
          </cell>
        </row>
        <row r="283">
          <cell r="J283">
            <v>369</v>
          </cell>
          <cell r="K283">
            <v>72.510000000000005</v>
          </cell>
        </row>
        <row r="284">
          <cell r="J284">
            <v>370</v>
          </cell>
          <cell r="K284">
            <v>72.7</v>
          </cell>
        </row>
        <row r="285">
          <cell r="J285">
            <v>371</v>
          </cell>
          <cell r="K285">
            <v>72.89</v>
          </cell>
        </row>
        <row r="286">
          <cell r="J286">
            <v>372</v>
          </cell>
          <cell r="K286">
            <v>73.08</v>
          </cell>
        </row>
        <row r="287">
          <cell r="J287">
            <v>373</v>
          </cell>
          <cell r="K287">
            <v>73.27</v>
          </cell>
        </row>
        <row r="288">
          <cell r="J288">
            <v>374</v>
          </cell>
          <cell r="K288">
            <v>73.460000000000008</v>
          </cell>
        </row>
        <row r="289">
          <cell r="J289">
            <v>375</v>
          </cell>
          <cell r="K289">
            <v>73.650000000000006</v>
          </cell>
        </row>
        <row r="290">
          <cell r="J290">
            <v>376</v>
          </cell>
          <cell r="K290">
            <v>73.84</v>
          </cell>
        </row>
        <row r="291">
          <cell r="J291">
            <v>377</v>
          </cell>
          <cell r="K291">
            <v>74.03</v>
          </cell>
        </row>
        <row r="292">
          <cell r="J292">
            <v>378</v>
          </cell>
          <cell r="K292">
            <v>74.22</v>
          </cell>
        </row>
        <row r="293">
          <cell r="J293">
            <v>379</v>
          </cell>
          <cell r="K293">
            <v>74.41</v>
          </cell>
        </row>
        <row r="294">
          <cell r="J294">
            <v>380</v>
          </cell>
          <cell r="K294">
            <v>74.599999999999994</v>
          </cell>
        </row>
        <row r="295">
          <cell r="J295">
            <v>381</v>
          </cell>
          <cell r="K295">
            <v>74.789999999999992</v>
          </cell>
        </row>
        <row r="296">
          <cell r="J296">
            <v>382</v>
          </cell>
          <cell r="K296">
            <v>74.98</v>
          </cell>
        </row>
        <row r="297">
          <cell r="J297">
            <v>383</v>
          </cell>
          <cell r="K297">
            <v>75.17</v>
          </cell>
        </row>
        <row r="298">
          <cell r="J298">
            <v>384</v>
          </cell>
          <cell r="K298">
            <v>75.36</v>
          </cell>
        </row>
        <row r="299">
          <cell r="J299">
            <v>385</v>
          </cell>
          <cell r="K299">
            <v>75.55</v>
          </cell>
        </row>
        <row r="300">
          <cell r="J300">
            <v>386</v>
          </cell>
          <cell r="K300">
            <v>75.740000000000009</v>
          </cell>
        </row>
        <row r="301">
          <cell r="J301">
            <v>387</v>
          </cell>
          <cell r="K301">
            <v>75.930000000000007</v>
          </cell>
        </row>
        <row r="302">
          <cell r="J302">
            <v>388</v>
          </cell>
          <cell r="K302">
            <v>76.12</v>
          </cell>
        </row>
        <row r="303">
          <cell r="J303">
            <v>389</v>
          </cell>
          <cell r="K303">
            <v>76.31</v>
          </cell>
        </row>
        <row r="304">
          <cell r="J304">
            <v>390</v>
          </cell>
          <cell r="K304">
            <v>76.5</v>
          </cell>
        </row>
        <row r="305">
          <cell r="J305">
            <v>391</v>
          </cell>
          <cell r="K305">
            <v>76.69</v>
          </cell>
        </row>
        <row r="306">
          <cell r="J306">
            <v>392</v>
          </cell>
          <cell r="K306">
            <v>76.88</v>
          </cell>
        </row>
        <row r="307">
          <cell r="J307">
            <v>393</v>
          </cell>
          <cell r="K307">
            <v>77.069999999999993</v>
          </cell>
        </row>
        <row r="308">
          <cell r="J308">
            <v>394</v>
          </cell>
          <cell r="K308">
            <v>77.260000000000005</v>
          </cell>
        </row>
        <row r="309">
          <cell r="J309">
            <v>395</v>
          </cell>
          <cell r="K309">
            <v>77.45</v>
          </cell>
        </row>
        <row r="310">
          <cell r="J310">
            <v>396</v>
          </cell>
          <cell r="K310">
            <v>77.64</v>
          </cell>
        </row>
        <row r="311">
          <cell r="J311">
            <v>397</v>
          </cell>
          <cell r="K311">
            <v>77.83</v>
          </cell>
        </row>
        <row r="312">
          <cell r="J312">
            <v>398</v>
          </cell>
          <cell r="K312">
            <v>78.02</v>
          </cell>
        </row>
        <row r="313">
          <cell r="J313">
            <v>399</v>
          </cell>
          <cell r="K313">
            <v>78.210000000000008</v>
          </cell>
        </row>
        <row r="314">
          <cell r="J314">
            <v>400</v>
          </cell>
          <cell r="K314">
            <v>78.400000000000006</v>
          </cell>
        </row>
        <row r="315">
          <cell r="J315">
            <v>401</v>
          </cell>
          <cell r="K315">
            <v>78.59</v>
          </cell>
        </row>
        <row r="316">
          <cell r="J316">
            <v>402</v>
          </cell>
          <cell r="K316">
            <v>78.78</v>
          </cell>
        </row>
        <row r="317">
          <cell r="J317">
            <v>403</v>
          </cell>
          <cell r="K317">
            <v>78.97</v>
          </cell>
        </row>
        <row r="318">
          <cell r="J318">
            <v>404</v>
          </cell>
          <cell r="K318">
            <v>79.16</v>
          </cell>
        </row>
        <row r="319">
          <cell r="J319">
            <v>405</v>
          </cell>
          <cell r="K319">
            <v>79.349999999999994</v>
          </cell>
        </row>
        <row r="320">
          <cell r="J320">
            <v>406</v>
          </cell>
          <cell r="K320">
            <v>79.539999999999992</v>
          </cell>
        </row>
        <row r="321">
          <cell r="J321">
            <v>407</v>
          </cell>
          <cell r="K321">
            <v>79.73</v>
          </cell>
        </row>
        <row r="322">
          <cell r="J322">
            <v>408</v>
          </cell>
          <cell r="K322">
            <v>79.92</v>
          </cell>
        </row>
        <row r="323">
          <cell r="J323">
            <v>409</v>
          </cell>
          <cell r="K323">
            <v>80.11</v>
          </cell>
        </row>
        <row r="324">
          <cell r="J324">
            <v>410</v>
          </cell>
          <cell r="K324">
            <v>80.3</v>
          </cell>
        </row>
        <row r="325">
          <cell r="J325">
            <v>411</v>
          </cell>
          <cell r="K325">
            <v>80.490000000000009</v>
          </cell>
        </row>
        <row r="326">
          <cell r="J326">
            <v>412</v>
          </cell>
          <cell r="K326">
            <v>80.680000000000007</v>
          </cell>
        </row>
        <row r="327">
          <cell r="J327">
            <v>413</v>
          </cell>
          <cell r="K327">
            <v>80.87</v>
          </cell>
        </row>
        <row r="328">
          <cell r="J328">
            <v>414</v>
          </cell>
          <cell r="K328">
            <v>81.06</v>
          </cell>
        </row>
        <row r="329">
          <cell r="J329">
            <v>415</v>
          </cell>
          <cell r="K329">
            <v>81.25</v>
          </cell>
        </row>
        <row r="330">
          <cell r="J330">
            <v>416</v>
          </cell>
          <cell r="K330">
            <v>81.44</v>
          </cell>
        </row>
        <row r="331">
          <cell r="J331">
            <v>417</v>
          </cell>
          <cell r="K331">
            <v>81.63</v>
          </cell>
        </row>
        <row r="332">
          <cell r="J332">
            <v>418</v>
          </cell>
          <cell r="K332">
            <v>81.819999999999993</v>
          </cell>
        </row>
        <row r="333">
          <cell r="J333">
            <v>419</v>
          </cell>
          <cell r="K333">
            <v>82.009999999999991</v>
          </cell>
        </row>
        <row r="334">
          <cell r="J334">
            <v>420</v>
          </cell>
          <cell r="K334">
            <v>82.2</v>
          </cell>
        </row>
        <row r="335">
          <cell r="J335">
            <v>421</v>
          </cell>
          <cell r="K335">
            <v>82.39</v>
          </cell>
        </row>
        <row r="336">
          <cell r="J336">
            <v>422</v>
          </cell>
          <cell r="K336">
            <v>82.58</v>
          </cell>
        </row>
        <row r="337">
          <cell r="J337">
            <v>423</v>
          </cell>
          <cell r="K337">
            <v>82.77000000000001</v>
          </cell>
        </row>
        <row r="338">
          <cell r="J338">
            <v>424</v>
          </cell>
          <cell r="K338">
            <v>82.960000000000008</v>
          </cell>
        </row>
        <row r="339">
          <cell r="J339">
            <v>425</v>
          </cell>
          <cell r="K339">
            <v>83.15</v>
          </cell>
        </row>
        <row r="340">
          <cell r="J340">
            <v>426</v>
          </cell>
          <cell r="K340">
            <v>83.34</v>
          </cell>
        </row>
        <row r="341">
          <cell r="J341">
            <v>427</v>
          </cell>
          <cell r="K341">
            <v>83.53</v>
          </cell>
        </row>
        <row r="342">
          <cell r="J342">
            <v>428</v>
          </cell>
          <cell r="K342">
            <v>83.72</v>
          </cell>
        </row>
        <row r="343">
          <cell r="J343">
            <v>429</v>
          </cell>
          <cell r="K343">
            <v>83.91</v>
          </cell>
        </row>
        <row r="344">
          <cell r="J344">
            <v>430</v>
          </cell>
          <cell r="K344">
            <v>84.1</v>
          </cell>
        </row>
        <row r="345">
          <cell r="J345">
            <v>431</v>
          </cell>
          <cell r="K345">
            <v>84.289999999999992</v>
          </cell>
        </row>
        <row r="346">
          <cell r="J346">
            <v>432</v>
          </cell>
          <cell r="K346">
            <v>84.48</v>
          </cell>
        </row>
        <row r="347">
          <cell r="J347">
            <v>433</v>
          </cell>
          <cell r="K347">
            <v>84.67</v>
          </cell>
        </row>
        <row r="348">
          <cell r="J348">
            <v>434</v>
          </cell>
          <cell r="K348">
            <v>84.86</v>
          </cell>
        </row>
        <row r="349">
          <cell r="J349">
            <v>435</v>
          </cell>
          <cell r="K349">
            <v>85.05</v>
          </cell>
        </row>
        <row r="350">
          <cell r="J350">
            <v>436</v>
          </cell>
          <cell r="K350">
            <v>85.240000000000009</v>
          </cell>
        </row>
        <row r="351">
          <cell r="J351">
            <v>437</v>
          </cell>
          <cell r="K351">
            <v>85.43</v>
          </cell>
        </row>
        <row r="352">
          <cell r="J352">
            <v>438</v>
          </cell>
          <cell r="K352">
            <v>85.62</v>
          </cell>
        </row>
        <row r="353">
          <cell r="J353">
            <v>439</v>
          </cell>
          <cell r="K353">
            <v>85.81</v>
          </cell>
        </row>
        <row r="354">
          <cell r="J354">
            <v>440</v>
          </cell>
          <cell r="K354">
            <v>86</v>
          </cell>
        </row>
        <row r="355">
          <cell r="J355">
            <v>441</v>
          </cell>
          <cell r="K355">
            <v>86.19</v>
          </cell>
        </row>
        <row r="356">
          <cell r="J356">
            <v>442</v>
          </cell>
          <cell r="K356">
            <v>86.38</v>
          </cell>
        </row>
        <row r="357">
          <cell r="J357">
            <v>443</v>
          </cell>
          <cell r="K357">
            <v>86.57</v>
          </cell>
        </row>
        <row r="358">
          <cell r="J358">
            <v>444</v>
          </cell>
          <cell r="K358">
            <v>86.759999999999991</v>
          </cell>
        </row>
        <row r="359">
          <cell r="J359">
            <v>445</v>
          </cell>
          <cell r="K359">
            <v>86.95</v>
          </cell>
        </row>
        <row r="360">
          <cell r="J360">
            <v>446</v>
          </cell>
          <cell r="K360">
            <v>87.14</v>
          </cell>
        </row>
        <row r="361">
          <cell r="J361">
            <v>447</v>
          </cell>
          <cell r="K361">
            <v>87.33</v>
          </cell>
        </row>
        <row r="362">
          <cell r="J362">
            <v>448</v>
          </cell>
          <cell r="K362">
            <v>87.52000000000001</v>
          </cell>
        </row>
        <row r="363">
          <cell r="J363">
            <v>449</v>
          </cell>
          <cell r="K363">
            <v>87.710000000000008</v>
          </cell>
        </row>
        <row r="364">
          <cell r="J364">
            <v>450</v>
          </cell>
          <cell r="K364">
            <v>87.9</v>
          </cell>
        </row>
        <row r="365">
          <cell r="J365">
            <v>451</v>
          </cell>
          <cell r="K365">
            <v>88.09</v>
          </cell>
        </row>
        <row r="366">
          <cell r="J366">
            <v>452</v>
          </cell>
          <cell r="K366">
            <v>88.28</v>
          </cell>
        </row>
        <row r="367">
          <cell r="J367">
            <v>453</v>
          </cell>
          <cell r="K367">
            <v>88.47</v>
          </cell>
        </row>
        <row r="368">
          <cell r="J368">
            <v>454</v>
          </cell>
          <cell r="K368">
            <v>88.66</v>
          </cell>
        </row>
        <row r="369">
          <cell r="J369">
            <v>455</v>
          </cell>
          <cell r="K369">
            <v>88.85</v>
          </cell>
        </row>
        <row r="370">
          <cell r="J370">
            <v>456</v>
          </cell>
          <cell r="K370">
            <v>89.039999999999992</v>
          </cell>
        </row>
        <row r="371">
          <cell r="J371">
            <v>457</v>
          </cell>
          <cell r="K371">
            <v>89.23</v>
          </cell>
        </row>
        <row r="372">
          <cell r="J372">
            <v>458</v>
          </cell>
          <cell r="K372">
            <v>89.42</v>
          </cell>
        </row>
        <row r="373">
          <cell r="J373">
            <v>459</v>
          </cell>
          <cell r="K373">
            <v>89.61</v>
          </cell>
        </row>
        <row r="374">
          <cell r="J374">
            <v>460</v>
          </cell>
          <cell r="K374">
            <v>89.8</v>
          </cell>
        </row>
        <row r="375">
          <cell r="J375">
            <v>461</v>
          </cell>
          <cell r="K375">
            <v>89.990000000000009</v>
          </cell>
        </row>
        <row r="376">
          <cell r="J376">
            <v>462</v>
          </cell>
          <cell r="K376">
            <v>90.18</v>
          </cell>
        </row>
        <row r="377">
          <cell r="J377">
            <v>463</v>
          </cell>
          <cell r="K377">
            <v>90.37</v>
          </cell>
        </row>
        <row r="378">
          <cell r="J378">
            <v>464</v>
          </cell>
          <cell r="K378">
            <v>90.56</v>
          </cell>
        </row>
        <row r="379">
          <cell r="J379">
            <v>465</v>
          </cell>
          <cell r="K379">
            <v>90.75</v>
          </cell>
        </row>
        <row r="380">
          <cell r="J380">
            <v>466</v>
          </cell>
          <cell r="K380">
            <v>90.94</v>
          </cell>
        </row>
        <row r="381">
          <cell r="J381">
            <v>467</v>
          </cell>
          <cell r="K381">
            <v>91.13</v>
          </cell>
        </row>
        <row r="382">
          <cell r="J382">
            <v>468</v>
          </cell>
          <cell r="K382">
            <v>91.32</v>
          </cell>
        </row>
        <row r="383">
          <cell r="J383">
            <v>469</v>
          </cell>
          <cell r="K383">
            <v>91.509999999999991</v>
          </cell>
        </row>
        <row r="384">
          <cell r="J384">
            <v>470</v>
          </cell>
          <cell r="K384">
            <v>91.7</v>
          </cell>
        </row>
        <row r="385">
          <cell r="J385">
            <v>471</v>
          </cell>
          <cell r="K385">
            <v>91.89</v>
          </cell>
        </row>
        <row r="386">
          <cell r="J386">
            <v>472</v>
          </cell>
          <cell r="K386">
            <v>92.08</v>
          </cell>
        </row>
        <row r="387">
          <cell r="J387">
            <v>473</v>
          </cell>
          <cell r="K387">
            <v>92.27000000000001</v>
          </cell>
        </row>
        <row r="388">
          <cell r="J388">
            <v>474</v>
          </cell>
          <cell r="K388">
            <v>92.460000000000008</v>
          </cell>
        </row>
        <row r="389">
          <cell r="J389">
            <v>475</v>
          </cell>
          <cell r="K389">
            <v>92.65</v>
          </cell>
        </row>
        <row r="390">
          <cell r="J390">
            <v>476</v>
          </cell>
          <cell r="K390">
            <v>92.84</v>
          </cell>
        </row>
        <row r="391">
          <cell r="J391">
            <v>477</v>
          </cell>
          <cell r="K391">
            <v>93.03</v>
          </cell>
        </row>
        <row r="392">
          <cell r="J392">
            <v>478</v>
          </cell>
          <cell r="K392">
            <v>93.22</v>
          </cell>
        </row>
        <row r="393">
          <cell r="J393">
            <v>479</v>
          </cell>
          <cell r="K393">
            <v>93.41</v>
          </cell>
        </row>
        <row r="394">
          <cell r="J394">
            <v>480</v>
          </cell>
          <cell r="K394">
            <v>93.6</v>
          </cell>
        </row>
        <row r="395">
          <cell r="J395">
            <v>481</v>
          </cell>
          <cell r="K395">
            <v>93.789999999999992</v>
          </cell>
        </row>
        <row r="396">
          <cell r="J396">
            <v>482</v>
          </cell>
          <cell r="K396">
            <v>93.98</v>
          </cell>
        </row>
        <row r="397">
          <cell r="J397">
            <v>483</v>
          </cell>
          <cell r="K397">
            <v>94.17</v>
          </cell>
        </row>
        <row r="398">
          <cell r="J398">
            <v>484</v>
          </cell>
          <cell r="K398">
            <v>94.36</v>
          </cell>
        </row>
        <row r="399">
          <cell r="J399">
            <v>485</v>
          </cell>
          <cell r="K399">
            <v>94.55</v>
          </cell>
        </row>
        <row r="400">
          <cell r="J400">
            <v>486</v>
          </cell>
          <cell r="K400">
            <v>94.740000000000009</v>
          </cell>
        </row>
        <row r="401">
          <cell r="J401">
            <v>487</v>
          </cell>
          <cell r="K401">
            <v>94.93</v>
          </cell>
        </row>
        <row r="402">
          <cell r="J402">
            <v>488</v>
          </cell>
          <cell r="K402">
            <v>95.12</v>
          </cell>
        </row>
        <row r="403">
          <cell r="J403">
            <v>489</v>
          </cell>
          <cell r="K403">
            <v>95.31</v>
          </cell>
        </row>
        <row r="404">
          <cell r="J404">
            <v>490</v>
          </cell>
          <cell r="K404">
            <v>95.5</v>
          </cell>
        </row>
        <row r="405">
          <cell r="J405">
            <v>491</v>
          </cell>
          <cell r="K405">
            <v>95.69</v>
          </cell>
        </row>
        <row r="406">
          <cell r="J406">
            <v>492</v>
          </cell>
          <cell r="K406">
            <v>95.88</v>
          </cell>
        </row>
        <row r="407">
          <cell r="J407">
            <v>493</v>
          </cell>
          <cell r="K407">
            <v>96.07</v>
          </cell>
        </row>
        <row r="408">
          <cell r="J408">
            <v>494</v>
          </cell>
          <cell r="K408">
            <v>96.259999999999991</v>
          </cell>
        </row>
        <row r="409">
          <cell r="J409">
            <v>495</v>
          </cell>
          <cell r="K409">
            <v>96.45</v>
          </cell>
        </row>
        <row r="410">
          <cell r="J410">
            <v>496</v>
          </cell>
          <cell r="K410">
            <v>96.64</v>
          </cell>
        </row>
        <row r="411">
          <cell r="J411">
            <v>497</v>
          </cell>
          <cell r="K411">
            <v>96.83</v>
          </cell>
        </row>
        <row r="412">
          <cell r="J412">
            <v>498</v>
          </cell>
          <cell r="K412">
            <v>97.02000000000001</v>
          </cell>
        </row>
        <row r="413">
          <cell r="J413">
            <v>499</v>
          </cell>
          <cell r="K413">
            <v>97.210000000000008</v>
          </cell>
        </row>
        <row r="414">
          <cell r="J414">
            <v>500</v>
          </cell>
          <cell r="K414">
            <v>97.4</v>
          </cell>
        </row>
        <row r="415">
          <cell r="J415">
            <v>501</v>
          </cell>
          <cell r="K415">
            <v>97.59</v>
          </cell>
        </row>
        <row r="416">
          <cell r="J416">
            <v>502</v>
          </cell>
          <cell r="K416">
            <v>97.78</v>
          </cell>
        </row>
        <row r="417">
          <cell r="J417">
            <v>503</v>
          </cell>
          <cell r="K417">
            <v>97.97</v>
          </cell>
        </row>
        <row r="418">
          <cell r="J418">
            <v>504</v>
          </cell>
          <cell r="K418">
            <v>98.16</v>
          </cell>
        </row>
        <row r="419">
          <cell r="J419">
            <v>505</v>
          </cell>
          <cell r="K419">
            <v>98.35</v>
          </cell>
        </row>
        <row r="420">
          <cell r="J420">
            <v>506</v>
          </cell>
          <cell r="K420">
            <v>98.539999999999992</v>
          </cell>
        </row>
        <row r="421">
          <cell r="J421">
            <v>507</v>
          </cell>
          <cell r="K421">
            <v>98.73</v>
          </cell>
        </row>
        <row r="422">
          <cell r="J422">
            <v>508</v>
          </cell>
          <cell r="K422">
            <v>98.92</v>
          </cell>
        </row>
        <row r="423">
          <cell r="J423">
            <v>509</v>
          </cell>
          <cell r="K423">
            <v>99.11</v>
          </cell>
        </row>
        <row r="424">
          <cell r="J424">
            <v>510</v>
          </cell>
          <cell r="K424">
            <v>99.3</v>
          </cell>
        </row>
        <row r="425">
          <cell r="J425">
            <v>511</v>
          </cell>
          <cell r="K425">
            <v>99.490000000000009</v>
          </cell>
        </row>
        <row r="426">
          <cell r="J426">
            <v>512</v>
          </cell>
          <cell r="K426">
            <v>99.68</v>
          </cell>
        </row>
        <row r="427">
          <cell r="J427">
            <v>513</v>
          </cell>
          <cell r="K427">
            <v>99.87</v>
          </cell>
        </row>
        <row r="428">
          <cell r="J428">
            <v>514</v>
          </cell>
          <cell r="K428">
            <v>100.06</v>
          </cell>
        </row>
        <row r="429">
          <cell r="J429">
            <v>515</v>
          </cell>
          <cell r="K429">
            <v>100.25</v>
          </cell>
        </row>
        <row r="430">
          <cell r="J430">
            <v>516</v>
          </cell>
          <cell r="K430">
            <v>100.44</v>
          </cell>
        </row>
        <row r="431">
          <cell r="J431">
            <v>517</v>
          </cell>
          <cell r="K431">
            <v>100.63</v>
          </cell>
        </row>
        <row r="432">
          <cell r="J432">
            <v>518</v>
          </cell>
          <cell r="K432">
            <v>100.82</v>
          </cell>
        </row>
        <row r="433">
          <cell r="J433">
            <v>519</v>
          </cell>
          <cell r="K433">
            <v>101.00999999999999</v>
          </cell>
        </row>
        <row r="434">
          <cell r="J434">
            <v>520</v>
          </cell>
          <cell r="K434">
            <v>101.2</v>
          </cell>
        </row>
        <row r="435">
          <cell r="J435">
            <v>521</v>
          </cell>
          <cell r="K435">
            <v>101.39</v>
          </cell>
        </row>
        <row r="436">
          <cell r="J436">
            <v>522</v>
          </cell>
          <cell r="K436">
            <v>101.58</v>
          </cell>
        </row>
        <row r="437">
          <cell r="J437">
            <v>523</v>
          </cell>
          <cell r="K437">
            <v>101.77000000000001</v>
          </cell>
        </row>
        <row r="438">
          <cell r="J438">
            <v>524</v>
          </cell>
          <cell r="K438">
            <v>101.96000000000001</v>
          </cell>
        </row>
        <row r="439">
          <cell r="J439">
            <v>525</v>
          </cell>
          <cell r="K439">
            <v>102.15</v>
          </cell>
        </row>
        <row r="440">
          <cell r="J440">
            <v>526</v>
          </cell>
          <cell r="K440">
            <v>102.34</v>
          </cell>
        </row>
        <row r="441">
          <cell r="J441">
            <v>527</v>
          </cell>
          <cell r="K441">
            <v>102.53</v>
          </cell>
        </row>
        <row r="442">
          <cell r="J442">
            <v>528</v>
          </cell>
          <cell r="K442">
            <v>102.72</v>
          </cell>
        </row>
        <row r="443">
          <cell r="J443">
            <v>529</v>
          </cell>
          <cell r="K443">
            <v>102.91</v>
          </cell>
        </row>
        <row r="444">
          <cell r="J444">
            <v>530</v>
          </cell>
          <cell r="K444">
            <v>103.1</v>
          </cell>
        </row>
        <row r="445">
          <cell r="J445">
            <v>531</v>
          </cell>
          <cell r="K445">
            <v>103.28999999999999</v>
          </cell>
        </row>
        <row r="446">
          <cell r="J446">
            <v>532</v>
          </cell>
          <cell r="K446">
            <v>103.48</v>
          </cell>
        </row>
        <row r="447">
          <cell r="J447">
            <v>533</v>
          </cell>
          <cell r="K447">
            <v>103.67</v>
          </cell>
        </row>
        <row r="448">
          <cell r="J448">
            <v>534</v>
          </cell>
          <cell r="K448">
            <v>103.86</v>
          </cell>
        </row>
        <row r="449">
          <cell r="J449">
            <v>535</v>
          </cell>
          <cell r="K449">
            <v>104.05</v>
          </cell>
        </row>
        <row r="450">
          <cell r="J450">
            <v>536</v>
          </cell>
          <cell r="K450">
            <v>104.24000000000001</v>
          </cell>
        </row>
        <row r="451">
          <cell r="J451">
            <v>537</v>
          </cell>
          <cell r="K451">
            <v>104.43</v>
          </cell>
        </row>
        <row r="452">
          <cell r="J452">
            <v>538</v>
          </cell>
          <cell r="K452">
            <v>104.62</v>
          </cell>
        </row>
        <row r="453">
          <cell r="J453">
            <v>539</v>
          </cell>
          <cell r="K453">
            <v>104.81</v>
          </cell>
        </row>
        <row r="454">
          <cell r="J454">
            <v>540</v>
          </cell>
          <cell r="K454">
            <v>105</v>
          </cell>
        </row>
        <row r="455">
          <cell r="J455">
            <v>541</v>
          </cell>
          <cell r="K455">
            <v>105.19</v>
          </cell>
        </row>
        <row r="456">
          <cell r="J456">
            <v>542</v>
          </cell>
          <cell r="K456">
            <v>105.38</v>
          </cell>
        </row>
        <row r="457">
          <cell r="J457">
            <v>543</v>
          </cell>
          <cell r="K457">
            <v>105.57</v>
          </cell>
        </row>
        <row r="458">
          <cell r="J458">
            <v>544</v>
          </cell>
          <cell r="K458">
            <v>105.75999999999999</v>
          </cell>
        </row>
        <row r="459">
          <cell r="J459">
            <v>545</v>
          </cell>
          <cell r="K459">
            <v>105.95</v>
          </cell>
        </row>
        <row r="460">
          <cell r="J460">
            <v>546</v>
          </cell>
          <cell r="K460">
            <v>106.14</v>
          </cell>
        </row>
        <row r="461">
          <cell r="J461">
            <v>547</v>
          </cell>
          <cell r="K461">
            <v>106.33</v>
          </cell>
        </row>
        <row r="462">
          <cell r="J462">
            <v>548</v>
          </cell>
          <cell r="K462">
            <v>106.52000000000001</v>
          </cell>
        </row>
        <row r="463">
          <cell r="J463">
            <v>549</v>
          </cell>
          <cell r="K463">
            <v>106.71000000000001</v>
          </cell>
        </row>
        <row r="464">
          <cell r="J464">
            <v>550</v>
          </cell>
          <cell r="K464">
            <v>106.9</v>
          </cell>
        </row>
      </sheetData>
      <sheetData sheetId="1"/>
      <sheetData sheetId="2"/>
      <sheetData sheetId="3">
        <row r="3">
          <cell r="C3">
            <v>19</v>
          </cell>
        </row>
        <row r="4">
          <cell r="C4">
            <v>16</v>
          </cell>
        </row>
        <row r="5">
          <cell r="C5">
            <v>14</v>
          </cell>
          <cell r="G5">
            <v>0.3</v>
          </cell>
          <cell r="H5">
            <v>0.1</v>
          </cell>
        </row>
        <row r="6">
          <cell r="G6">
            <v>0.35</v>
          </cell>
          <cell r="H6">
            <v>0.12</v>
          </cell>
        </row>
        <row r="7">
          <cell r="G7">
            <v>0.4</v>
          </cell>
          <cell r="H7">
            <v>0.15</v>
          </cell>
        </row>
      </sheetData>
      <sheetData sheetId="4">
        <row r="3">
          <cell r="B3">
            <v>20</v>
          </cell>
        </row>
        <row r="4">
          <cell r="B4">
            <v>24</v>
          </cell>
        </row>
        <row r="5">
          <cell r="B5">
            <v>20</v>
          </cell>
        </row>
        <row r="6">
          <cell r="B6">
            <v>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FUNKSUB"/>
    </sheetNames>
    <sheetDataSet>
      <sheetData sheetId="0"/>
      <sheetData sheetId="1">
        <row r="3">
          <cell r="H3">
            <v>17527</v>
          </cell>
        </row>
        <row r="4">
          <cell r="D4">
            <v>106.6007</v>
          </cell>
          <cell r="H4">
            <v>20028</v>
          </cell>
        </row>
        <row r="5">
          <cell r="H5">
            <v>22852</v>
          </cell>
        </row>
        <row r="6">
          <cell r="H6">
            <v>24294</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wicklung"/>
      <sheetName val="Grundschulen pro Netz"/>
      <sheetName val="Grundschulen pro Netz EAS"/>
      <sheetName val="ALLE Grundschulen"/>
      <sheetName val="ALLE Grundschulen EAS"/>
      <sheetName val="Grundschulen GUW"/>
      <sheetName val="Grundschulen GUW EAS"/>
      <sheetName val="Grundschulen OSUW"/>
      <sheetName val="Grundschulen OSU EAS"/>
      <sheetName val="Grundschulen FSU"/>
      <sheetName val="Grundschulen FSU EAS"/>
      <sheetName val="Regelsekundarschulen"/>
      <sheetName val="KAEU"/>
      <sheetName val="RSI"/>
      <sheetName val="CFA"/>
      <sheetName val="KASV"/>
      <sheetName val="BIB"/>
      <sheetName val="PDS"/>
      <sheetName val="BS"/>
      <sheetName val="TI"/>
      <sheetName val="MG"/>
      <sheetName val="Hochschulen"/>
      <sheetName val="Förderschulen"/>
      <sheetName val="Internate"/>
      <sheetName val="Teilzeitunterricht"/>
      <sheetName val="Musikakademie"/>
      <sheetName val="Schul. Weiterbildung"/>
      <sheetName val="Bisch. Schule"/>
      <sheetName val="Haushaltskurse"/>
      <sheetName val="GUW Eupen"/>
      <sheetName val="GUW Kelmis"/>
      <sheetName val="GUW Sankt Vith"/>
    </sheetNames>
    <sheetDataSet>
      <sheetData sheetId="0"/>
      <sheetData sheetId="1"/>
      <sheetData sheetId="2"/>
      <sheetData sheetId="3"/>
      <sheetData sheetId="4">
        <row r="15">
          <cell r="I15">
            <v>75</v>
          </cell>
          <cell r="J15">
            <v>308</v>
          </cell>
          <cell r="X15">
            <v>16</v>
          </cell>
          <cell r="Y15">
            <v>822</v>
          </cell>
        </row>
        <row r="88">
          <cell r="I88">
            <v>129</v>
          </cell>
          <cell r="J88">
            <v>1734</v>
          </cell>
          <cell r="X88">
            <v>44</v>
          </cell>
          <cell r="Y88">
            <v>3555</v>
          </cell>
        </row>
        <row r="94">
          <cell r="I94">
            <v>0</v>
          </cell>
          <cell r="J94">
            <v>155</v>
          </cell>
          <cell r="X94">
            <v>1</v>
          </cell>
          <cell r="Y94">
            <v>366</v>
          </cell>
        </row>
      </sheetData>
      <sheetData sheetId="5"/>
      <sheetData sheetId="6"/>
      <sheetData sheetId="7"/>
      <sheetData sheetId="8"/>
      <sheetData sheetId="9"/>
      <sheetData sheetId="10"/>
      <sheetData sheetId="11">
        <row r="28">
          <cell r="N28">
            <v>2272</v>
          </cell>
          <cell r="O28">
            <v>23</v>
          </cell>
          <cell r="P28">
            <v>0</v>
          </cell>
        </row>
        <row r="35">
          <cell r="N35">
            <v>2378</v>
          </cell>
          <cell r="O35">
            <v>12</v>
          </cell>
          <cell r="P35">
            <v>4</v>
          </cell>
        </row>
      </sheetData>
      <sheetData sheetId="12"/>
      <sheetData sheetId="13"/>
      <sheetData sheetId="14"/>
      <sheetData sheetId="15"/>
      <sheetData sheetId="16"/>
      <sheetData sheetId="17"/>
      <sheetData sheetId="18"/>
      <sheetData sheetId="19"/>
      <sheetData sheetId="20"/>
      <sheetData sheetId="21">
        <row r="21">
          <cell r="C21">
            <v>194</v>
          </cell>
        </row>
        <row r="22">
          <cell r="C22">
            <v>1</v>
          </cell>
        </row>
        <row r="27">
          <cell r="F27">
            <v>23</v>
          </cell>
        </row>
      </sheetData>
      <sheetData sheetId="22">
        <row r="16">
          <cell r="E16">
            <v>39</v>
          </cell>
        </row>
        <row r="24">
          <cell r="C24">
            <v>234</v>
          </cell>
        </row>
      </sheetData>
      <sheetData sheetId="23"/>
      <sheetData sheetId="24">
        <row r="7">
          <cell r="C7">
            <v>9</v>
          </cell>
          <cell r="D7">
            <v>19</v>
          </cell>
        </row>
      </sheetData>
      <sheetData sheetId="25">
        <row r="7">
          <cell r="C7">
            <v>1238</v>
          </cell>
        </row>
      </sheetData>
      <sheetData sheetId="26">
        <row r="10">
          <cell r="D10">
            <v>817</v>
          </cell>
        </row>
        <row r="11">
          <cell r="D11">
            <v>96</v>
          </cell>
        </row>
        <row r="12">
          <cell r="D12">
            <v>393</v>
          </cell>
        </row>
      </sheetData>
      <sheetData sheetId="27"/>
      <sheetData sheetId="28"/>
      <sheetData sheetId="29"/>
      <sheetData sheetId="30"/>
      <sheetData sheetId="31"/>
    </sheetDataSet>
  </externalBook>
</externalLink>
</file>

<file path=xl/persons/person.xml><?xml version="1.0" encoding="utf-8"?>
<personList xmlns="http://schemas.microsoft.com/office/spreadsheetml/2018/threadedcomments" xmlns:x="http://schemas.openxmlformats.org/spreadsheetml/2006/main">
  <person displayName="GASSMANN, Chantale" id="{7914A36A-7CF6-4A14-B169-46B5B227EB62}" userId="S::Gassmann@mdg.be::7a45f97c-4a90-4d63-96bc-b6f1e220526c" providerId="AD"/>
</personList>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E8" dT="2019-10-01T11:57:57.53" personId="{7914A36A-7CF6-4A14-B169-46B5B227EB62}" id="{BA5F67F2-0680-4B28-92EE-19D3CBD1FF78}">
    <text>EAS Eingliederung:
- Al-Jizani Omaima
- Al-Zuhairi Aymen
- Azizi Hajar
- Fares Ahmad
- Fares Aya</text>
  </threadedComment>
  <threadedComment ref="F9" dT="2019-10-01T12:00:27.07" personId="{7914A36A-7CF6-4A14-B169-46B5B227EB62}" id="{56DC22DC-6A66-4CD6-9B49-4A210B18E71D}">
    <text>EAS Eingliederung:
- Azizi Taib</text>
  </threadedComment>
  <threadedComment ref="F10" dT="2019-10-01T12:20:51.85" personId="{7914A36A-7CF6-4A14-B169-46B5B227EB62}" id="{86A7EFE1-05EB-4F66-B986-F303570EC077}">
    <text>EAS Eingliederung:
- Abdulhannan Mohamed</text>
  </threadedComment>
  <threadedComment ref="H13" dT="2019-10-01T12:13:20.92" personId="{7914A36A-7CF6-4A14-B169-46B5B227EB62}" id="{3EBE7B21-76C4-463B-BB82-BD2274C40DAE}">
    <text>EAS Eingliederung:
- Didovic Edina</text>
  </threadedComment>
  <threadedComment ref="I13" dT="2019-10-01T12:15:26.38" personId="{7914A36A-7CF6-4A14-B169-46B5B227EB62}" id="{0D46DB67-22A6-4E11-9D4F-DBCB616BD5D0}">
    <text>EAS Eingliederung:
- Bouz Mohamed Walid</text>
  </threadedComment>
  <threadedComment ref="G14" dT="2019-10-01T12:07:32.94" personId="{7914A36A-7CF6-4A14-B169-46B5B227EB62}" id="{56041C1C-7C91-4E75-B2CC-0E3E22930DE7}">
    <text>EAS Eingliederung:
- Bisbis Mohames 
- Bouz Ghait
- Jarkas Mohamed</text>
  </threadedComment>
  <threadedComment ref="F18" dT="2019-10-01T12:02:23.30" personId="{7914A36A-7CF6-4A14-B169-46B5B227EB62}" id="{55DFA312-301D-4395-89F3-58AAF6F741D8}">
    <text>EAS Eingliederung:
- Rezai Amir
- Fares Alan</text>
  </threadedComment>
  <threadedComment ref="J21" dT="2019-10-01T12:16:25.25" personId="{7914A36A-7CF6-4A14-B169-46B5B227EB62}" id="{83F11DCC-36DC-40BE-B7A3-95AEE87E46C5}">
    <text>EAS Eingliederung:
- Al-Madane Mohammed</text>
  </threadedComment>
  <threadedComment ref="F25" dT="2019-10-01T12:01:44.41" personId="{7914A36A-7CF6-4A14-B169-46B5B227EB62}" id="{A121302F-F897-4904-A820-FB1880039379}">
    <text>EAS Eingliederung:
- Didovic Veldin
- Safi Qasim</text>
  </threadedComment>
  <threadedComment ref="G25" dT="2019-10-01T12:05:52.88" personId="{7914A36A-7CF6-4A14-B169-46B5B227EB62}" id="{39250AFF-98B3-4E00-88A7-B76035B8B483}">
    <text>EAS Eingliederung:
- Abrahale Solomon John
- Muric Dzejlan</text>
  </threadedComment>
  <threadedComment ref="G34" dT="2019-10-01T12:09:46.48" personId="{7914A36A-7CF6-4A14-B169-46B5B227EB62}" id="{FF2795B0-83C8-4D48-83F2-0CBD5D6A7B64}">
    <text>EAS Eingliederung:
- Agoumi Ikram
- Lidavets Andrii</text>
  </threadedComment>
  <threadedComment ref="G35" dT="2019-10-01T12:08:36.62" personId="{7914A36A-7CF6-4A14-B169-46B5B227EB62}" id="{08FC614D-D6AE-4224-9A08-B2148AAEDE7A}">
    <text>EAS Eingliederung:
- Rezai Nargis</text>
  </threadedComment>
  <threadedComment ref="H36" dT="2019-10-01T12:15:04.21" personId="{7914A36A-7CF6-4A14-B169-46B5B227EB62}" id="{294C5967-C782-4963-86C4-1BA400A85008}">
    <text>EAS Eingliederung:
-Aljizani Fatimah
- Aljizani Qamar</text>
  </threadedComment>
  <threadedComment ref="G52" dT="2019-10-01T12:10:55.55" personId="{7914A36A-7CF6-4A14-B169-46B5B227EB62}" id="{C111AA4D-1811-4F74-B07F-CB1A43842B5A}">
    <text>EAS Eingliederung:
- Malik Jalil</text>
  </threadedComment>
  <threadedComment ref="K58" dT="2019-10-01T12:32:08.33" personId="{7914A36A-7CF6-4A14-B169-46B5B227EB62}" id="{90D1DECB-EDA9-43C3-A1AC-E7ADD1AA9742}">
    <text>Neueinschreibungen:
- Blagojevic Jovan
- Boussam Amal
- Hurtic Jasmin
- Krca Nenad
- Maroufkel Ziaulhaq
- Medic Laris
- Mohammes Hasan Saif Saad
- Naceri Zarif
- Oudeuil Mair Yansee
- Safaa Abbas Dhuha
- Safaa Abas Fatima
- Taleb Mohamme Osama</text>
  </threadedComment>
  <threadedComment ref="D60" dT="2019-10-01T12:56:41.52" personId="{7914A36A-7CF6-4A14-B169-46B5B227EB62}" id="{5844F729-C2ED-466B-ACBF-F5AA886713C6}">
    <text>EAS Eingliederung:
- Abdulhannan Mohamed
- Abrahale Solomon John
- Agoumi Ikram
- Alizani Fatimah
- Aljizani Qamar
- Aljizani Omaima
- Al-Madane Mohammed
- Al-Zuhairi Aymen
- Azizi Hajar
- Azizi Taib
- Bisbis Mohamed
- Bouz Ghait
- Bouz Mohame Walid
- Didovic Edina
- Didovic Veldin
- Fares Alan
- Fares Ahmad
- Fares Aya
- Jarkas Mohamed
- Lidavets Andrii
- Malik Jalil
- Muric Dzejlan
- Rezai Amir
- Rezai Nargis
- Safi Qasim</text>
  </threadedComment>
  <threadedComment ref="K61" dT="2019-10-01T12:21:31.40" personId="{7914A36A-7CF6-4A14-B169-46B5B227EB62}" id="{81088F6F-3049-4DD1-A890-3FC01C063DE1}">
    <text>EAS Eingliederung:
- Safi Erfan
- Azizi Laith</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4.bin"/><Relationship Id="rId4" Type="http://schemas.microsoft.com/office/2017/10/relationships/threadedComment" Target="../threadedComments/threadedComment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48"/>
  <sheetViews>
    <sheetView tabSelected="1" topLeftCell="A224" zoomScale="110" zoomScaleNormal="110" workbookViewId="0">
      <selection activeCell="H251" sqref="H251"/>
    </sheetView>
  </sheetViews>
  <sheetFormatPr baseColWidth="10" defaultRowHeight="13.5" x14ac:dyDescent="0.25"/>
  <cols>
    <col min="1" max="1" width="15" style="105" customWidth="1"/>
    <col min="2" max="4" width="7.28515625" style="105" customWidth="1"/>
    <col min="5" max="5" width="6.42578125" style="105" customWidth="1"/>
    <col min="6" max="6" width="6" style="105" bestFit="1" customWidth="1"/>
    <col min="7" max="7" width="7.7109375" style="105" bestFit="1" customWidth="1"/>
    <col min="8" max="8" width="8.42578125" style="105" customWidth="1"/>
    <col min="9" max="9" width="8.28515625" style="105" customWidth="1"/>
    <col min="10" max="10" width="7.42578125" style="105" customWidth="1"/>
    <col min="11" max="11" width="8.28515625" style="105" customWidth="1"/>
    <col min="12" max="12" width="7.7109375" style="105" bestFit="1" customWidth="1"/>
    <col min="13" max="13" width="8.7109375" style="105" customWidth="1"/>
    <col min="14" max="14" width="9.28515625" style="105" customWidth="1"/>
    <col min="15" max="15" width="8.5703125" style="105" customWidth="1"/>
    <col min="16" max="16" width="8" style="105" customWidth="1"/>
    <col min="17" max="17" width="7.5703125" bestFit="1" customWidth="1"/>
    <col min="18" max="18" width="7.85546875" bestFit="1" customWidth="1"/>
    <col min="19" max="19" width="5.28515625" customWidth="1"/>
  </cols>
  <sheetData>
    <row r="1" spans="1:16" s="1" customFormat="1" x14ac:dyDescent="0.25">
      <c r="A1" s="1270" t="s">
        <v>0</v>
      </c>
      <c r="B1" s="1271"/>
      <c r="C1" s="1271"/>
      <c r="D1" s="1271"/>
      <c r="E1" s="1271"/>
      <c r="F1" s="1271"/>
      <c r="G1" s="1271"/>
      <c r="H1" s="1272"/>
      <c r="I1" s="144"/>
      <c r="J1" s="145"/>
      <c r="K1" s="145"/>
      <c r="L1" s="146"/>
      <c r="M1" s="147"/>
      <c r="N1" s="147"/>
      <c r="O1" s="147"/>
      <c r="P1" s="147"/>
    </row>
    <row r="2" spans="1:16" s="60" customFormat="1" x14ac:dyDescent="0.25">
      <c r="A2" s="1274" t="s">
        <v>690</v>
      </c>
      <c r="B2" s="1275"/>
      <c r="C2" s="1275"/>
      <c r="D2" s="1275"/>
      <c r="E2" s="1275"/>
      <c r="F2" s="1275"/>
      <c r="G2" s="1275"/>
      <c r="H2" s="1276"/>
      <c r="I2" s="144"/>
      <c r="J2" s="145"/>
      <c r="K2" s="145"/>
      <c r="L2" s="146"/>
      <c r="M2" s="148"/>
      <c r="N2" s="148"/>
      <c r="O2" s="148"/>
      <c r="P2" s="148"/>
    </row>
    <row r="3" spans="1:16" x14ac:dyDescent="0.25">
      <c r="A3" s="149"/>
      <c r="B3" s="149"/>
      <c r="C3" s="149"/>
      <c r="D3" s="149"/>
      <c r="E3" s="149"/>
      <c r="F3" s="149"/>
      <c r="G3" s="149"/>
      <c r="H3" s="149"/>
      <c r="I3" s="149"/>
      <c r="J3" s="149"/>
      <c r="K3" s="149"/>
      <c r="L3" s="149"/>
    </row>
    <row r="4" spans="1:16" x14ac:dyDescent="0.25">
      <c r="A4" s="133" t="s">
        <v>1</v>
      </c>
      <c r="B4" s="133" t="s">
        <v>2</v>
      </c>
      <c r="C4" s="133" t="s">
        <v>3</v>
      </c>
      <c r="D4" s="133" t="s">
        <v>4</v>
      </c>
      <c r="E4" s="133" t="s">
        <v>5</v>
      </c>
      <c r="F4" s="149"/>
      <c r="G4" s="149"/>
      <c r="H4" s="133" t="s">
        <v>6</v>
      </c>
      <c r="I4" s="133" t="s">
        <v>2</v>
      </c>
      <c r="J4" s="133" t="s">
        <v>3</v>
      </c>
      <c r="K4" s="133" t="s">
        <v>4</v>
      </c>
      <c r="L4" s="133" t="s">
        <v>5</v>
      </c>
    </row>
    <row r="5" spans="1:16" x14ac:dyDescent="0.25">
      <c r="A5" s="134" t="s">
        <v>7</v>
      </c>
      <c r="B5" s="134">
        <v>677</v>
      </c>
      <c r="C5" s="134">
        <v>1701</v>
      </c>
      <c r="D5" s="134">
        <v>249</v>
      </c>
      <c r="E5" s="134">
        <v>2627</v>
      </c>
      <c r="F5" s="149"/>
      <c r="G5" s="149"/>
      <c r="H5" s="134" t="s">
        <v>7</v>
      </c>
      <c r="I5" s="134">
        <v>724</v>
      </c>
      <c r="J5" s="134">
        <v>2315</v>
      </c>
      <c r="K5" s="134">
        <v>192</v>
      </c>
      <c r="L5" s="134">
        <f>SUM(I5:K5)</f>
        <v>3231</v>
      </c>
    </row>
    <row r="6" spans="1:16" x14ac:dyDescent="0.25">
      <c r="A6" s="134" t="s">
        <v>8</v>
      </c>
      <c r="B6" s="134">
        <v>1270</v>
      </c>
      <c r="C6" s="134">
        <v>2730</v>
      </c>
      <c r="D6" s="134">
        <v>582</v>
      </c>
      <c r="E6" s="134">
        <v>4582</v>
      </c>
      <c r="F6" s="149"/>
      <c r="G6" s="149"/>
      <c r="H6" s="134" t="s">
        <v>8</v>
      </c>
      <c r="I6" s="134">
        <v>1314</v>
      </c>
      <c r="J6" s="134">
        <v>3192</v>
      </c>
      <c r="K6" s="134">
        <v>572</v>
      </c>
      <c r="L6" s="134">
        <f>SUM(I6:K6)</f>
        <v>5078</v>
      </c>
    </row>
    <row r="7" spans="1:16" x14ac:dyDescent="0.25">
      <c r="A7" s="134" t="s">
        <v>9</v>
      </c>
      <c r="B7" s="134">
        <v>1698</v>
      </c>
      <c r="C7" s="134">
        <v>256</v>
      </c>
      <c r="D7" s="134">
        <v>2125</v>
      </c>
      <c r="E7" s="134">
        <v>4079</v>
      </c>
      <c r="F7" s="149"/>
      <c r="G7" s="149"/>
      <c r="H7" s="134" t="s">
        <v>9</v>
      </c>
      <c r="I7" s="134">
        <v>1988</v>
      </c>
      <c r="J7" s="134">
        <v>0</v>
      </c>
      <c r="K7" s="134">
        <v>2079</v>
      </c>
      <c r="L7" s="134">
        <v>4067</v>
      </c>
    </row>
    <row r="8" spans="1:16" x14ac:dyDescent="0.25">
      <c r="A8" s="134" t="s">
        <v>10</v>
      </c>
      <c r="B8" s="134">
        <v>50</v>
      </c>
      <c r="C8" s="134">
        <v>0</v>
      </c>
      <c r="D8" s="134">
        <v>18</v>
      </c>
      <c r="E8" s="134">
        <v>68</v>
      </c>
      <c r="F8" s="149"/>
      <c r="G8" s="149"/>
      <c r="H8" s="134" t="s">
        <v>10</v>
      </c>
      <c r="I8" s="134">
        <v>116</v>
      </c>
      <c r="J8" s="134">
        <v>0</v>
      </c>
      <c r="K8" s="134">
        <v>58</v>
      </c>
      <c r="L8" s="134">
        <v>174</v>
      </c>
    </row>
    <row r="9" spans="1:16" x14ac:dyDescent="0.25">
      <c r="A9" s="134" t="s">
        <v>11</v>
      </c>
      <c r="B9" s="134">
        <v>206</v>
      </c>
      <c r="C9" s="134">
        <v>24</v>
      </c>
      <c r="D9" s="134">
        <v>21</v>
      </c>
      <c r="E9" s="134">
        <v>251</v>
      </c>
      <c r="F9" s="149"/>
      <c r="G9" s="149"/>
      <c r="H9" s="134" t="s">
        <v>11</v>
      </c>
      <c r="I9" s="134">
        <v>218</v>
      </c>
      <c r="J9" s="134">
        <v>38</v>
      </c>
      <c r="K9" s="134">
        <v>36</v>
      </c>
      <c r="L9" s="134">
        <v>292</v>
      </c>
    </row>
    <row r="10" spans="1:16" x14ac:dyDescent="0.25">
      <c r="A10" s="150" t="s">
        <v>12</v>
      </c>
      <c r="B10" s="150">
        <v>3901</v>
      </c>
      <c r="C10" s="150">
        <v>4711</v>
      </c>
      <c r="D10" s="150">
        <v>2995</v>
      </c>
      <c r="E10" s="150">
        <v>11607</v>
      </c>
      <c r="F10" s="151"/>
      <c r="G10" s="151"/>
      <c r="H10" s="150" t="s">
        <v>12</v>
      </c>
      <c r="I10" s="150">
        <v>4360</v>
      </c>
      <c r="J10" s="150">
        <v>5545</v>
      </c>
      <c r="K10" s="150">
        <v>2937</v>
      </c>
      <c r="L10" s="150">
        <v>12842</v>
      </c>
    </row>
    <row r="11" spans="1:16" x14ac:dyDescent="0.25">
      <c r="A11" s="134" t="s">
        <v>13</v>
      </c>
      <c r="B11" s="134">
        <v>1007</v>
      </c>
      <c r="C11" s="134">
        <v>761</v>
      </c>
      <c r="D11" s="134">
        <v>192</v>
      </c>
      <c r="E11" s="134">
        <v>1960</v>
      </c>
      <c r="F11" s="149"/>
      <c r="G11" s="149"/>
      <c r="H11" s="134" t="s">
        <v>13</v>
      </c>
      <c r="I11" s="134">
        <v>1041</v>
      </c>
      <c r="J11" s="134">
        <v>533</v>
      </c>
      <c r="K11" s="134">
        <v>214</v>
      </c>
      <c r="L11" s="134">
        <v>1788</v>
      </c>
    </row>
    <row r="12" spans="1:16" x14ac:dyDescent="0.25">
      <c r="A12" s="150" t="s">
        <v>12</v>
      </c>
      <c r="B12" s="150">
        <v>4908</v>
      </c>
      <c r="C12" s="150">
        <v>5472</v>
      </c>
      <c r="D12" s="150">
        <v>3187</v>
      </c>
      <c r="E12" s="150">
        <v>13567</v>
      </c>
      <c r="F12" s="151"/>
      <c r="G12" s="151"/>
      <c r="H12" s="150" t="s">
        <v>12</v>
      </c>
      <c r="I12" s="150">
        <v>5401</v>
      </c>
      <c r="J12" s="150">
        <v>6078</v>
      </c>
      <c r="K12" s="150">
        <v>3151</v>
      </c>
      <c r="L12" s="150">
        <v>14630</v>
      </c>
    </row>
    <row r="13" spans="1:16" x14ac:dyDescent="0.25">
      <c r="A13" s="149"/>
      <c r="B13" s="149"/>
      <c r="C13" s="149"/>
      <c r="D13" s="149"/>
      <c r="E13" s="149"/>
      <c r="F13" s="149"/>
      <c r="G13" s="149"/>
    </row>
    <row r="14" spans="1:16" x14ac:dyDescent="0.25">
      <c r="A14" s="133" t="s">
        <v>14</v>
      </c>
      <c r="B14" s="133" t="s">
        <v>2</v>
      </c>
      <c r="C14" s="133" t="s">
        <v>3</v>
      </c>
      <c r="D14" s="133" t="s">
        <v>4</v>
      </c>
      <c r="E14" s="133" t="s">
        <v>5</v>
      </c>
      <c r="F14" s="149"/>
      <c r="G14" s="149"/>
      <c r="H14" s="133" t="s">
        <v>15</v>
      </c>
      <c r="I14" s="133" t="s">
        <v>2</v>
      </c>
      <c r="J14" s="133" t="s">
        <v>3</v>
      </c>
      <c r="K14" s="133" t="s">
        <v>4</v>
      </c>
      <c r="L14" s="133" t="s">
        <v>5</v>
      </c>
    </row>
    <row r="15" spans="1:16" x14ac:dyDescent="0.25">
      <c r="A15" s="134" t="s">
        <v>7</v>
      </c>
      <c r="B15" s="134">
        <v>657</v>
      </c>
      <c r="C15" s="134">
        <v>1735</v>
      </c>
      <c r="D15" s="134">
        <v>246</v>
      </c>
      <c r="E15" s="134">
        <v>2638</v>
      </c>
      <c r="F15" s="149"/>
      <c r="G15" s="149"/>
      <c r="H15" s="134" t="s">
        <v>7</v>
      </c>
      <c r="I15" s="134">
        <v>700</v>
      </c>
      <c r="J15" s="134">
        <v>2375</v>
      </c>
      <c r="K15" s="134">
        <v>204</v>
      </c>
      <c r="L15" s="134">
        <v>3279</v>
      </c>
    </row>
    <row r="16" spans="1:16" x14ac:dyDescent="0.25">
      <c r="A16" s="134" t="s">
        <v>8</v>
      </c>
      <c r="B16" s="134">
        <v>1325</v>
      </c>
      <c r="C16" s="134">
        <v>2756</v>
      </c>
      <c r="D16" s="134">
        <v>619</v>
      </c>
      <c r="E16" s="134">
        <v>4700</v>
      </c>
      <c r="F16" s="149"/>
      <c r="G16" s="149"/>
      <c r="H16" s="134" t="s">
        <v>8</v>
      </c>
      <c r="I16" s="134">
        <v>1293</v>
      </c>
      <c r="J16" s="134">
        <v>3386</v>
      </c>
      <c r="K16" s="134">
        <v>547</v>
      </c>
      <c r="L16" s="134">
        <v>5226</v>
      </c>
    </row>
    <row r="17" spans="1:12" x14ac:dyDescent="0.25">
      <c r="A17" s="134" t="s">
        <v>9</v>
      </c>
      <c r="B17" s="134">
        <v>1559</v>
      </c>
      <c r="C17" s="134">
        <v>234</v>
      </c>
      <c r="D17" s="134">
        <v>2031</v>
      </c>
      <c r="E17" s="134">
        <v>3824</v>
      </c>
      <c r="F17" s="149"/>
      <c r="G17" s="149"/>
      <c r="H17" s="134" t="s">
        <v>9</v>
      </c>
      <c r="I17" s="134">
        <v>2084</v>
      </c>
      <c r="J17" s="134">
        <v>0</v>
      </c>
      <c r="K17" s="134">
        <v>2155</v>
      </c>
      <c r="L17" s="134">
        <v>4239</v>
      </c>
    </row>
    <row r="18" spans="1:12" x14ac:dyDescent="0.25">
      <c r="A18" s="134" t="s">
        <v>10</v>
      </c>
      <c r="B18" s="134">
        <v>58</v>
      </c>
      <c r="C18" s="134">
        <v>0</v>
      </c>
      <c r="D18" s="134">
        <v>24</v>
      </c>
      <c r="E18" s="134">
        <v>82</v>
      </c>
      <c r="F18" s="149"/>
      <c r="G18" s="149"/>
      <c r="H18" s="134" t="s">
        <v>10</v>
      </c>
      <c r="I18" s="134">
        <v>103</v>
      </c>
      <c r="J18" s="134">
        <v>0</v>
      </c>
      <c r="K18" s="134">
        <v>77</v>
      </c>
      <c r="L18" s="134">
        <v>180</v>
      </c>
    </row>
    <row r="19" spans="1:12" x14ac:dyDescent="0.25">
      <c r="A19" s="134" t="s">
        <v>11</v>
      </c>
      <c r="B19" s="134">
        <v>204</v>
      </c>
      <c r="C19" s="134">
        <v>30</v>
      </c>
      <c r="D19" s="134">
        <v>25</v>
      </c>
      <c r="E19" s="134">
        <v>259</v>
      </c>
      <c r="F19" s="149"/>
      <c r="G19" s="149"/>
      <c r="H19" s="134" t="s">
        <v>11</v>
      </c>
      <c r="I19" s="134">
        <v>260</v>
      </c>
      <c r="J19" s="134">
        <v>0</v>
      </c>
      <c r="K19" s="134">
        <v>38</v>
      </c>
      <c r="L19" s="134">
        <v>298</v>
      </c>
    </row>
    <row r="20" spans="1:12" x14ac:dyDescent="0.25">
      <c r="A20" s="150" t="s">
        <v>12</v>
      </c>
      <c r="B20" s="150">
        <v>3803</v>
      </c>
      <c r="C20" s="150">
        <v>4755</v>
      </c>
      <c r="D20" s="150">
        <v>2945</v>
      </c>
      <c r="E20" s="150">
        <v>11503</v>
      </c>
      <c r="F20" s="151"/>
      <c r="G20" s="151"/>
      <c r="H20" s="150" t="s">
        <v>12</v>
      </c>
      <c r="I20" s="150">
        <v>4440</v>
      </c>
      <c r="J20" s="150">
        <v>5761</v>
      </c>
      <c r="K20" s="150">
        <v>3021</v>
      </c>
      <c r="L20" s="150">
        <v>13222</v>
      </c>
    </row>
    <row r="21" spans="1:12" x14ac:dyDescent="0.25">
      <c r="A21" s="134" t="s">
        <v>13</v>
      </c>
      <c r="B21" s="134">
        <v>912</v>
      </c>
      <c r="C21" s="134">
        <v>901</v>
      </c>
      <c r="D21" s="134">
        <v>208</v>
      </c>
      <c r="E21" s="134">
        <v>2021</v>
      </c>
      <c r="F21" s="149"/>
      <c r="G21" s="149"/>
      <c r="H21" s="134" t="s">
        <v>13</v>
      </c>
      <c r="I21" s="134">
        <v>1004</v>
      </c>
      <c r="J21" s="134">
        <v>476</v>
      </c>
      <c r="K21" s="134">
        <v>184</v>
      </c>
      <c r="L21" s="134">
        <v>1664</v>
      </c>
    </row>
    <row r="22" spans="1:12" x14ac:dyDescent="0.25">
      <c r="A22" s="150" t="s">
        <v>12</v>
      </c>
      <c r="B22" s="150">
        <v>4715</v>
      </c>
      <c r="C22" s="150">
        <v>5656</v>
      </c>
      <c r="D22" s="150">
        <v>3153</v>
      </c>
      <c r="E22" s="150">
        <v>13524</v>
      </c>
      <c r="F22" s="151"/>
      <c r="G22" s="151"/>
      <c r="H22" s="150" t="s">
        <v>12</v>
      </c>
      <c r="I22" s="150">
        <v>5444</v>
      </c>
      <c r="J22" s="150">
        <v>6237</v>
      </c>
      <c r="K22" s="150">
        <v>3205</v>
      </c>
      <c r="L22" s="150">
        <v>14886</v>
      </c>
    </row>
    <row r="23" spans="1:12" x14ac:dyDescent="0.25">
      <c r="A23" s="149"/>
      <c r="B23" s="149"/>
      <c r="C23" s="149"/>
      <c r="D23" s="149"/>
      <c r="E23" s="149"/>
      <c r="F23" s="149"/>
      <c r="G23" s="149"/>
      <c r="H23" s="149"/>
      <c r="I23" s="149"/>
      <c r="J23" s="149"/>
      <c r="K23" s="149"/>
      <c r="L23" s="149"/>
    </row>
    <row r="24" spans="1:12" x14ac:dyDescent="0.25">
      <c r="A24" s="133" t="s">
        <v>16</v>
      </c>
      <c r="B24" s="133" t="s">
        <v>2</v>
      </c>
      <c r="C24" s="133" t="s">
        <v>3</v>
      </c>
      <c r="D24" s="133" t="s">
        <v>4</v>
      </c>
      <c r="E24" s="133" t="s">
        <v>5</v>
      </c>
      <c r="F24" s="149"/>
      <c r="G24" s="149"/>
      <c r="H24" s="133" t="s">
        <v>17</v>
      </c>
      <c r="I24" s="133" t="s">
        <v>2</v>
      </c>
      <c r="J24" s="133" t="s">
        <v>3</v>
      </c>
      <c r="K24" s="133" t="s">
        <v>4</v>
      </c>
      <c r="L24" s="133" t="s">
        <v>5</v>
      </c>
    </row>
    <row r="25" spans="1:12" x14ac:dyDescent="0.25">
      <c r="A25" s="134" t="s">
        <v>7</v>
      </c>
      <c r="B25" s="134">
        <v>652</v>
      </c>
      <c r="C25" s="134">
        <v>1879</v>
      </c>
      <c r="D25" s="134">
        <v>214</v>
      </c>
      <c r="E25" s="134">
        <v>2745</v>
      </c>
      <c r="F25" s="149"/>
      <c r="G25" s="149"/>
      <c r="H25" s="134" t="s">
        <v>7</v>
      </c>
      <c r="I25" s="134">
        <v>687</v>
      </c>
      <c r="J25" s="134">
        <v>2455</v>
      </c>
      <c r="K25" s="134">
        <v>223</v>
      </c>
      <c r="L25" s="134">
        <v>3365</v>
      </c>
    </row>
    <row r="26" spans="1:12" x14ac:dyDescent="0.25">
      <c r="A26" s="134" t="s">
        <v>8</v>
      </c>
      <c r="B26" s="134">
        <v>1358</v>
      </c>
      <c r="C26" s="134">
        <v>2851</v>
      </c>
      <c r="D26" s="134">
        <v>613</v>
      </c>
      <c r="E26" s="134">
        <v>4822</v>
      </c>
      <c r="F26" s="149"/>
      <c r="G26" s="149"/>
      <c r="H26" s="134" t="s">
        <v>8</v>
      </c>
      <c r="I26" s="134">
        <v>1331</v>
      </c>
      <c r="J26" s="134">
        <v>3598</v>
      </c>
      <c r="K26" s="134">
        <v>533</v>
      </c>
      <c r="L26" s="134">
        <v>5462</v>
      </c>
    </row>
    <row r="27" spans="1:12" x14ac:dyDescent="0.25">
      <c r="A27" s="134" t="s">
        <v>9</v>
      </c>
      <c r="B27" s="134">
        <v>1518</v>
      </c>
      <c r="C27" s="134">
        <v>217</v>
      </c>
      <c r="D27" s="134">
        <v>1990</v>
      </c>
      <c r="E27" s="134">
        <v>3725</v>
      </c>
      <c r="F27" s="149"/>
      <c r="G27" s="149"/>
      <c r="H27" s="134" t="s">
        <v>9</v>
      </c>
      <c r="I27" s="134">
        <v>2176</v>
      </c>
      <c r="J27" s="134">
        <v>0</v>
      </c>
      <c r="K27" s="134">
        <v>2182</v>
      </c>
      <c r="L27" s="134">
        <v>4358</v>
      </c>
    </row>
    <row r="28" spans="1:12" x14ac:dyDescent="0.25">
      <c r="A28" s="134" t="s">
        <v>10</v>
      </c>
      <c r="B28" s="134">
        <v>59</v>
      </c>
      <c r="C28" s="134">
        <v>0</v>
      </c>
      <c r="D28" s="134">
        <v>38</v>
      </c>
      <c r="E28" s="134">
        <v>97</v>
      </c>
      <c r="F28" s="149"/>
      <c r="G28" s="149"/>
      <c r="H28" s="134" t="s">
        <v>10</v>
      </c>
      <c r="I28" s="134">
        <v>91</v>
      </c>
      <c r="J28" s="134"/>
      <c r="K28" s="134">
        <v>75</v>
      </c>
      <c r="L28" s="134">
        <v>166</v>
      </c>
    </row>
    <row r="29" spans="1:12" x14ac:dyDescent="0.25">
      <c r="A29" s="134" t="s">
        <v>11</v>
      </c>
      <c r="B29" s="134">
        <v>202</v>
      </c>
      <c r="C29" s="134">
        <v>29</v>
      </c>
      <c r="D29" s="134">
        <v>21</v>
      </c>
      <c r="E29" s="134">
        <v>252</v>
      </c>
      <c r="F29" s="149"/>
      <c r="G29" s="149"/>
      <c r="H29" s="134" t="s">
        <v>11</v>
      </c>
      <c r="I29" s="134">
        <v>262</v>
      </c>
      <c r="J29" s="134">
        <v>0</v>
      </c>
      <c r="K29" s="134">
        <v>35</v>
      </c>
      <c r="L29" s="134">
        <v>297</v>
      </c>
    </row>
    <row r="30" spans="1:12" x14ac:dyDescent="0.25">
      <c r="A30" s="150" t="s">
        <v>12</v>
      </c>
      <c r="B30" s="150">
        <v>3789</v>
      </c>
      <c r="C30" s="150">
        <v>4976</v>
      </c>
      <c r="D30" s="150">
        <v>2876</v>
      </c>
      <c r="E30" s="150">
        <v>11641</v>
      </c>
      <c r="F30" s="151"/>
      <c r="G30" s="151"/>
      <c r="H30" s="150" t="s">
        <v>12</v>
      </c>
      <c r="I30" s="150">
        <v>4547</v>
      </c>
      <c r="J30" s="150">
        <v>6053</v>
      </c>
      <c r="K30" s="150">
        <v>3048</v>
      </c>
      <c r="L30" s="150">
        <v>13648</v>
      </c>
    </row>
    <row r="31" spans="1:12" x14ac:dyDescent="0.25">
      <c r="A31" s="134" t="s">
        <v>13</v>
      </c>
      <c r="B31" s="134">
        <v>914</v>
      </c>
      <c r="C31" s="134">
        <v>863</v>
      </c>
      <c r="D31" s="134">
        <v>205</v>
      </c>
      <c r="E31" s="134">
        <v>1982</v>
      </c>
      <c r="F31" s="149"/>
      <c r="G31" s="149"/>
      <c r="H31" s="134" t="s">
        <v>13</v>
      </c>
      <c r="I31" s="134">
        <f>368+299+378</f>
        <v>1045</v>
      </c>
      <c r="J31" s="134">
        <v>397</v>
      </c>
      <c r="K31" s="134">
        <v>174</v>
      </c>
      <c r="L31" s="134">
        <f>SUM(I31:K31)</f>
        <v>1616</v>
      </c>
    </row>
    <row r="32" spans="1:12" x14ac:dyDescent="0.25">
      <c r="A32" s="150" t="s">
        <v>12</v>
      </c>
      <c r="B32" s="150">
        <v>4703</v>
      </c>
      <c r="C32" s="150">
        <v>5839</v>
      </c>
      <c r="D32" s="150">
        <v>3081</v>
      </c>
      <c r="E32" s="150">
        <v>13623</v>
      </c>
      <c r="F32" s="151"/>
      <c r="G32" s="151"/>
      <c r="H32" s="150" t="s">
        <v>12</v>
      </c>
      <c r="I32" s="150">
        <f>SUM(I30:I31)</f>
        <v>5592</v>
      </c>
      <c r="J32" s="150">
        <f>SUM(J30:J31)</f>
        <v>6450</v>
      </c>
      <c r="K32" s="150">
        <f>SUM(K30:K31)</f>
        <v>3222</v>
      </c>
      <c r="L32" s="150">
        <f>SUM(L30:L31)</f>
        <v>15264</v>
      </c>
    </row>
    <row r="33" spans="1:12" x14ac:dyDescent="0.25">
      <c r="A33" s="149"/>
      <c r="B33" s="149"/>
      <c r="C33" s="149"/>
      <c r="D33" s="149"/>
      <c r="E33" s="149"/>
      <c r="F33" s="149"/>
      <c r="G33" s="149"/>
      <c r="H33" s="151"/>
      <c r="I33" s="151"/>
      <c r="J33" s="151"/>
      <c r="K33" s="151"/>
      <c r="L33" s="151"/>
    </row>
    <row r="34" spans="1:12" x14ac:dyDescent="0.25">
      <c r="A34" s="133" t="s">
        <v>18</v>
      </c>
      <c r="B34" s="133" t="s">
        <v>2</v>
      </c>
      <c r="C34" s="133" t="s">
        <v>3</v>
      </c>
      <c r="D34" s="133" t="s">
        <v>4</v>
      </c>
      <c r="E34" s="133" t="s">
        <v>5</v>
      </c>
      <c r="F34" s="149"/>
      <c r="G34" s="149"/>
      <c r="H34" s="133" t="s">
        <v>20</v>
      </c>
      <c r="I34" s="133" t="s">
        <v>2</v>
      </c>
      <c r="J34" s="133" t="s">
        <v>3</v>
      </c>
      <c r="K34" s="133" t="s">
        <v>4</v>
      </c>
      <c r="L34" s="133" t="s">
        <v>5</v>
      </c>
    </row>
    <row r="35" spans="1:12" x14ac:dyDescent="0.25">
      <c r="A35" s="134" t="s">
        <v>7</v>
      </c>
      <c r="B35" s="134">
        <v>696</v>
      </c>
      <c r="C35" s="134">
        <v>2011</v>
      </c>
      <c r="D35" s="134">
        <v>217</v>
      </c>
      <c r="E35" s="134">
        <v>2924</v>
      </c>
      <c r="F35" s="149"/>
      <c r="G35" s="149"/>
      <c r="H35" s="134" t="s">
        <v>7</v>
      </c>
      <c r="I35" s="134">
        <v>631</v>
      </c>
      <c r="J35" s="134">
        <v>2243</v>
      </c>
      <c r="K35" s="134">
        <v>227</v>
      </c>
      <c r="L35" s="134">
        <f>SUM(I35:K35)</f>
        <v>3101</v>
      </c>
    </row>
    <row r="36" spans="1:12" x14ac:dyDescent="0.25">
      <c r="A36" s="134" t="s">
        <v>8</v>
      </c>
      <c r="B36" s="134">
        <v>1300</v>
      </c>
      <c r="C36" s="134">
        <v>2990</v>
      </c>
      <c r="D36" s="134">
        <v>661</v>
      </c>
      <c r="E36" s="134">
        <v>4951</v>
      </c>
      <c r="F36" s="149"/>
      <c r="G36" s="149"/>
      <c r="H36" s="134" t="s">
        <v>8</v>
      </c>
      <c r="I36" s="134">
        <v>1372</v>
      </c>
      <c r="J36" s="134">
        <v>3788</v>
      </c>
      <c r="K36" s="134">
        <v>488</v>
      </c>
      <c r="L36" s="134">
        <f>SUM(I36:K36)</f>
        <v>5648</v>
      </c>
    </row>
    <row r="37" spans="1:12" x14ac:dyDescent="0.25">
      <c r="A37" s="134" t="s">
        <v>9</v>
      </c>
      <c r="B37" s="134">
        <v>1507</v>
      </c>
      <c r="C37" s="134">
        <v>227</v>
      </c>
      <c r="D37" s="134">
        <v>2007</v>
      </c>
      <c r="E37" s="134">
        <v>3741</v>
      </c>
      <c r="F37" s="149"/>
      <c r="G37" s="149"/>
      <c r="H37" s="134" t="s">
        <v>9</v>
      </c>
      <c r="I37" s="134">
        <v>2231</v>
      </c>
      <c r="J37" s="134">
        <v>0</v>
      </c>
      <c r="K37" s="134">
        <v>2229</v>
      </c>
      <c r="L37" s="134">
        <f>SUM(I37:K37)</f>
        <v>4460</v>
      </c>
    </row>
    <row r="38" spans="1:12" x14ac:dyDescent="0.25">
      <c r="A38" s="134" t="s">
        <v>10</v>
      </c>
      <c r="B38" s="134">
        <v>86</v>
      </c>
      <c r="C38" s="134">
        <v>0</v>
      </c>
      <c r="D38" s="134">
        <v>43</v>
      </c>
      <c r="E38" s="134">
        <v>129</v>
      </c>
      <c r="F38" s="149"/>
      <c r="G38" s="149"/>
      <c r="H38" s="134" t="s">
        <v>10</v>
      </c>
      <c r="I38" s="134">
        <v>66</v>
      </c>
      <c r="J38" s="134">
        <v>0</v>
      </c>
      <c r="K38" s="134">
        <v>84</v>
      </c>
      <c r="L38" s="134">
        <f>SUM(I38:K38)</f>
        <v>150</v>
      </c>
    </row>
    <row r="39" spans="1:12" x14ac:dyDescent="0.25">
      <c r="A39" s="134" t="s">
        <v>11</v>
      </c>
      <c r="B39" s="134">
        <v>204</v>
      </c>
      <c r="C39" s="134">
        <v>31</v>
      </c>
      <c r="D39" s="134">
        <v>23</v>
      </c>
      <c r="E39" s="134">
        <v>258</v>
      </c>
      <c r="F39" s="149"/>
      <c r="G39" s="149"/>
      <c r="H39" s="134" t="s">
        <v>11</v>
      </c>
      <c r="I39" s="134">
        <v>247</v>
      </c>
      <c r="J39" s="134">
        <v>0</v>
      </c>
      <c r="K39" s="134">
        <v>44</v>
      </c>
      <c r="L39" s="134">
        <f>SUM(I39:K39)</f>
        <v>291</v>
      </c>
    </row>
    <row r="40" spans="1:12" x14ac:dyDescent="0.25">
      <c r="A40" s="150" t="s">
        <v>12</v>
      </c>
      <c r="B40" s="150">
        <v>3793</v>
      </c>
      <c r="C40" s="150">
        <v>5259</v>
      </c>
      <c r="D40" s="150">
        <v>2951</v>
      </c>
      <c r="E40" s="150">
        <v>12003</v>
      </c>
      <c r="F40" s="151"/>
      <c r="G40" s="151"/>
      <c r="H40" s="150" t="s">
        <v>12</v>
      </c>
      <c r="I40" s="150">
        <f>SUM(I35:I39)</f>
        <v>4547</v>
      </c>
      <c r="J40" s="150">
        <f>SUM(J35:J39)</f>
        <v>6031</v>
      </c>
      <c r="K40" s="150">
        <f>SUM(K35:K39)</f>
        <v>3072</v>
      </c>
      <c r="L40" s="150">
        <f>SUM(L35:L39)</f>
        <v>13650</v>
      </c>
    </row>
    <row r="41" spans="1:12" x14ac:dyDescent="0.25">
      <c r="A41" s="134" t="s">
        <v>13</v>
      </c>
      <c r="B41" s="134">
        <v>1231</v>
      </c>
      <c r="C41" s="134">
        <v>502</v>
      </c>
      <c r="D41" s="134">
        <v>201</v>
      </c>
      <c r="E41" s="134">
        <v>1934</v>
      </c>
      <c r="F41" s="149"/>
      <c r="G41" s="149"/>
      <c r="H41" s="134" t="s">
        <v>13</v>
      </c>
      <c r="I41" s="134">
        <v>1018</v>
      </c>
      <c r="J41" s="134">
        <v>352</v>
      </c>
      <c r="K41" s="134">
        <v>223</v>
      </c>
      <c r="L41" s="134">
        <f>SUM(I41:K41)</f>
        <v>1593</v>
      </c>
    </row>
    <row r="42" spans="1:12" x14ac:dyDescent="0.25">
      <c r="A42" s="150" t="s">
        <v>12</v>
      </c>
      <c r="B42" s="150">
        <v>5024</v>
      </c>
      <c r="C42" s="150">
        <v>5761</v>
      </c>
      <c r="D42" s="150">
        <v>3152</v>
      </c>
      <c r="E42" s="150">
        <v>13937</v>
      </c>
      <c r="F42" s="151"/>
      <c r="G42" s="151"/>
      <c r="H42" s="150" t="s">
        <v>12</v>
      </c>
      <c r="I42" s="150">
        <f>SUM(I40:I41)</f>
        <v>5565</v>
      </c>
      <c r="J42" s="150">
        <f>SUM(J40:J41)</f>
        <v>6383</v>
      </c>
      <c r="K42" s="150">
        <f>SUM(K40:K41)</f>
        <v>3295</v>
      </c>
      <c r="L42" s="150">
        <f>SUM(L40:L41)</f>
        <v>15243</v>
      </c>
    </row>
    <row r="43" spans="1:12" x14ac:dyDescent="0.25">
      <c r="A43" s="151"/>
      <c r="B43" s="151"/>
      <c r="C43" s="151"/>
      <c r="D43" s="151"/>
      <c r="E43" s="151"/>
      <c r="F43" s="151"/>
      <c r="G43" s="151"/>
      <c r="H43" s="151"/>
      <c r="I43" s="151"/>
      <c r="J43" s="151"/>
      <c r="K43" s="151"/>
      <c r="L43" s="151"/>
    </row>
    <row r="44" spans="1:12" x14ac:dyDescent="0.25">
      <c r="A44" s="133" t="s">
        <v>19</v>
      </c>
      <c r="B44" s="133" t="s">
        <v>2</v>
      </c>
      <c r="C44" s="133" t="s">
        <v>3</v>
      </c>
      <c r="D44" s="133" t="s">
        <v>4</v>
      </c>
      <c r="E44" s="133" t="s">
        <v>5</v>
      </c>
      <c r="F44" s="151"/>
      <c r="G44" s="151"/>
      <c r="H44" s="133" t="s">
        <v>21</v>
      </c>
      <c r="I44" s="133" t="s">
        <v>2</v>
      </c>
      <c r="J44" s="133" t="s">
        <v>3</v>
      </c>
      <c r="K44" s="133" t="s">
        <v>4</v>
      </c>
      <c r="L44" s="133" t="s">
        <v>5</v>
      </c>
    </row>
    <row r="45" spans="1:12" x14ac:dyDescent="0.25">
      <c r="A45" s="134" t="s">
        <v>7</v>
      </c>
      <c r="B45" s="134">
        <v>714</v>
      </c>
      <c r="C45" s="134">
        <v>2171</v>
      </c>
      <c r="D45" s="134">
        <v>228</v>
      </c>
      <c r="E45" s="134">
        <f t="shared" ref="E45:E52" si="0">SUM(B45:D45)</f>
        <v>3113</v>
      </c>
      <c r="F45" s="151"/>
      <c r="G45" s="151"/>
      <c r="H45" s="134" t="s">
        <v>7</v>
      </c>
      <c r="I45" s="134">
        <v>594</v>
      </c>
      <c r="J45" s="134">
        <v>2175</v>
      </c>
      <c r="K45" s="134">
        <v>204</v>
      </c>
      <c r="L45" s="134">
        <f>SUM(I45:K45)</f>
        <v>2973</v>
      </c>
    </row>
    <row r="46" spans="1:12" x14ac:dyDescent="0.25">
      <c r="A46" s="134" t="s">
        <v>8</v>
      </c>
      <c r="B46" s="134">
        <v>1334</v>
      </c>
      <c r="C46" s="134">
        <v>3042</v>
      </c>
      <c r="D46" s="134">
        <v>628</v>
      </c>
      <c r="E46" s="134">
        <f t="shared" si="0"/>
        <v>5004</v>
      </c>
      <c r="F46" s="151"/>
      <c r="G46" s="151"/>
      <c r="H46" s="134" t="s">
        <v>8</v>
      </c>
      <c r="I46" s="134">
        <v>1426</v>
      </c>
      <c r="J46" s="134">
        <v>3877</v>
      </c>
      <c r="K46" s="134">
        <v>517</v>
      </c>
      <c r="L46" s="134">
        <f>SUM(I46:K46)</f>
        <v>5820</v>
      </c>
    </row>
    <row r="47" spans="1:12" x14ac:dyDescent="0.25">
      <c r="A47" s="134" t="s">
        <v>9</v>
      </c>
      <c r="B47" s="134">
        <v>1613</v>
      </c>
      <c r="C47" s="134">
        <v>214</v>
      </c>
      <c r="D47" s="134">
        <v>2068</v>
      </c>
      <c r="E47" s="134">
        <f t="shared" si="0"/>
        <v>3895</v>
      </c>
      <c r="F47" s="151"/>
      <c r="G47" s="151"/>
      <c r="H47" s="134" t="s">
        <v>9</v>
      </c>
      <c r="I47" s="134">
        <v>2145</v>
      </c>
      <c r="J47" s="134">
        <v>0</v>
      </c>
      <c r="K47" s="134">
        <v>2323</v>
      </c>
      <c r="L47" s="134">
        <v>4466</v>
      </c>
    </row>
    <row r="48" spans="1:12" x14ac:dyDescent="0.25">
      <c r="A48" s="134" t="s">
        <v>10</v>
      </c>
      <c r="B48" s="134">
        <v>106</v>
      </c>
      <c r="C48" s="134">
        <v>0</v>
      </c>
      <c r="D48" s="134">
        <v>49</v>
      </c>
      <c r="E48" s="134">
        <f t="shared" si="0"/>
        <v>155</v>
      </c>
      <c r="F48" s="151"/>
      <c r="G48" s="151"/>
      <c r="H48" s="134" t="s">
        <v>10</v>
      </c>
      <c r="I48" s="134">
        <v>83</v>
      </c>
      <c r="J48" s="134">
        <v>0</v>
      </c>
      <c r="K48" s="134">
        <v>77</v>
      </c>
      <c r="L48" s="134">
        <f>SUM(I48:K48)</f>
        <v>160</v>
      </c>
    </row>
    <row r="49" spans="1:16" x14ac:dyDescent="0.25">
      <c r="A49" s="134" t="s">
        <v>11</v>
      </c>
      <c r="B49" s="134">
        <v>222</v>
      </c>
      <c r="C49" s="134">
        <v>33</v>
      </c>
      <c r="D49" s="134">
        <v>31</v>
      </c>
      <c r="E49" s="134">
        <f t="shared" si="0"/>
        <v>286</v>
      </c>
      <c r="F49" s="151"/>
      <c r="G49" s="151"/>
      <c r="H49" s="134" t="s">
        <v>11</v>
      </c>
      <c r="I49" s="134">
        <v>253</v>
      </c>
      <c r="J49" s="134">
        <v>0</v>
      </c>
      <c r="K49" s="134">
        <v>49</v>
      </c>
      <c r="L49" s="134">
        <f>SUM(I49:K49)</f>
        <v>302</v>
      </c>
    </row>
    <row r="50" spans="1:16" x14ac:dyDescent="0.25">
      <c r="A50" s="150" t="s">
        <v>12</v>
      </c>
      <c r="B50" s="150">
        <v>3989</v>
      </c>
      <c r="C50" s="150">
        <v>5460</v>
      </c>
      <c r="D50" s="150">
        <v>3004</v>
      </c>
      <c r="E50" s="150">
        <f t="shared" si="0"/>
        <v>12453</v>
      </c>
      <c r="F50" s="151"/>
      <c r="G50" s="151"/>
      <c r="H50" s="150" t="s">
        <v>12</v>
      </c>
      <c r="I50" s="150">
        <f>SUM(I45:I49)</f>
        <v>4501</v>
      </c>
      <c r="J50" s="150">
        <f>SUM(J45:J49)</f>
        <v>6052</v>
      </c>
      <c r="K50" s="150">
        <f>SUM(K45:K49)</f>
        <v>3170</v>
      </c>
      <c r="L50" s="150">
        <f>SUM(L45:L49)</f>
        <v>13721</v>
      </c>
    </row>
    <row r="51" spans="1:16" x14ac:dyDescent="0.25">
      <c r="A51" s="134" t="s">
        <v>13</v>
      </c>
      <c r="B51" s="134">
        <v>953</v>
      </c>
      <c r="C51" s="134">
        <v>523</v>
      </c>
      <c r="D51" s="134">
        <v>189</v>
      </c>
      <c r="E51" s="134">
        <f t="shared" si="0"/>
        <v>1665</v>
      </c>
      <c r="F51" s="151"/>
      <c r="G51" s="151"/>
      <c r="H51" s="134" t="s">
        <v>13</v>
      </c>
      <c r="I51" s="134">
        <v>1004</v>
      </c>
      <c r="J51" s="134">
        <v>357</v>
      </c>
      <c r="K51" s="134">
        <v>224</v>
      </c>
      <c r="L51" s="134">
        <v>1586</v>
      </c>
    </row>
    <row r="52" spans="1:16" x14ac:dyDescent="0.25">
      <c r="A52" s="150" t="s">
        <v>12</v>
      </c>
      <c r="B52" s="150">
        <v>4942</v>
      </c>
      <c r="C52" s="150">
        <v>5983</v>
      </c>
      <c r="D52" s="150">
        <v>3193</v>
      </c>
      <c r="E52" s="150">
        <f t="shared" si="0"/>
        <v>14118</v>
      </c>
      <c r="F52" s="151"/>
      <c r="G52" s="151"/>
      <c r="H52" s="150" t="s">
        <v>12</v>
      </c>
      <c r="I52" s="150">
        <f>SUM(I50:I51)</f>
        <v>5505</v>
      </c>
      <c r="J52" s="150">
        <f>SUM(J50:J51)</f>
        <v>6409</v>
      </c>
      <c r="K52" s="150">
        <f>SUM(K50:K51)</f>
        <v>3394</v>
      </c>
      <c r="L52" s="150">
        <f>SUM(L50:L51)</f>
        <v>15307</v>
      </c>
    </row>
    <row r="53" spans="1:16" s="74" customFormat="1" ht="14.25" customHeight="1" x14ac:dyDescent="0.25">
      <c r="A53" s="152"/>
      <c r="B53" s="152"/>
      <c r="C53" s="152"/>
      <c r="D53" s="152"/>
      <c r="E53" s="152"/>
      <c r="F53" s="152"/>
      <c r="G53" s="152"/>
      <c r="H53" s="152"/>
      <c r="I53" s="153"/>
      <c r="J53" s="153"/>
      <c r="K53" s="153"/>
      <c r="L53" s="153"/>
      <c r="M53" s="154"/>
      <c r="N53" s="154"/>
      <c r="O53" s="154"/>
      <c r="P53" s="154"/>
    </row>
    <row r="54" spans="1:16" x14ac:dyDescent="0.25">
      <c r="A54" s="133" t="s">
        <v>22</v>
      </c>
      <c r="B54" s="133" t="s">
        <v>2</v>
      </c>
      <c r="C54" s="133" t="s">
        <v>3</v>
      </c>
      <c r="D54" s="133" t="s">
        <v>4</v>
      </c>
      <c r="E54" s="133" t="s">
        <v>5</v>
      </c>
      <c r="H54" s="133" t="s">
        <v>265</v>
      </c>
      <c r="I54" s="133" t="s">
        <v>2</v>
      </c>
      <c r="J54" s="133" t="s">
        <v>3</v>
      </c>
      <c r="K54" s="133" t="s">
        <v>4</v>
      </c>
      <c r="L54" s="133" t="s">
        <v>5</v>
      </c>
    </row>
    <row r="55" spans="1:16" x14ac:dyDescent="0.25">
      <c r="A55" s="134" t="s">
        <v>7</v>
      </c>
      <c r="B55" s="134">
        <v>585</v>
      </c>
      <c r="C55" s="134">
        <v>2162</v>
      </c>
      <c r="D55" s="134">
        <v>187</v>
      </c>
      <c r="E55" s="134">
        <f>SUM(B55:D55)</f>
        <v>2934</v>
      </c>
      <c r="H55" s="134" t="s">
        <v>7</v>
      </c>
      <c r="I55" s="134">
        <v>382</v>
      </c>
      <c r="J55" s="134">
        <v>2137</v>
      </c>
      <c r="K55" s="134">
        <v>184</v>
      </c>
      <c r="L55" s="134">
        <f>SUM(I55:K55)</f>
        <v>2703</v>
      </c>
    </row>
    <row r="56" spans="1:16" x14ac:dyDescent="0.25">
      <c r="A56" s="134" t="s">
        <v>8</v>
      </c>
      <c r="B56" s="134">
        <v>1420</v>
      </c>
      <c r="C56" s="134">
        <v>3995</v>
      </c>
      <c r="D56" s="134">
        <v>498</v>
      </c>
      <c r="E56" s="134">
        <f>SUM(B56:D56)</f>
        <v>5913</v>
      </c>
      <c r="H56" s="134" t="s">
        <v>8</v>
      </c>
      <c r="I56" s="134">
        <v>1032</v>
      </c>
      <c r="J56" s="134">
        <v>4456</v>
      </c>
      <c r="K56" s="134">
        <v>531</v>
      </c>
      <c r="L56" s="134">
        <f>SUM(I56:K56)</f>
        <v>6019</v>
      </c>
    </row>
    <row r="57" spans="1:16" x14ac:dyDescent="0.25">
      <c r="A57" s="134" t="s">
        <v>9</v>
      </c>
      <c r="B57" s="134">
        <v>2107</v>
      </c>
      <c r="C57" s="134">
        <v>0</v>
      </c>
      <c r="D57" s="134">
        <v>2338</v>
      </c>
      <c r="E57" s="134">
        <f>SUM(B57:D57)</f>
        <v>4445</v>
      </c>
      <c r="H57" s="134" t="s">
        <v>9</v>
      </c>
      <c r="I57" s="134">
        <v>2237</v>
      </c>
      <c r="J57" s="134"/>
      <c r="K57" s="134">
        <v>2818</v>
      </c>
      <c r="L57" s="134">
        <f>SUM(I57:K57)</f>
        <v>5055</v>
      </c>
    </row>
    <row r="58" spans="1:16" x14ac:dyDescent="0.25">
      <c r="A58" s="134" t="s">
        <v>10</v>
      </c>
      <c r="B58" s="134">
        <v>85</v>
      </c>
      <c r="C58" s="134">
        <v>0</v>
      </c>
      <c r="D58" s="134">
        <f>47+28</f>
        <v>75</v>
      </c>
      <c r="E58" s="134">
        <f>SUM(B58:D58)</f>
        <v>160</v>
      </c>
      <c r="H58" s="134" t="s">
        <v>10</v>
      </c>
      <c r="I58" s="134">
        <v>87</v>
      </c>
      <c r="J58" s="134"/>
      <c r="K58" s="134">
        <v>75</v>
      </c>
      <c r="L58" s="134">
        <f>SUM(I58:K58)</f>
        <v>162</v>
      </c>
    </row>
    <row r="59" spans="1:16" x14ac:dyDescent="0.25">
      <c r="A59" s="134" t="s">
        <v>11</v>
      </c>
      <c r="B59" s="134">
        <f>68+55+124</f>
        <v>247</v>
      </c>
      <c r="C59" s="134">
        <v>0</v>
      </c>
      <c r="D59" s="134">
        <v>55</v>
      </c>
      <c r="E59" s="134">
        <f>SUM(B59:D59)</f>
        <v>302</v>
      </c>
      <c r="H59" s="134" t="s">
        <v>11</v>
      </c>
      <c r="I59" s="134">
        <v>323</v>
      </c>
      <c r="J59" s="134"/>
      <c r="K59" s="134">
        <v>78</v>
      </c>
      <c r="L59" s="134">
        <f>SUM(I59:K59)</f>
        <v>401</v>
      </c>
    </row>
    <row r="60" spans="1:16" x14ac:dyDescent="0.25">
      <c r="A60" s="150" t="s">
        <v>12</v>
      </c>
      <c r="B60" s="150">
        <f>SUM(B55:B59)</f>
        <v>4444</v>
      </c>
      <c r="C60" s="150">
        <f>SUM(C55:C59)</f>
        <v>6157</v>
      </c>
      <c r="D60" s="150">
        <f>SUM(D55:D59)</f>
        <v>3153</v>
      </c>
      <c r="E60" s="150">
        <f>SUM(E55:E59)</f>
        <v>13754</v>
      </c>
      <c r="H60" s="150" t="s">
        <v>12</v>
      </c>
      <c r="I60" s="150">
        <f>SUM(I55:I59)</f>
        <v>4061</v>
      </c>
      <c r="J60" s="150">
        <f>SUM(J55:J59)</f>
        <v>6593</v>
      </c>
      <c r="K60" s="150">
        <f>SUM(K55:K59)</f>
        <v>3686</v>
      </c>
      <c r="L60" s="150">
        <f>SUM(L55:L59)</f>
        <v>14340</v>
      </c>
    </row>
    <row r="61" spans="1:16" x14ac:dyDescent="0.25">
      <c r="A61" s="134" t="s">
        <v>13</v>
      </c>
      <c r="B61" s="134">
        <f>394+268+372</f>
        <v>1034</v>
      </c>
      <c r="C61" s="134">
        <v>292</v>
      </c>
      <c r="D61" s="134">
        <v>216</v>
      </c>
      <c r="E61" s="134">
        <f>SUM(B61:D61)</f>
        <v>1542</v>
      </c>
      <c r="H61" s="155" t="s">
        <v>13</v>
      </c>
      <c r="I61" s="155">
        <v>993</v>
      </c>
      <c r="J61" s="155">
        <v>315</v>
      </c>
      <c r="K61" s="155">
        <v>170</v>
      </c>
      <c r="L61" s="155">
        <f>SUM(I61:K61)</f>
        <v>1478</v>
      </c>
    </row>
    <row r="62" spans="1:16" x14ac:dyDescent="0.25">
      <c r="A62" s="150" t="s">
        <v>12</v>
      </c>
      <c r="B62" s="150">
        <f>SUM(B60:B61)</f>
        <v>5478</v>
      </c>
      <c r="C62" s="150">
        <f>SUM(C60:C61)</f>
        <v>6449</v>
      </c>
      <c r="D62" s="150">
        <f>SUM(D60:D61)</f>
        <v>3369</v>
      </c>
      <c r="E62" s="150">
        <f>SUM(E60:E61)</f>
        <v>15296</v>
      </c>
      <c r="H62" s="150" t="s">
        <v>12</v>
      </c>
      <c r="I62" s="150">
        <f>SUM(I60:I61)</f>
        <v>5054</v>
      </c>
      <c r="J62" s="150">
        <f>SUM(J60:J61)</f>
        <v>6908</v>
      </c>
      <c r="K62" s="150">
        <f>SUM(K60:K61)</f>
        <v>3856</v>
      </c>
      <c r="L62" s="150">
        <f>SUM(L60:L61)</f>
        <v>15818</v>
      </c>
    </row>
    <row r="64" spans="1:16" x14ac:dyDescent="0.25">
      <c r="A64" s="133" t="s">
        <v>23</v>
      </c>
      <c r="B64" s="133" t="s">
        <v>2</v>
      </c>
      <c r="C64" s="133" t="s">
        <v>3</v>
      </c>
      <c r="D64" s="133" t="s">
        <v>4</v>
      </c>
      <c r="E64" s="133" t="s">
        <v>5</v>
      </c>
      <c r="H64" s="133" t="s">
        <v>278</v>
      </c>
      <c r="I64" s="133" t="s">
        <v>2</v>
      </c>
      <c r="J64" s="133" t="s">
        <v>3</v>
      </c>
      <c r="K64" s="133" t="s">
        <v>4</v>
      </c>
      <c r="L64" s="133" t="s">
        <v>5</v>
      </c>
    </row>
    <row r="65" spans="1:12" x14ac:dyDescent="0.25">
      <c r="A65" s="134" t="s">
        <v>7</v>
      </c>
      <c r="B65" s="134">
        <v>587</v>
      </c>
      <c r="C65" s="134">
        <v>2141</v>
      </c>
      <c r="D65" s="134">
        <v>194</v>
      </c>
      <c r="E65" s="134">
        <f>SUM(B65:D65)</f>
        <v>2922</v>
      </c>
      <c r="H65" s="134" t="s">
        <v>7</v>
      </c>
      <c r="I65" s="134">
        <v>354</v>
      </c>
      <c r="J65" s="134">
        <v>2060</v>
      </c>
      <c r="K65" s="134">
        <v>187</v>
      </c>
      <c r="L65" s="134">
        <f>SUM(I65:K65)</f>
        <v>2601</v>
      </c>
    </row>
    <row r="66" spans="1:12" x14ac:dyDescent="0.25">
      <c r="A66" s="134" t="s">
        <v>8</v>
      </c>
      <c r="B66" s="134">
        <v>1401</v>
      </c>
      <c r="C66" s="134">
        <v>4106</v>
      </c>
      <c r="D66" s="134">
        <v>492</v>
      </c>
      <c r="E66" s="134">
        <f>SUM(B66:D66)</f>
        <v>5999</v>
      </c>
      <c r="H66" s="134" t="s">
        <v>8</v>
      </c>
      <c r="I66" s="134">
        <v>1017</v>
      </c>
      <c r="J66" s="134">
        <v>4425</v>
      </c>
      <c r="K66" s="134">
        <v>541</v>
      </c>
      <c r="L66" s="134">
        <f>SUM(I66:K66)</f>
        <v>5983</v>
      </c>
    </row>
    <row r="67" spans="1:12" x14ac:dyDescent="0.25">
      <c r="A67" s="134" t="s">
        <v>9</v>
      </c>
      <c r="B67" s="134">
        <v>2092</v>
      </c>
      <c r="C67" s="134">
        <v>0</v>
      </c>
      <c r="D67" s="134">
        <v>2423</v>
      </c>
      <c r="E67" s="134">
        <f>SUM(B67:D67)</f>
        <v>4515</v>
      </c>
      <c r="H67" s="134" t="s">
        <v>9</v>
      </c>
      <c r="I67" s="134">
        <v>2242</v>
      </c>
      <c r="J67" s="134"/>
      <c r="K67" s="134">
        <v>2866</v>
      </c>
      <c r="L67" s="134">
        <f>SUM(I67:K67)</f>
        <v>5108</v>
      </c>
    </row>
    <row r="68" spans="1:12" x14ac:dyDescent="0.25">
      <c r="A68" s="134" t="s">
        <v>10</v>
      </c>
      <c r="B68" s="134">
        <v>86</v>
      </c>
      <c r="C68" s="134">
        <v>0</v>
      </c>
      <c r="D68" s="134">
        <v>73</v>
      </c>
      <c r="E68" s="134">
        <f>SUM(B68:D68)</f>
        <v>159</v>
      </c>
      <c r="H68" s="134" t="s">
        <v>10</v>
      </c>
      <c r="I68" s="134">
        <v>73</v>
      </c>
      <c r="J68" s="134"/>
      <c r="K68" s="134">
        <v>95</v>
      </c>
      <c r="L68" s="134">
        <f>SUM(I68:K68)</f>
        <v>168</v>
      </c>
    </row>
    <row r="69" spans="1:12" x14ac:dyDescent="0.25">
      <c r="A69" s="134" t="s">
        <v>11</v>
      </c>
      <c r="B69" s="134">
        <f>129+123</f>
        <v>252</v>
      </c>
      <c r="C69" s="134">
        <v>0</v>
      </c>
      <c r="D69" s="134">
        <v>54</v>
      </c>
      <c r="E69" s="134">
        <f>SUM(B69:D69)</f>
        <v>306</v>
      </c>
      <c r="H69" s="134" t="s">
        <v>11</v>
      </c>
      <c r="I69" s="134">
        <v>244</v>
      </c>
      <c r="J69" s="134"/>
      <c r="K69" s="134">
        <v>45</v>
      </c>
      <c r="L69" s="134">
        <f>SUM(I69:K69)</f>
        <v>289</v>
      </c>
    </row>
    <row r="70" spans="1:12" x14ac:dyDescent="0.25">
      <c r="A70" s="150" t="s">
        <v>12</v>
      </c>
      <c r="B70" s="150">
        <f>SUM(B65:B69)</f>
        <v>4418</v>
      </c>
      <c r="C70" s="150">
        <f>SUM(C65:C69)</f>
        <v>6247</v>
      </c>
      <c r="D70" s="150">
        <f>SUM(D65:D69)</f>
        <v>3236</v>
      </c>
      <c r="E70" s="150">
        <f>SUM(E65:E69)</f>
        <v>13901</v>
      </c>
      <c r="H70" s="150" t="s">
        <v>12</v>
      </c>
      <c r="I70" s="150">
        <f>SUM(I65:I69)</f>
        <v>3930</v>
      </c>
      <c r="J70" s="150">
        <f>SUM(J65:J69)</f>
        <v>6485</v>
      </c>
      <c r="K70" s="150">
        <f>SUM(K65:K69)</f>
        <v>3734</v>
      </c>
      <c r="L70" s="150">
        <f>SUM(L65:L69)</f>
        <v>14149</v>
      </c>
    </row>
    <row r="71" spans="1:12" x14ac:dyDescent="0.25">
      <c r="A71" s="134" t="s">
        <v>13</v>
      </c>
      <c r="B71" s="134">
        <f>432+280+359</f>
        <v>1071</v>
      </c>
      <c r="C71" s="134">
        <v>298</v>
      </c>
      <c r="D71" s="134">
        <v>208</v>
      </c>
      <c r="E71" s="134">
        <f>SUM(B71:D71)</f>
        <v>1577</v>
      </c>
      <c r="H71" s="155" t="s">
        <v>13</v>
      </c>
      <c r="I71" s="155">
        <v>995</v>
      </c>
      <c r="J71" s="155">
        <v>303</v>
      </c>
      <c r="K71" s="155">
        <v>186</v>
      </c>
      <c r="L71" s="155">
        <f>SUM(I71:K71)</f>
        <v>1484</v>
      </c>
    </row>
    <row r="72" spans="1:12" x14ac:dyDescent="0.25">
      <c r="A72" s="150" t="s">
        <v>12</v>
      </c>
      <c r="B72" s="150">
        <f>SUM(B70:B71)</f>
        <v>5489</v>
      </c>
      <c r="C72" s="150">
        <f>SUM(C70:C71)</f>
        <v>6545</v>
      </c>
      <c r="D72" s="150">
        <f>SUM(D70:D71)</f>
        <v>3444</v>
      </c>
      <c r="E72" s="150">
        <f>SUM(E70:E71)</f>
        <v>15478</v>
      </c>
      <c r="H72" s="150" t="s">
        <v>12</v>
      </c>
      <c r="I72" s="150">
        <f>SUM(I70:I71)</f>
        <v>4925</v>
      </c>
      <c r="J72" s="150">
        <f>SUM(J70:J71)</f>
        <v>6788</v>
      </c>
      <c r="K72" s="150">
        <f>SUM(K70:K71)</f>
        <v>3920</v>
      </c>
      <c r="L72" s="150">
        <f>SUM(L70:L71)</f>
        <v>15633</v>
      </c>
    </row>
    <row r="74" spans="1:12" x14ac:dyDescent="0.25">
      <c r="A74" s="133" t="s">
        <v>24</v>
      </c>
      <c r="B74" s="133" t="s">
        <v>2</v>
      </c>
      <c r="C74" s="133" t="s">
        <v>3</v>
      </c>
      <c r="D74" s="133" t="s">
        <v>4</v>
      </c>
      <c r="E74" s="133" t="s">
        <v>5</v>
      </c>
      <c r="H74" s="133" t="s">
        <v>281</v>
      </c>
      <c r="I74" s="133" t="s">
        <v>2</v>
      </c>
      <c r="J74" s="133" t="s">
        <v>3</v>
      </c>
      <c r="K74" s="133" t="s">
        <v>4</v>
      </c>
      <c r="L74" s="133" t="s">
        <v>5</v>
      </c>
    </row>
    <row r="75" spans="1:12" x14ac:dyDescent="0.25">
      <c r="A75" s="134" t="s">
        <v>7</v>
      </c>
      <c r="B75" s="134">
        <v>542</v>
      </c>
      <c r="C75" s="134">
        <v>2177</v>
      </c>
      <c r="D75" s="134">
        <v>188</v>
      </c>
      <c r="E75" s="134">
        <f>SUM(B75:D75)</f>
        <v>2907</v>
      </c>
      <c r="H75" s="134" t="s">
        <v>7</v>
      </c>
      <c r="I75" s="134">
        <v>343</v>
      </c>
      <c r="J75" s="134">
        <v>1995</v>
      </c>
      <c r="K75" s="134">
        <v>176</v>
      </c>
      <c r="L75" s="134">
        <f>SUM(I75:K75)</f>
        <v>2514</v>
      </c>
    </row>
    <row r="76" spans="1:12" x14ac:dyDescent="0.25">
      <c r="A76" s="134" t="s">
        <v>8</v>
      </c>
      <c r="B76" s="134">
        <v>1349</v>
      </c>
      <c r="C76" s="134">
        <v>4226</v>
      </c>
      <c r="D76" s="134">
        <v>482</v>
      </c>
      <c r="E76" s="134">
        <f>SUM(B76:D76)</f>
        <v>6057</v>
      </c>
      <c r="H76" s="134" t="s">
        <v>8</v>
      </c>
      <c r="I76" s="134">
        <v>939</v>
      </c>
      <c r="J76" s="134">
        <v>4415</v>
      </c>
      <c r="K76" s="134">
        <v>538</v>
      </c>
      <c r="L76" s="134">
        <f>SUM(I76:K76)</f>
        <v>5892</v>
      </c>
    </row>
    <row r="77" spans="1:12" x14ac:dyDescent="0.25">
      <c r="A77" s="134" t="s">
        <v>9</v>
      </c>
      <c r="B77" s="134">
        <v>2064</v>
      </c>
      <c r="C77" s="134">
        <v>0</v>
      </c>
      <c r="D77" s="134">
        <v>2536</v>
      </c>
      <c r="E77" s="134">
        <f>SUM(B77:D77)</f>
        <v>4600</v>
      </c>
      <c r="H77" s="134" t="s">
        <v>9</v>
      </c>
      <c r="I77" s="134">
        <v>2260</v>
      </c>
      <c r="J77" s="134">
        <v>51</v>
      </c>
      <c r="K77" s="134">
        <v>2895</v>
      </c>
      <c r="L77" s="134">
        <f>SUM(I77:K77)</f>
        <v>5206</v>
      </c>
    </row>
    <row r="78" spans="1:12" x14ac:dyDescent="0.25">
      <c r="A78" s="134" t="s">
        <v>10</v>
      </c>
      <c r="B78" s="134">
        <v>78</v>
      </c>
      <c r="C78" s="134">
        <v>0</v>
      </c>
      <c r="D78" s="134">
        <v>82</v>
      </c>
      <c r="E78" s="134">
        <f>SUM(B78:D78)</f>
        <v>160</v>
      </c>
      <c r="H78" s="134" t="s">
        <v>288</v>
      </c>
      <c r="I78" s="134">
        <v>24</v>
      </c>
      <c r="J78" s="134"/>
      <c r="K78" s="134">
        <v>20</v>
      </c>
      <c r="L78" s="134">
        <v>44</v>
      </c>
    </row>
    <row r="79" spans="1:12" x14ac:dyDescent="0.25">
      <c r="A79" s="134" t="s">
        <v>11</v>
      </c>
      <c r="B79" s="134">
        <v>264</v>
      </c>
      <c r="C79" s="134">
        <v>0</v>
      </c>
      <c r="D79" s="134">
        <v>60</v>
      </c>
      <c r="E79" s="134">
        <f>SUM(B79:D79)</f>
        <v>324</v>
      </c>
      <c r="H79" s="134" t="s">
        <v>10</v>
      </c>
      <c r="I79" s="134">
        <v>0</v>
      </c>
      <c r="J79" s="134">
        <v>160</v>
      </c>
      <c r="K79" s="134">
        <v>0</v>
      </c>
      <c r="L79" s="134">
        <v>160</v>
      </c>
    </row>
    <row r="80" spans="1:12" x14ac:dyDescent="0.25">
      <c r="A80" s="150" t="s">
        <v>12</v>
      </c>
      <c r="B80" s="150">
        <f>SUM(B75:B79)</f>
        <v>4297</v>
      </c>
      <c r="C80" s="150">
        <f>SUM(C75:C79)</f>
        <v>6403</v>
      </c>
      <c r="D80" s="150">
        <f>SUM(D75:D79)</f>
        <v>3348</v>
      </c>
      <c r="E80" s="150">
        <f>SUM(E75:E79)</f>
        <v>14048</v>
      </c>
      <c r="H80" s="134" t="s">
        <v>11</v>
      </c>
      <c r="I80" s="134">
        <v>230</v>
      </c>
      <c r="J80" s="134">
        <v>0</v>
      </c>
      <c r="K80" s="134">
        <v>45</v>
      </c>
      <c r="L80" s="134">
        <f>SUM(I80:K80)</f>
        <v>275</v>
      </c>
    </row>
    <row r="81" spans="1:12" x14ac:dyDescent="0.25">
      <c r="A81" s="134" t="s">
        <v>13</v>
      </c>
      <c r="B81" s="134">
        <v>1085</v>
      </c>
      <c r="C81" s="134">
        <v>294</v>
      </c>
      <c r="D81" s="134">
        <v>187</v>
      </c>
      <c r="E81" s="134">
        <f>SUM(B81:D81)</f>
        <v>1566</v>
      </c>
      <c r="H81" s="150" t="s">
        <v>12</v>
      </c>
      <c r="I81" s="150">
        <f>SUM(I75:I80)</f>
        <v>3796</v>
      </c>
      <c r="J81" s="150">
        <f>SUM(J75:J80)</f>
        <v>6621</v>
      </c>
      <c r="K81" s="150">
        <f>SUM(K75:K80)</f>
        <v>3674</v>
      </c>
      <c r="L81" s="150">
        <f>SUM(L75:L80)</f>
        <v>14091</v>
      </c>
    </row>
    <row r="82" spans="1:12" x14ac:dyDescent="0.25">
      <c r="A82" s="150" t="s">
        <v>12</v>
      </c>
      <c r="B82" s="150">
        <f>SUM(B80:B81)</f>
        <v>5382</v>
      </c>
      <c r="C82" s="150">
        <f>SUM(C80:C81)</f>
        <v>6697</v>
      </c>
      <c r="D82" s="150">
        <f>SUM(D80:D81)</f>
        <v>3535</v>
      </c>
      <c r="E82" s="150">
        <f>SUM(E80:E81)</f>
        <v>15614</v>
      </c>
      <c r="H82" s="155" t="s">
        <v>13</v>
      </c>
      <c r="I82" s="155">
        <v>953</v>
      </c>
      <c r="J82" s="155">
        <v>321</v>
      </c>
      <c r="K82" s="155">
        <v>142</v>
      </c>
      <c r="L82" s="155">
        <f>I82+J82+K82</f>
        <v>1416</v>
      </c>
    </row>
    <row r="83" spans="1:12" x14ac:dyDescent="0.25">
      <c r="H83" s="150" t="s">
        <v>12</v>
      </c>
      <c r="I83" s="150">
        <f>SUM(I81:I82)</f>
        <v>4749</v>
      </c>
      <c r="J83" s="150">
        <f>SUM(J81:J82)</f>
        <v>6942</v>
      </c>
      <c r="K83" s="150">
        <f>SUM(K81:K82)</f>
        <v>3816</v>
      </c>
      <c r="L83" s="150">
        <f>SUM(L81:L82)</f>
        <v>15507</v>
      </c>
    </row>
    <row r="84" spans="1:12" x14ac:dyDescent="0.25">
      <c r="H84" s="151"/>
      <c r="I84" s="151"/>
      <c r="J84" s="151"/>
      <c r="K84" s="151"/>
      <c r="L84" s="151"/>
    </row>
    <row r="85" spans="1:12" x14ac:dyDescent="0.25">
      <c r="A85" s="133" t="s">
        <v>25</v>
      </c>
      <c r="B85" s="133" t="s">
        <v>2</v>
      </c>
      <c r="C85" s="133" t="s">
        <v>3</v>
      </c>
      <c r="D85" s="133" t="s">
        <v>4</v>
      </c>
      <c r="E85" s="133" t="s">
        <v>5</v>
      </c>
      <c r="H85" s="133" t="s">
        <v>296</v>
      </c>
      <c r="I85" s="133" t="s">
        <v>2</v>
      </c>
      <c r="J85" s="133" t="s">
        <v>3</v>
      </c>
      <c r="K85" s="133" t="s">
        <v>4</v>
      </c>
      <c r="L85" s="133" t="s">
        <v>5</v>
      </c>
    </row>
    <row r="86" spans="1:12" x14ac:dyDescent="0.25">
      <c r="A86" s="134" t="s">
        <v>7</v>
      </c>
      <c r="B86" s="134">
        <v>513</v>
      </c>
      <c r="C86" s="134">
        <v>2126</v>
      </c>
      <c r="D86" s="134">
        <v>189</v>
      </c>
      <c r="E86" s="134">
        <f>SUM(B86:D86)</f>
        <v>2828</v>
      </c>
      <c r="H86" s="134" t="s">
        <v>7</v>
      </c>
      <c r="I86" s="134">
        <v>331</v>
      </c>
      <c r="J86" s="134">
        <v>1953</v>
      </c>
      <c r="K86" s="134">
        <v>171</v>
      </c>
      <c r="L86" s="134">
        <f t="shared" ref="L86:L91" si="1">SUM(I86:K86)</f>
        <v>2455</v>
      </c>
    </row>
    <row r="87" spans="1:12" x14ac:dyDescent="0.25">
      <c r="A87" s="134" t="s">
        <v>8</v>
      </c>
      <c r="B87" s="134">
        <v>1379</v>
      </c>
      <c r="C87" s="134">
        <v>4221</v>
      </c>
      <c r="D87" s="134">
        <v>483</v>
      </c>
      <c r="E87" s="134">
        <f>SUM(B87:D87)</f>
        <v>6083</v>
      </c>
      <c r="H87" s="134" t="s">
        <v>8</v>
      </c>
      <c r="I87" s="134">
        <v>896</v>
      </c>
      <c r="J87" s="134">
        <v>4396</v>
      </c>
      <c r="K87" s="134">
        <v>523</v>
      </c>
      <c r="L87" s="134">
        <f t="shared" si="1"/>
        <v>5815</v>
      </c>
    </row>
    <row r="88" spans="1:12" x14ac:dyDescent="0.25">
      <c r="A88" s="134" t="s">
        <v>9</v>
      </c>
      <c r="B88" s="134">
        <v>2164</v>
      </c>
      <c r="C88" s="134">
        <v>0</v>
      </c>
      <c r="D88" s="134">
        <v>2623</v>
      </c>
      <c r="E88" s="134">
        <f>SUM(B88:D88)</f>
        <v>4787</v>
      </c>
      <c r="H88" s="134" t="s">
        <v>9</v>
      </c>
      <c r="I88" s="134">
        <v>2266</v>
      </c>
      <c r="J88" s="134">
        <v>46</v>
      </c>
      <c r="K88" s="134">
        <v>2993</v>
      </c>
      <c r="L88" s="134">
        <f t="shared" si="1"/>
        <v>5305</v>
      </c>
    </row>
    <row r="89" spans="1:12" x14ac:dyDescent="0.25">
      <c r="A89" s="134" t="s">
        <v>10</v>
      </c>
      <c r="B89" s="134">
        <v>80</v>
      </c>
      <c r="C89" s="134">
        <v>0</v>
      </c>
      <c r="D89" s="134">
        <v>67</v>
      </c>
      <c r="E89" s="134">
        <f>SUM(B89:D89)</f>
        <v>147</v>
      </c>
      <c r="H89" s="134" t="s">
        <v>288</v>
      </c>
      <c r="I89" s="134">
        <v>21</v>
      </c>
      <c r="J89" s="134">
        <v>0</v>
      </c>
      <c r="K89" s="134">
        <v>22</v>
      </c>
      <c r="L89" s="134">
        <f t="shared" si="1"/>
        <v>43</v>
      </c>
    </row>
    <row r="90" spans="1:12" x14ac:dyDescent="0.25">
      <c r="A90" s="134" t="s">
        <v>11</v>
      </c>
      <c r="B90" s="134">
        <v>289</v>
      </c>
      <c r="C90" s="134">
        <v>0</v>
      </c>
      <c r="D90" s="134">
        <v>65</v>
      </c>
      <c r="E90" s="134">
        <f>SUM(B90:D90)</f>
        <v>354</v>
      </c>
      <c r="H90" s="134" t="s">
        <v>10</v>
      </c>
      <c r="I90" s="134">
        <v>0</v>
      </c>
      <c r="J90" s="134">
        <v>172</v>
      </c>
      <c r="K90" s="134">
        <v>0</v>
      </c>
      <c r="L90" s="134">
        <f t="shared" si="1"/>
        <v>172</v>
      </c>
    </row>
    <row r="91" spans="1:12" x14ac:dyDescent="0.25">
      <c r="A91" s="150" t="s">
        <v>12</v>
      </c>
      <c r="B91" s="150">
        <f>SUM(B86:B90)</f>
        <v>4425</v>
      </c>
      <c r="C91" s="150">
        <f>SUM(C86:C90)</f>
        <v>6347</v>
      </c>
      <c r="D91" s="150">
        <f>SUM(D86:D90)</f>
        <v>3427</v>
      </c>
      <c r="E91" s="150">
        <f>SUM(E86:E90)</f>
        <v>14199</v>
      </c>
      <c r="H91" s="134" t="s">
        <v>11</v>
      </c>
      <c r="I91" s="134">
        <v>227</v>
      </c>
      <c r="J91" s="134">
        <v>0</v>
      </c>
      <c r="K91" s="134">
        <v>37</v>
      </c>
      <c r="L91" s="134">
        <f t="shared" si="1"/>
        <v>264</v>
      </c>
    </row>
    <row r="92" spans="1:12" x14ac:dyDescent="0.25">
      <c r="A92" s="134" t="s">
        <v>13</v>
      </c>
      <c r="B92" s="155">
        <f>1563-C92-D92</f>
        <v>1055</v>
      </c>
      <c r="C92" s="155">
        <v>318</v>
      </c>
      <c r="D92" s="155">
        <v>190</v>
      </c>
      <c r="E92" s="155">
        <f>SUM(B92:D92)</f>
        <v>1563</v>
      </c>
      <c r="H92" s="150" t="s">
        <v>12</v>
      </c>
      <c r="I92" s="150">
        <f>SUM(I86:I91)</f>
        <v>3741</v>
      </c>
      <c r="J92" s="150">
        <f>SUM(J86:J91)</f>
        <v>6567</v>
      </c>
      <c r="K92" s="150">
        <f>SUM(K86:K91)</f>
        <v>3746</v>
      </c>
      <c r="L92" s="150">
        <f>SUM(L86:L91)</f>
        <v>14054</v>
      </c>
    </row>
    <row r="93" spans="1:12" x14ac:dyDescent="0.25">
      <c r="A93" s="150" t="s">
        <v>12</v>
      </c>
      <c r="B93" s="156">
        <f>SUM(B91:B92)</f>
        <v>5480</v>
      </c>
      <c r="C93" s="156">
        <f>SUM(C91:C92)</f>
        <v>6665</v>
      </c>
      <c r="D93" s="156">
        <f>SUM(D91:D92)</f>
        <v>3617</v>
      </c>
      <c r="E93" s="156">
        <f>SUM(E91:E92)</f>
        <v>15762</v>
      </c>
      <c r="H93" s="155" t="s">
        <v>13</v>
      </c>
      <c r="I93" s="155">
        <v>1039</v>
      </c>
      <c r="J93" s="155">
        <v>312</v>
      </c>
      <c r="K93" s="155">
        <v>129</v>
      </c>
      <c r="L93" s="155">
        <f>I93+J93+K93</f>
        <v>1480</v>
      </c>
    </row>
    <row r="94" spans="1:12" x14ac:dyDescent="0.25">
      <c r="H94" s="150" t="s">
        <v>12</v>
      </c>
      <c r="I94" s="150">
        <f>SUM(I92:I93)</f>
        <v>4780</v>
      </c>
      <c r="J94" s="150">
        <f>SUM(J92:J93)</f>
        <v>6879</v>
      </c>
      <c r="K94" s="150">
        <f>SUM(K92:K93)</f>
        <v>3875</v>
      </c>
      <c r="L94" s="150">
        <f>SUM(L92:L93)</f>
        <v>15534</v>
      </c>
    </row>
    <row r="95" spans="1:12" x14ac:dyDescent="0.25">
      <c r="H95" s="151"/>
      <c r="I95" s="151"/>
      <c r="J95" s="151"/>
      <c r="K95" s="151"/>
      <c r="L95" s="151"/>
    </row>
    <row r="96" spans="1:12" x14ac:dyDescent="0.25">
      <c r="A96" s="133" t="s">
        <v>258</v>
      </c>
      <c r="B96" s="133" t="s">
        <v>2</v>
      </c>
      <c r="C96" s="133" t="s">
        <v>3</v>
      </c>
      <c r="D96" s="133" t="s">
        <v>4</v>
      </c>
      <c r="E96" s="133" t="s">
        <v>5</v>
      </c>
      <c r="H96" s="133" t="s">
        <v>300</v>
      </c>
      <c r="I96" s="133" t="s">
        <v>2</v>
      </c>
      <c r="J96" s="133" t="s">
        <v>3</v>
      </c>
      <c r="K96" s="133" t="s">
        <v>4</v>
      </c>
      <c r="L96" s="133" t="s">
        <v>5</v>
      </c>
    </row>
    <row r="97" spans="1:16" x14ac:dyDescent="0.25">
      <c r="A97" s="134" t="s">
        <v>7</v>
      </c>
      <c r="B97" s="134">
        <v>388</v>
      </c>
      <c r="C97" s="134">
        <v>2220</v>
      </c>
      <c r="D97" s="134">
        <v>194</v>
      </c>
      <c r="E97" s="134">
        <f>SUM(B97:D97)</f>
        <v>2802</v>
      </c>
      <c r="H97" s="134" t="s">
        <v>7</v>
      </c>
      <c r="I97" s="134">
        <v>337</v>
      </c>
      <c r="J97" s="134">
        <v>1878</v>
      </c>
      <c r="K97" s="134">
        <v>176</v>
      </c>
      <c r="L97" s="134">
        <f t="shared" ref="L97:L105" si="2">K97+J97+I97</f>
        <v>2391</v>
      </c>
    </row>
    <row r="98" spans="1:16" x14ac:dyDescent="0.25">
      <c r="A98" s="134" t="s">
        <v>8</v>
      </c>
      <c r="B98" s="134">
        <v>1128</v>
      </c>
      <c r="C98" s="134">
        <v>4396</v>
      </c>
      <c r="D98" s="134">
        <v>513</v>
      </c>
      <c r="E98" s="134">
        <f>SUM(B98:D98)</f>
        <v>6037</v>
      </c>
      <c r="H98" s="134" t="s">
        <v>8</v>
      </c>
      <c r="I98" s="134">
        <v>860</v>
      </c>
      <c r="J98" s="134">
        <v>4282</v>
      </c>
      <c r="K98" s="134">
        <v>526</v>
      </c>
      <c r="L98" s="134">
        <f t="shared" si="2"/>
        <v>5668</v>
      </c>
    </row>
    <row r="99" spans="1:16" x14ac:dyDescent="0.25">
      <c r="A99" s="134" t="s">
        <v>9</v>
      </c>
      <c r="B99" s="134">
        <v>2230</v>
      </c>
      <c r="C99" s="134">
        <v>0</v>
      </c>
      <c r="D99" s="134">
        <v>2684</v>
      </c>
      <c r="E99" s="134">
        <f>SUM(B99:D99)</f>
        <v>4914</v>
      </c>
      <c r="H99" s="134" t="s">
        <v>9</v>
      </c>
      <c r="I99" s="134">
        <v>2231</v>
      </c>
      <c r="J99" s="134">
        <v>51</v>
      </c>
      <c r="K99" s="134">
        <v>3083</v>
      </c>
      <c r="L99" s="134">
        <v>5365</v>
      </c>
    </row>
    <row r="100" spans="1:16" x14ac:dyDescent="0.25">
      <c r="A100" s="134" t="s">
        <v>10</v>
      </c>
      <c r="B100" s="134">
        <v>88</v>
      </c>
      <c r="C100" s="134">
        <v>0</v>
      </c>
      <c r="D100" s="134">
        <v>68</v>
      </c>
      <c r="E100" s="134">
        <f>SUM(B100:D100)</f>
        <v>156</v>
      </c>
      <c r="H100" s="134" t="s">
        <v>288</v>
      </c>
      <c r="I100" s="134">
        <v>20</v>
      </c>
      <c r="J100" s="134">
        <v>0</v>
      </c>
      <c r="K100" s="134">
        <v>12</v>
      </c>
      <c r="L100" s="134">
        <f t="shared" si="2"/>
        <v>32</v>
      </c>
    </row>
    <row r="101" spans="1:16" x14ac:dyDescent="0.25">
      <c r="A101" s="134" t="s">
        <v>11</v>
      </c>
      <c r="B101" s="134">
        <v>304</v>
      </c>
      <c r="C101" s="134">
        <v>0</v>
      </c>
      <c r="D101" s="134">
        <v>71</v>
      </c>
      <c r="E101" s="134">
        <f>SUM(B101:D101)</f>
        <v>375</v>
      </c>
      <c r="H101" s="134" t="s">
        <v>10</v>
      </c>
      <c r="I101" s="134">
        <v>0</v>
      </c>
      <c r="J101" s="134">
        <v>151</v>
      </c>
      <c r="K101" s="134">
        <v>0</v>
      </c>
      <c r="L101" s="134">
        <f t="shared" si="2"/>
        <v>151</v>
      </c>
    </row>
    <row r="102" spans="1:16" x14ac:dyDescent="0.25">
      <c r="A102" s="150" t="s">
        <v>12</v>
      </c>
      <c r="B102" s="150">
        <f>SUM(B97:B101)</f>
        <v>4138</v>
      </c>
      <c r="C102" s="150">
        <f>SUM(C97:C101)</f>
        <v>6616</v>
      </c>
      <c r="D102" s="150">
        <f>SUM(D97:D101)</f>
        <v>3530</v>
      </c>
      <c r="E102" s="150">
        <f>SUM(E97:E101)</f>
        <v>14284</v>
      </c>
      <c r="H102" s="134" t="s">
        <v>11</v>
      </c>
      <c r="I102" s="134">
        <v>222</v>
      </c>
      <c r="J102" s="134">
        <v>0</v>
      </c>
      <c r="K102" s="134">
        <v>44</v>
      </c>
      <c r="L102" s="134">
        <f t="shared" si="2"/>
        <v>266</v>
      </c>
    </row>
    <row r="103" spans="1:16" x14ac:dyDescent="0.25">
      <c r="A103" s="155" t="s">
        <v>13</v>
      </c>
      <c r="B103" s="155">
        <f>1592-518</f>
        <v>1074</v>
      </c>
      <c r="C103" s="155">
        <v>323</v>
      </c>
      <c r="D103" s="155">
        <v>195</v>
      </c>
      <c r="E103" s="155">
        <f>SUM(B103:D103)</f>
        <v>1592</v>
      </c>
      <c r="H103" s="150" t="s">
        <v>12</v>
      </c>
      <c r="I103" s="150">
        <f>I102+I101+I100+I99+I98+I97</f>
        <v>3670</v>
      </c>
      <c r="J103" s="150">
        <f>J102+J101+J100+J99+J98+J97</f>
        <v>6362</v>
      </c>
      <c r="K103" s="150">
        <f>K102+K101+K100+K99+K98+K97</f>
        <v>3841</v>
      </c>
      <c r="L103" s="134">
        <f t="shared" si="2"/>
        <v>13873</v>
      </c>
    </row>
    <row r="104" spans="1:16" x14ac:dyDescent="0.25">
      <c r="A104" s="150" t="s">
        <v>12</v>
      </c>
      <c r="B104" s="150">
        <f>SUM(B102:B103)</f>
        <v>5212</v>
      </c>
      <c r="C104" s="150">
        <f>SUM(C102:C103)</f>
        <v>6939</v>
      </c>
      <c r="D104" s="150">
        <f>SUM(D102:D103)</f>
        <v>3725</v>
      </c>
      <c r="E104" s="150">
        <f>SUM(E102:E103)</f>
        <v>15876</v>
      </c>
      <c r="H104" s="134" t="s">
        <v>13</v>
      </c>
      <c r="I104" s="134">
        <v>626</v>
      </c>
      <c r="J104" s="134">
        <v>361</v>
      </c>
      <c r="K104" s="134">
        <v>145</v>
      </c>
      <c r="L104" s="134">
        <f t="shared" si="2"/>
        <v>1132</v>
      </c>
    </row>
    <row r="105" spans="1:16" x14ac:dyDescent="0.25">
      <c r="H105" s="150" t="s">
        <v>12</v>
      </c>
      <c r="I105" s="150">
        <f>I103+I104</f>
        <v>4296</v>
      </c>
      <c r="J105" s="150">
        <f>J103+J104</f>
        <v>6723</v>
      </c>
      <c r="K105" s="150">
        <f>K103+K104</f>
        <v>3986</v>
      </c>
      <c r="L105" s="134">
        <f t="shared" si="2"/>
        <v>15005</v>
      </c>
    </row>
    <row r="107" spans="1:16" ht="23.25" x14ac:dyDescent="0.25">
      <c r="A107" s="133" t="s">
        <v>303</v>
      </c>
      <c r="B107" s="133" t="s">
        <v>2</v>
      </c>
      <c r="C107" s="133" t="s">
        <v>3</v>
      </c>
      <c r="D107" s="133" t="s">
        <v>4</v>
      </c>
      <c r="E107" s="133" t="s">
        <v>5</v>
      </c>
      <c r="H107" s="133" t="s">
        <v>348</v>
      </c>
      <c r="I107" s="133" t="s">
        <v>2</v>
      </c>
      <c r="J107" s="157" t="s">
        <v>347</v>
      </c>
      <c r="K107" s="133" t="s">
        <v>3</v>
      </c>
      <c r="L107" s="133" t="s">
        <v>4</v>
      </c>
      <c r="M107" s="133" t="s">
        <v>5</v>
      </c>
      <c r="N107" s="158"/>
      <c r="O107" s="149"/>
    </row>
    <row r="108" spans="1:16" x14ac:dyDescent="0.25">
      <c r="A108" s="134" t="s">
        <v>7</v>
      </c>
      <c r="B108" s="134">
        <v>246</v>
      </c>
      <c r="C108" s="134">
        <v>1954</v>
      </c>
      <c r="D108" s="134">
        <v>186</v>
      </c>
      <c r="E108" s="134">
        <f>D108+C108+B108</f>
        <v>2386</v>
      </c>
      <c r="H108" s="134" t="s">
        <v>7</v>
      </c>
      <c r="I108" s="134">
        <v>305</v>
      </c>
      <c r="J108" s="134">
        <v>0</v>
      </c>
      <c r="K108" s="134">
        <v>1893</v>
      </c>
      <c r="L108" s="134">
        <v>142</v>
      </c>
      <c r="M108" s="134">
        <f>SUM(I108:L108)</f>
        <v>2340</v>
      </c>
      <c r="N108" s="1259">
        <f>M108+M109</f>
        <v>7233</v>
      </c>
      <c r="O108" s="1259"/>
      <c r="P108" s="1259"/>
    </row>
    <row r="109" spans="1:16" x14ac:dyDescent="0.25">
      <c r="A109" s="134" t="s">
        <v>8</v>
      </c>
      <c r="B109" s="134">
        <v>704</v>
      </c>
      <c r="C109" s="134">
        <v>4277</v>
      </c>
      <c r="D109" s="134">
        <v>506</v>
      </c>
      <c r="E109" s="134">
        <f t="shared" ref="E109:E115" si="3">D109+C109+B109</f>
        <v>5487</v>
      </c>
      <c r="H109" s="134" t="s">
        <v>8</v>
      </c>
      <c r="I109" s="134">
        <v>665</v>
      </c>
      <c r="J109" s="134">
        <v>0</v>
      </c>
      <c r="K109" s="134">
        <v>3780</v>
      </c>
      <c r="L109" s="134">
        <v>448</v>
      </c>
      <c r="M109" s="134">
        <f>L109+K109+I109</f>
        <v>4893</v>
      </c>
      <c r="N109" s="1259"/>
      <c r="O109" s="1259"/>
      <c r="P109" s="1259"/>
    </row>
    <row r="110" spans="1:16" x14ac:dyDescent="0.25">
      <c r="A110" s="134" t="s">
        <v>9</v>
      </c>
      <c r="B110" s="134">
        <v>2168</v>
      </c>
      <c r="C110" s="134">
        <v>46</v>
      </c>
      <c r="D110" s="134">
        <v>3133</v>
      </c>
      <c r="E110" s="134">
        <f t="shared" si="3"/>
        <v>5347</v>
      </c>
      <c r="H110" s="134" t="s">
        <v>9</v>
      </c>
      <c r="I110" s="134">
        <v>2259</v>
      </c>
      <c r="J110" s="134">
        <v>11</v>
      </c>
      <c r="K110" s="134">
        <v>32</v>
      </c>
      <c r="L110" s="134">
        <v>3038</v>
      </c>
      <c r="M110" s="134">
        <f>I110+J110+K110+L110</f>
        <v>5340</v>
      </c>
      <c r="N110" s="159"/>
      <c r="O110" s="149"/>
    </row>
    <row r="111" spans="1:16" x14ac:dyDescent="0.25">
      <c r="A111" s="134" t="s">
        <v>288</v>
      </c>
      <c r="B111" s="134">
        <v>10</v>
      </c>
      <c r="C111" s="134">
        <v>0</v>
      </c>
      <c r="D111" s="134">
        <v>21</v>
      </c>
      <c r="E111" s="134">
        <f t="shared" si="3"/>
        <v>31</v>
      </c>
      <c r="H111" s="134" t="s">
        <v>288</v>
      </c>
      <c r="I111" s="134">
        <v>22</v>
      </c>
      <c r="J111" s="134">
        <v>0</v>
      </c>
      <c r="K111" s="134">
        <v>0</v>
      </c>
      <c r="L111" s="134">
        <v>21</v>
      </c>
      <c r="M111" s="134">
        <f>L111+K111+I111</f>
        <v>43</v>
      </c>
      <c r="N111" s="159"/>
      <c r="O111" s="149"/>
    </row>
    <row r="112" spans="1:16" x14ac:dyDescent="0.25">
      <c r="A112" s="134" t="s">
        <v>10</v>
      </c>
      <c r="B112" s="134">
        <v>0</v>
      </c>
      <c r="C112" s="134">
        <v>146</v>
      </c>
      <c r="D112" s="134">
        <v>0</v>
      </c>
      <c r="E112" s="134">
        <f t="shared" si="3"/>
        <v>146</v>
      </c>
      <c r="H112" s="134" t="s">
        <v>10</v>
      </c>
      <c r="I112" s="134">
        <v>0</v>
      </c>
      <c r="J112" s="134">
        <v>0</v>
      </c>
      <c r="K112" s="134">
        <v>183</v>
      </c>
      <c r="L112" s="134">
        <v>0</v>
      </c>
      <c r="M112" s="134">
        <f>L112+K112+I112</f>
        <v>183</v>
      </c>
      <c r="N112" s="159"/>
      <c r="O112" s="149"/>
    </row>
    <row r="113" spans="1:16" x14ac:dyDescent="0.25">
      <c r="A113" s="134" t="s">
        <v>11</v>
      </c>
      <c r="B113" s="134">
        <v>238</v>
      </c>
      <c r="C113" s="134">
        <v>0</v>
      </c>
      <c r="D113" s="134">
        <v>48</v>
      </c>
      <c r="E113" s="134">
        <f t="shared" si="3"/>
        <v>286</v>
      </c>
      <c r="H113" s="134" t="s">
        <v>372</v>
      </c>
      <c r="I113" s="134">
        <v>250</v>
      </c>
      <c r="J113" s="134">
        <v>0</v>
      </c>
      <c r="K113" s="134">
        <v>0</v>
      </c>
      <c r="L113" s="134">
        <v>32</v>
      </c>
      <c r="M113" s="134">
        <f>L113+K113+I113</f>
        <v>282</v>
      </c>
      <c r="N113" s="159"/>
      <c r="O113" s="149"/>
    </row>
    <row r="114" spans="1:16" x14ac:dyDescent="0.25">
      <c r="A114" s="150" t="s">
        <v>12</v>
      </c>
      <c r="B114" s="150">
        <f>SUM(B108:B113)</f>
        <v>3366</v>
      </c>
      <c r="C114" s="150">
        <f>SUM(C108:C113)</f>
        <v>6423</v>
      </c>
      <c r="D114" s="150">
        <f>SUM(D108:D113)</f>
        <v>3894</v>
      </c>
      <c r="E114" s="150">
        <f>SUM(E108:E113)</f>
        <v>13683</v>
      </c>
      <c r="H114" s="150"/>
      <c r="I114" s="150">
        <f>I113++I112+I111+I110+I109+I108</f>
        <v>3501</v>
      </c>
      <c r="J114" s="150">
        <f>J113++J112+J111+J110+J109+J108</f>
        <v>11</v>
      </c>
      <c r="K114" s="150"/>
      <c r="L114" s="150"/>
      <c r="M114" s="150"/>
      <c r="N114" s="160"/>
      <c r="O114" s="151"/>
    </row>
    <row r="115" spans="1:16" x14ac:dyDescent="0.25">
      <c r="A115" s="134" t="s">
        <v>13</v>
      </c>
      <c r="B115" s="134">
        <v>660</v>
      </c>
      <c r="C115" s="134">
        <v>356</v>
      </c>
      <c r="D115" s="134">
        <v>141</v>
      </c>
      <c r="E115" s="134">
        <f t="shared" si="3"/>
        <v>1157</v>
      </c>
      <c r="H115" s="161" t="s">
        <v>12</v>
      </c>
      <c r="I115" s="1267">
        <f>I114+J114</f>
        <v>3512</v>
      </c>
      <c r="J115" s="1267"/>
      <c r="K115" s="161">
        <f>K108+K109+K110+K111+K112+K113</f>
        <v>5888</v>
      </c>
      <c r="L115" s="161">
        <f>L108+L109+L110+L111+L112+L113</f>
        <v>3681</v>
      </c>
      <c r="M115" s="161">
        <f>M108+M109+M110+M111+M112+M113</f>
        <v>13081</v>
      </c>
      <c r="N115" s="162"/>
      <c r="O115" s="163"/>
    </row>
    <row r="116" spans="1:16" x14ac:dyDescent="0.25">
      <c r="A116" s="150" t="s">
        <v>12</v>
      </c>
      <c r="B116" s="150">
        <f>B114+B115</f>
        <v>4026</v>
      </c>
      <c r="C116" s="150">
        <f>C114+C115</f>
        <v>6779</v>
      </c>
      <c r="D116" s="150">
        <f>D114+D115</f>
        <v>4035</v>
      </c>
      <c r="E116" s="150">
        <f>E114+E115</f>
        <v>14840</v>
      </c>
      <c r="H116" s="134" t="s">
        <v>13</v>
      </c>
      <c r="I116" s="134">
        <v>558</v>
      </c>
      <c r="J116" s="164"/>
      <c r="K116" s="134">
        <v>372</v>
      </c>
      <c r="L116" s="134">
        <v>100</v>
      </c>
      <c r="M116" s="134">
        <f>L116+K116+I116</f>
        <v>1030</v>
      </c>
      <c r="N116" s="159"/>
      <c r="O116" s="149"/>
    </row>
    <row r="117" spans="1:16" ht="10.5" customHeight="1" x14ac:dyDescent="0.25">
      <c r="H117" s="1240"/>
      <c r="I117" s="1241"/>
      <c r="J117" s="1241"/>
      <c r="K117" s="1241"/>
      <c r="L117" s="1241"/>
      <c r="M117" s="1260"/>
      <c r="N117" s="165"/>
      <c r="O117" s="151"/>
    </row>
    <row r="118" spans="1:16" x14ac:dyDescent="0.25">
      <c r="H118" s="161" t="s">
        <v>12</v>
      </c>
      <c r="I118" s="1268">
        <f>I116+I115</f>
        <v>4070</v>
      </c>
      <c r="J118" s="1268"/>
      <c r="K118" s="161">
        <f>K116+K115</f>
        <v>6260</v>
      </c>
      <c r="L118" s="133">
        <f>L116+L115</f>
        <v>3781</v>
      </c>
      <c r="M118" s="133">
        <f>M116+M115</f>
        <v>14111</v>
      </c>
      <c r="N118" s="158"/>
      <c r="O118" s="166"/>
    </row>
    <row r="119" spans="1:16" x14ac:dyDescent="0.25">
      <c r="H119" s="1269" t="s">
        <v>327</v>
      </c>
      <c r="I119" s="1269"/>
      <c r="J119" s="1269"/>
      <c r="K119" s="1269"/>
      <c r="L119" s="1269"/>
      <c r="M119" s="136"/>
      <c r="N119" s="158"/>
      <c r="O119" s="166"/>
    </row>
    <row r="120" spans="1:16" x14ac:dyDescent="0.25">
      <c r="H120" s="189"/>
      <c r="I120" s="189"/>
      <c r="J120" s="189"/>
      <c r="K120" s="189"/>
      <c r="L120" s="189"/>
      <c r="M120" s="167"/>
      <c r="N120" s="158"/>
      <c r="O120" s="166"/>
    </row>
    <row r="121" spans="1:16" x14ac:dyDescent="0.25">
      <c r="H121" s="189"/>
      <c r="I121" s="189"/>
      <c r="J121" s="189"/>
      <c r="K121" s="189"/>
      <c r="L121" s="189"/>
      <c r="M121" s="167"/>
      <c r="N121" s="158"/>
      <c r="O121" s="166"/>
    </row>
    <row r="122" spans="1:16" x14ac:dyDescent="0.25">
      <c r="H122" s="189"/>
      <c r="I122" s="189"/>
      <c r="J122" s="189"/>
      <c r="K122" s="189"/>
      <c r="L122" s="189"/>
      <c r="M122" s="167"/>
      <c r="N122" s="158"/>
      <c r="O122" s="166"/>
    </row>
    <row r="123" spans="1:16" ht="37.5" x14ac:dyDescent="0.25">
      <c r="A123" s="133" t="s">
        <v>314</v>
      </c>
      <c r="B123" s="133" t="s">
        <v>2</v>
      </c>
      <c r="C123" s="133" t="s">
        <v>3</v>
      </c>
      <c r="D123" s="133" t="s">
        <v>4</v>
      </c>
      <c r="E123" s="133" t="s">
        <v>5</v>
      </c>
      <c r="H123" s="133" t="s">
        <v>374</v>
      </c>
      <c r="I123" s="133" t="s">
        <v>2</v>
      </c>
      <c r="J123" s="157" t="s">
        <v>347</v>
      </c>
      <c r="K123" s="168" t="s">
        <v>384</v>
      </c>
      <c r="L123" s="133" t="s">
        <v>385</v>
      </c>
      <c r="M123" s="133" t="s">
        <v>5</v>
      </c>
      <c r="N123" s="168" t="s">
        <v>391</v>
      </c>
    </row>
    <row r="124" spans="1:16" x14ac:dyDescent="0.25">
      <c r="A124" s="134" t="s">
        <v>7</v>
      </c>
      <c r="B124" s="134">
        <v>267</v>
      </c>
      <c r="C124" s="134">
        <v>1914</v>
      </c>
      <c r="D124" s="134">
        <v>188</v>
      </c>
      <c r="E124" s="134">
        <f t="shared" ref="E124:E129" si="4">D124+C124+B124</f>
        <v>2369</v>
      </c>
      <c r="H124" s="134" t="s">
        <v>7</v>
      </c>
      <c r="I124" s="134">
        <v>347</v>
      </c>
      <c r="J124" s="134">
        <v>0</v>
      </c>
      <c r="K124" s="134">
        <v>1907</v>
      </c>
      <c r="L124" s="134">
        <v>151</v>
      </c>
      <c r="M124" s="133">
        <f>L124+K124+J124+I124</f>
        <v>2405</v>
      </c>
      <c r="N124" s="134"/>
    </row>
    <row r="125" spans="1:16" x14ac:dyDescent="0.25">
      <c r="A125" s="134" t="s">
        <v>8</v>
      </c>
      <c r="B125" s="134">
        <v>692</v>
      </c>
      <c r="C125" s="134">
        <v>4134</v>
      </c>
      <c r="D125" s="134">
        <v>486</v>
      </c>
      <c r="E125" s="134">
        <f t="shared" si="4"/>
        <v>5312</v>
      </c>
      <c r="H125" s="134" t="s">
        <v>8</v>
      </c>
      <c r="I125" s="134">
        <v>668</v>
      </c>
      <c r="J125" s="134">
        <v>0</v>
      </c>
      <c r="K125" s="134">
        <v>3679</v>
      </c>
      <c r="L125" s="134">
        <v>452</v>
      </c>
      <c r="M125" s="133">
        <f>L125+K125+J125+I125</f>
        <v>4799</v>
      </c>
      <c r="N125" s="134"/>
    </row>
    <row r="126" spans="1:16" x14ac:dyDescent="0.25">
      <c r="A126" s="134" t="s">
        <v>9</v>
      </c>
      <c r="B126" s="134">
        <v>2162</v>
      </c>
      <c r="C126" s="134">
        <v>29</v>
      </c>
      <c r="D126" s="134">
        <v>3161</v>
      </c>
      <c r="E126" s="134">
        <f t="shared" si="4"/>
        <v>5352</v>
      </c>
      <c r="H126" s="134" t="s">
        <v>9</v>
      </c>
      <c r="I126" s="134">
        <v>2223</v>
      </c>
      <c r="J126" s="134">
        <v>1</v>
      </c>
      <c r="K126" s="169"/>
      <c r="L126" s="134">
        <v>2947</v>
      </c>
      <c r="M126" s="133">
        <f>L126+K126+J126+I126</f>
        <v>5171</v>
      </c>
      <c r="N126" s="134">
        <v>32</v>
      </c>
      <c r="O126" s="1259">
        <f>M126+M127</f>
        <v>5210</v>
      </c>
      <c r="P126" s="1259"/>
    </row>
    <row r="127" spans="1:16" x14ac:dyDescent="0.25">
      <c r="A127" s="134" t="s">
        <v>288</v>
      </c>
      <c r="B127" s="134">
        <v>12</v>
      </c>
      <c r="C127" s="134">
        <v>0</v>
      </c>
      <c r="D127" s="134">
        <v>19</v>
      </c>
      <c r="E127" s="134">
        <f t="shared" si="4"/>
        <v>31</v>
      </c>
      <c r="H127" s="134" t="s">
        <v>288</v>
      </c>
      <c r="I127" s="134">
        <v>22</v>
      </c>
      <c r="J127" s="169"/>
      <c r="K127" s="169"/>
      <c r="L127" s="155">
        <v>17</v>
      </c>
      <c r="M127" s="133">
        <f>L127+I127</f>
        <v>39</v>
      </c>
      <c r="N127" s="134"/>
      <c r="O127" s="1259"/>
      <c r="P127" s="1259"/>
    </row>
    <row r="128" spans="1:16" x14ac:dyDescent="0.25">
      <c r="A128" s="134" t="s">
        <v>10</v>
      </c>
      <c r="B128" s="134">
        <v>0</v>
      </c>
      <c r="C128" s="134">
        <v>182</v>
      </c>
      <c r="D128" s="134">
        <v>0</v>
      </c>
      <c r="E128" s="134">
        <v>182</v>
      </c>
      <c r="H128" s="134" t="s">
        <v>10</v>
      </c>
      <c r="I128" s="169"/>
      <c r="J128" s="169"/>
      <c r="K128" s="155">
        <v>185</v>
      </c>
      <c r="L128" s="169"/>
      <c r="M128" s="170">
        <f>K128</f>
        <v>185</v>
      </c>
      <c r="N128" s="134"/>
    </row>
    <row r="129" spans="1:16" x14ac:dyDescent="0.25">
      <c r="A129" s="134" t="s">
        <v>11</v>
      </c>
      <c r="B129" s="134">
        <v>246</v>
      </c>
      <c r="C129" s="134">
        <v>0</v>
      </c>
      <c r="D129" s="134">
        <v>46</v>
      </c>
      <c r="E129" s="134">
        <f t="shared" si="4"/>
        <v>292</v>
      </c>
      <c r="H129" s="134" t="s">
        <v>372</v>
      </c>
      <c r="I129" s="134">
        <v>227</v>
      </c>
      <c r="J129" s="169"/>
      <c r="K129" s="169"/>
      <c r="L129" s="155">
        <v>36</v>
      </c>
      <c r="M129" s="133">
        <f>L129+I129</f>
        <v>263</v>
      </c>
      <c r="N129" s="134"/>
    </row>
    <row r="130" spans="1:16" x14ac:dyDescent="0.25">
      <c r="A130" s="150" t="s">
        <v>12</v>
      </c>
      <c r="B130" s="150">
        <f>SUM(B124:B129)</f>
        <v>3379</v>
      </c>
      <c r="C130" s="150">
        <f>SUM(C124:C129)</f>
        <v>6259</v>
      </c>
      <c r="D130" s="150">
        <f>SUM(D124:D129)</f>
        <v>3900</v>
      </c>
      <c r="E130" s="150">
        <f>SUM(E124:E129)</f>
        <v>13538</v>
      </c>
      <c r="H130" s="150"/>
      <c r="I130" s="150">
        <f>I129+I128+I127+I126+I125+I124</f>
        <v>3487</v>
      </c>
      <c r="J130" s="150">
        <f>J129+J128+J127+J126+J125+J124</f>
        <v>1</v>
      </c>
      <c r="K130" s="171"/>
      <c r="L130" s="171"/>
      <c r="M130" s="171"/>
      <c r="N130" s="171"/>
    </row>
    <row r="131" spans="1:16" x14ac:dyDescent="0.25">
      <c r="A131" s="134" t="s">
        <v>13</v>
      </c>
      <c r="B131" s="134">
        <v>794</v>
      </c>
      <c r="C131" s="134">
        <v>371</v>
      </c>
      <c r="D131" s="134">
        <v>138</v>
      </c>
      <c r="E131" s="134">
        <f>D131+C131+B131</f>
        <v>1303</v>
      </c>
      <c r="H131" s="161" t="s">
        <v>12</v>
      </c>
      <c r="I131" s="1058">
        <f>I130+J130+K130</f>
        <v>3488</v>
      </c>
      <c r="J131" s="1063"/>
      <c r="K131" s="172">
        <f>K128+K126+K125+K124</f>
        <v>5771</v>
      </c>
      <c r="L131" s="161">
        <f>L124+L125+L126+L127+L129</f>
        <v>3603</v>
      </c>
      <c r="M131" s="161">
        <f>M129+M128+M127+M126+M125+M124</f>
        <v>12862</v>
      </c>
      <c r="N131" s="161">
        <f>N126</f>
        <v>32</v>
      </c>
    </row>
    <row r="132" spans="1:16" x14ac:dyDescent="0.25">
      <c r="A132" s="150" t="s">
        <v>12</v>
      </c>
      <c r="B132" s="150">
        <f>B130+B131</f>
        <v>4173</v>
      </c>
      <c r="C132" s="150">
        <f>C130+C131</f>
        <v>6630</v>
      </c>
      <c r="D132" s="150">
        <f>D130+D131</f>
        <v>4038</v>
      </c>
      <c r="E132" s="150">
        <f>E130+E131</f>
        <v>14841</v>
      </c>
      <c r="H132" s="134" t="s">
        <v>13</v>
      </c>
      <c r="I132" s="173">
        <v>623</v>
      </c>
      <c r="J132" s="174"/>
      <c r="K132" s="175">
        <v>383</v>
      </c>
      <c r="L132" s="134">
        <v>112</v>
      </c>
      <c r="M132" s="133">
        <f>L132+K132+I132</f>
        <v>1118</v>
      </c>
      <c r="N132" s="134"/>
    </row>
    <row r="133" spans="1:16" x14ac:dyDescent="0.25">
      <c r="H133" s="176" t="s">
        <v>386</v>
      </c>
      <c r="I133" s="177">
        <v>16</v>
      </c>
      <c r="J133" s="174"/>
      <c r="K133" s="175">
        <v>0</v>
      </c>
      <c r="L133" s="134">
        <v>0</v>
      </c>
      <c r="M133" s="133">
        <f>I133</f>
        <v>16</v>
      </c>
      <c r="N133" s="134"/>
    </row>
    <row r="134" spans="1:16" x14ac:dyDescent="0.25">
      <c r="H134" s="178" t="s">
        <v>12</v>
      </c>
      <c r="I134" s="1070">
        <f>I133+I132</f>
        <v>639</v>
      </c>
      <c r="J134" s="1070"/>
      <c r="K134" s="179">
        <f>K132</f>
        <v>383</v>
      </c>
      <c r="L134" s="180">
        <f>L132</f>
        <v>112</v>
      </c>
      <c r="M134" s="181">
        <f>L134+K134+I134</f>
        <v>1134</v>
      </c>
      <c r="N134" s="134"/>
      <c r="O134" s="1263"/>
      <c r="P134" s="1259"/>
    </row>
    <row r="135" spans="1:16" x14ac:dyDescent="0.25">
      <c r="A135" s="133" t="s">
        <v>322</v>
      </c>
      <c r="B135" s="133" t="s">
        <v>2</v>
      </c>
      <c r="C135" s="133" t="s">
        <v>3</v>
      </c>
      <c r="D135" s="133" t="s">
        <v>4</v>
      </c>
      <c r="E135" s="133" t="s">
        <v>5</v>
      </c>
      <c r="H135" s="1061"/>
      <c r="I135" s="1062"/>
      <c r="J135" s="1062"/>
      <c r="K135" s="1062"/>
      <c r="L135" s="1062"/>
      <c r="M135" s="1066"/>
      <c r="N135" s="184"/>
      <c r="O135" s="1263"/>
      <c r="P135" s="1259"/>
    </row>
    <row r="136" spans="1:16" ht="12.75" customHeight="1" x14ac:dyDescent="0.25">
      <c r="A136" s="134" t="s">
        <v>7</v>
      </c>
      <c r="B136" s="134">
        <v>253</v>
      </c>
      <c r="C136" s="134">
        <v>1899</v>
      </c>
      <c r="D136" s="134">
        <v>170</v>
      </c>
      <c r="E136" s="134">
        <f t="shared" ref="E136:E141" si="5">D136+C136+B136</f>
        <v>2322</v>
      </c>
      <c r="H136" s="161" t="s">
        <v>12</v>
      </c>
      <c r="I136" s="1072">
        <f>I131+I132+I133</f>
        <v>4127</v>
      </c>
      <c r="J136" s="1072"/>
      <c r="K136" s="185">
        <f>K132+K131</f>
        <v>6154</v>
      </c>
      <c r="L136" s="133">
        <f>L132+L131</f>
        <v>3715</v>
      </c>
      <c r="M136" s="133">
        <f>M133+M132+M131</f>
        <v>13996</v>
      </c>
      <c r="N136" s="133">
        <f>N131+N132+N133</f>
        <v>32</v>
      </c>
      <c r="O136" s="182"/>
      <c r="P136" s="183"/>
    </row>
    <row r="137" spans="1:16" ht="12.75" customHeight="1" x14ac:dyDescent="0.25">
      <c r="A137" s="134" t="s">
        <v>8</v>
      </c>
      <c r="B137" s="134">
        <v>693</v>
      </c>
      <c r="C137" s="134">
        <v>3971</v>
      </c>
      <c r="D137" s="134">
        <v>459</v>
      </c>
      <c r="E137" s="134">
        <f t="shared" si="5"/>
        <v>5123</v>
      </c>
      <c r="H137" s="1064" t="s">
        <v>392</v>
      </c>
      <c r="I137" s="1064"/>
      <c r="J137" s="1064"/>
      <c r="K137" s="1064"/>
      <c r="L137" s="1065"/>
      <c r="M137" s="1071">
        <f>M136+N136</f>
        <v>14028</v>
      </c>
      <c r="N137" s="1065"/>
      <c r="O137" s="182"/>
      <c r="P137" s="183"/>
    </row>
    <row r="138" spans="1:16" ht="12.75" customHeight="1" x14ac:dyDescent="0.25">
      <c r="A138" s="134" t="s">
        <v>9</v>
      </c>
      <c r="B138" s="134">
        <v>2222</v>
      </c>
      <c r="C138" s="134">
        <v>41</v>
      </c>
      <c r="D138" s="134">
        <v>3118</v>
      </c>
      <c r="E138" s="134">
        <v>5381</v>
      </c>
      <c r="H138" s="1067" t="s">
        <v>388</v>
      </c>
      <c r="I138" s="1068"/>
      <c r="J138" s="1068"/>
      <c r="K138" s="1068"/>
      <c r="L138" s="1068"/>
      <c r="M138" s="1068"/>
      <c r="N138" s="1069"/>
      <c r="O138" s="182"/>
      <c r="P138" s="183"/>
    </row>
    <row r="139" spans="1:16" ht="12.75" customHeight="1" x14ac:dyDescent="0.25">
      <c r="A139" s="134" t="s">
        <v>288</v>
      </c>
      <c r="B139" s="134">
        <v>19</v>
      </c>
      <c r="C139" s="134">
        <v>0</v>
      </c>
      <c r="D139" s="134">
        <v>19</v>
      </c>
      <c r="E139" s="134">
        <f t="shared" si="5"/>
        <v>38</v>
      </c>
      <c r="H139" s="1264" t="s">
        <v>389</v>
      </c>
      <c r="I139" s="1265"/>
      <c r="J139" s="1265"/>
      <c r="K139" s="1265"/>
      <c r="L139" s="1265"/>
      <c r="M139" s="1265"/>
      <c r="N139" s="1266"/>
      <c r="O139" s="182"/>
      <c r="P139" s="183"/>
    </row>
    <row r="140" spans="1:16" ht="12.75" customHeight="1" x14ac:dyDescent="0.25">
      <c r="A140" s="134" t="s">
        <v>10</v>
      </c>
      <c r="B140" s="134">
        <v>0</v>
      </c>
      <c r="C140" s="134">
        <v>183</v>
      </c>
      <c r="D140" s="134">
        <v>0</v>
      </c>
      <c r="E140" s="134">
        <f t="shared" si="5"/>
        <v>183</v>
      </c>
      <c r="H140" s="1269" t="s">
        <v>390</v>
      </c>
      <c r="I140" s="1269"/>
      <c r="J140" s="1269"/>
      <c r="K140" s="1269"/>
      <c r="L140" s="1269"/>
      <c r="M140" s="1269"/>
      <c r="N140" s="1269"/>
      <c r="O140" s="182"/>
      <c r="P140" s="183"/>
    </row>
    <row r="141" spans="1:16" ht="12.75" customHeight="1" x14ac:dyDescent="0.25">
      <c r="A141" s="134" t="s">
        <v>11</v>
      </c>
      <c r="B141" s="134">
        <v>256</v>
      </c>
      <c r="C141" s="134">
        <v>0</v>
      </c>
      <c r="D141" s="134">
        <v>46</v>
      </c>
      <c r="E141" s="134">
        <f t="shared" si="5"/>
        <v>302</v>
      </c>
      <c r="H141" s="1261"/>
      <c r="I141" s="1261"/>
      <c r="J141" s="1261"/>
      <c r="K141" s="1261"/>
      <c r="L141" s="1261"/>
      <c r="M141" s="1261"/>
      <c r="N141" s="1261"/>
      <c r="O141" s="182"/>
      <c r="P141" s="183"/>
    </row>
    <row r="142" spans="1:16" ht="12.75" customHeight="1" x14ac:dyDescent="0.25">
      <c r="A142" s="150" t="s">
        <v>12</v>
      </c>
      <c r="B142" s="150">
        <f>SUM(B136:B141)</f>
        <v>3443</v>
      </c>
      <c r="C142" s="150">
        <f>SUM(C136:C141)</f>
        <v>6094</v>
      </c>
      <c r="D142" s="150">
        <f>SUM(D136:D141)</f>
        <v>3812</v>
      </c>
      <c r="E142" s="150">
        <f>SUM(E136:E141)</f>
        <v>13349</v>
      </c>
      <c r="H142" s="1261"/>
      <c r="I142" s="1261"/>
      <c r="J142" s="1261"/>
      <c r="K142" s="1261"/>
      <c r="L142" s="1261"/>
      <c r="M142" s="1261"/>
      <c r="N142" s="1261"/>
      <c r="O142" s="182"/>
      <c r="P142" s="183"/>
    </row>
    <row r="143" spans="1:16" ht="12.75" customHeight="1" x14ac:dyDescent="0.25">
      <c r="A143" s="134" t="s">
        <v>13</v>
      </c>
      <c r="B143" s="134">
        <v>726</v>
      </c>
      <c r="C143" s="134">
        <v>363</v>
      </c>
      <c r="D143" s="134">
        <v>138</v>
      </c>
      <c r="E143" s="134">
        <f>D143+C143+B143</f>
        <v>1227</v>
      </c>
      <c r="H143" s="133" t="s">
        <v>395</v>
      </c>
      <c r="I143" s="133" t="s">
        <v>2</v>
      </c>
      <c r="J143" s="157" t="s">
        <v>458</v>
      </c>
      <c r="K143" s="168" t="s">
        <v>384</v>
      </c>
      <c r="L143" s="133" t="s">
        <v>385</v>
      </c>
      <c r="M143" s="133" t="s">
        <v>5</v>
      </c>
      <c r="N143" s="168" t="s">
        <v>391</v>
      </c>
      <c r="O143" s="182"/>
      <c r="P143" s="183"/>
    </row>
    <row r="144" spans="1:16" ht="12.75" customHeight="1" x14ac:dyDescent="0.25">
      <c r="A144" s="150" t="s">
        <v>12</v>
      </c>
      <c r="B144" s="150">
        <f>B142+B143</f>
        <v>4169</v>
      </c>
      <c r="C144" s="150">
        <f>C142+C143</f>
        <v>6457</v>
      </c>
      <c r="D144" s="150">
        <f>D142+D143</f>
        <v>3950</v>
      </c>
      <c r="E144" s="150">
        <f>E142+E143</f>
        <v>14576</v>
      </c>
      <c r="H144" s="134" t="s">
        <v>7</v>
      </c>
      <c r="I144" s="134">
        <v>393</v>
      </c>
      <c r="J144" s="134"/>
      <c r="K144" s="134">
        <v>1904</v>
      </c>
      <c r="L144" s="134">
        <v>156</v>
      </c>
      <c r="M144" s="133">
        <f>L144+K144+J144+I144</f>
        <v>2453</v>
      </c>
      <c r="N144" s="134"/>
      <c r="O144" s="182"/>
      <c r="P144" s="183"/>
    </row>
    <row r="145" spans="1:16" ht="12" customHeight="1" x14ac:dyDescent="0.25">
      <c r="H145" s="134" t="s">
        <v>8</v>
      </c>
      <c r="I145" s="134">
        <v>687</v>
      </c>
      <c r="J145" s="134"/>
      <c r="K145" s="134">
        <v>3638</v>
      </c>
      <c r="L145" s="134">
        <v>412</v>
      </c>
      <c r="M145" s="133">
        <f>L145+K145+J145+I145</f>
        <v>4737</v>
      </c>
      <c r="N145" s="134"/>
    </row>
    <row r="146" spans="1:16" ht="23.25" x14ac:dyDescent="0.25">
      <c r="A146" s="133" t="s">
        <v>331</v>
      </c>
      <c r="B146" s="133" t="s">
        <v>2</v>
      </c>
      <c r="C146" s="157" t="s">
        <v>347</v>
      </c>
      <c r="D146" s="133" t="s">
        <v>3</v>
      </c>
      <c r="E146" s="133" t="s">
        <v>4</v>
      </c>
      <c r="F146" s="133" t="s">
        <v>5</v>
      </c>
      <c r="H146" s="134" t="s">
        <v>9</v>
      </c>
      <c r="I146" s="134">
        <v>2189</v>
      </c>
      <c r="J146" s="134">
        <v>1</v>
      </c>
      <c r="K146" s="169"/>
      <c r="L146" s="134">
        <v>2811</v>
      </c>
      <c r="M146" s="133">
        <f>L146+K146+J146+I146</f>
        <v>5001</v>
      </c>
      <c r="N146" s="134">
        <v>39</v>
      </c>
    </row>
    <row r="147" spans="1:16" x14ac:dyDescent="0.25">
      <c r="A147" s="134" t="s">
        <v>7</v>
      </c>
      <c r="B147" s="134">
        <v>271</v>
      </c>
      <c r="C147" s="134"/>
      <c r="D147" s="134">
        <v>1892</v>
      </c>
      <c r="E147" s="134">
        <v>148</v>
      </c>
      <c r="F147" s="134">
        <f>E147+D147+B147</f>
        <v>2311</v>
      </c>
      <c r="H147" s="134" t="s">
        <v>288</v>
      </c>
      <c r="I147" s="134">
        <v>22</v>
      </c>
      <c r="J147" s="169"/>
      <c r="K147" s="169"/>
      <c r="L147" s="155">
        <v>20</v>
      </c>
      <c r="M147" s="133">
        <f>L147+I147</f>
        <v>42</v>
      </c>
      <c r="N147" s="134"/>
      <c r="O147" s="1259">
        <f>M147+M148</f>
        <v>252</v>
      </c>
      <c r="P147" s="1262"/>
    </row>
    <row r="148" spans="1:16" ht="12.75" x14ac:dyDescent="0.2">
      <c r="A148" s="134" t="s">
        <v>8</v>
      </c>
      <c r="B148" s="134">
        <v>671</v>
      </c>
      <c r="C148" s="134"/>
      <c r="D148" s="134">
        <v>3901</v>
      </c>
      <c r="E148" s="134">
        <v>456</v>
      </c>
      <c r="F148" s="134">
        <f>E148+D148+B148</f>
        <v>5028</v>
      </c>
      <c r="G148" s="187"/>
      <c r="H148" s="134" t="s">
        <v>10</v>
      </c>
      <c r="I148" s="169"/>
      <c r="J148" s="169"/>
      <c r="K148" s="155">
        <v>210</v>
      </c>
      <c r="L148" s="169"/>
      <c r="M148" s="170">
        <f>K148</f>
        <v>210</v>
      </c>
      <c r="N148" s="134"/>
      <c r="O148" s="1259"/>
      <c r="P148" s="1262"/>
    </row>
    <row r="149" spans="1:16" x14ac:dyDescent="0.25">
      <c r="A149" s="134" t="s">
        <v>9</v>
      </c>
      <c r="B149" s="134">
        <v>2221</v>
      </c>
      <c r="C149" s="134">
        <v>13</v>
      </c>
      <c r="D149" s="134">
        <v>28</v>
      </c>
      <c r="E149" s="134">
        <v>3095</v>
      </c>
      <c r="F149" s="134">
        <f>B149+C149+D149+E149</f>
        <v>5357</v>
      </c>
      <c r="H149" s="134" t="s">
        <v>372</v>
      </c>
      <c r="I149" s="134">
        <v>221</v>
      </c>
      <c r="J149" s="169"/>
      <c r="K149" s="169"/>
      <c r="L149" s="155">
        <v>36</v>
      </c>
      <c r="M149" s="133">
        <f>L149+I149</f>
        <v>257</v>
      </c>
      <c r="N149" s="134"/>
    </row>
    <row r="150" spans="1:16" x14ac:dyDescent="0.25">
      <c r="A150" s="134" t="s">
        <v>288</v>
      </c>
      <c r="B150" s="134">
        <v>23</v>
      </c>
      <c r="C150" s="134"/>
      <c r="D150" s="134">
        <v>0</v>
      </c>
      <c r="E150" s="134">
        <v>23</v>
      </c>
      <c r="F150" s="134">
        <f>E150+D150+B150</f>
        <v>46</v>
      </c>
      <c r="H150" s="150"/>
      <c r="I150" s="150">
        <f>I149+I148+I147+I146+I145+I144</f>
        <v>3512</v>
      </c>
      <c r="J150" s="150">
        <f>J149+J148+J147+J146+J145+J144</f>
        <v>1</v>
      </c>
      <c r="K150" s="171"/>
      <c r="L150" s="171"/>
      <c r="M150" s="171"/>
      <c r="N150" s="171"/>
    </row>
    <row r="151" spans="1:16" x14ac:dyDescent="0.25">
      <c r="A151" s="134" t="s">
        <v>10</v>
      </c>
      <c r="B151" s="134">
        <v>0</v>
      </c>
      <c r="C151" s="134"/>
      <c r="D151" s="134">
        <v>188</v>
      </c>
      <c r="E151" s="134">
        <v>0</v>
      </c>
      <c r="F151" s="134">
        <f>E151+D151+B151</f>
        <v>188</v>
      </c>
      <c r="H151" s="161" t="s">
        <v>12</v>
      </c>
      <c r="I151" s="1058">
        <f>I150+J150+K150</f>
        <v>3513</v>
      </c>
      <c r="J151" s="1063"/>
      <c r="K151" s="172">
        <f>K148+K146+K145+K144</f>
        <v>5752</v>
      </c>
      <c r="L151" s="161">
        <f>L144+L145+L146+L147+L149</f>
        <v>3435</v>
      </c>
      <c r="M151" s="161">
        <f>M149+M148+M147+M146+M145+M144</f>
        <v>12700</v>
      </c>
      <c r="N151" s="161">
        <f>N146</f>
        <v>39</v>
      </c>
    </row>
    <row r="152" spans="1:16" x14ac:dyDescent="0.25">
      <c r="A152" s="134" t="s">
        <v>11</v>
      </c>
      <c r="B152" s="134">
        <v>254</v>
      </c>
      <c r="C152" s="134"/>
      <c r="D152" s="134">
        <v>0</v>
      </c>
      <c r="E152" s="134">
        <v>37</v>
      </c>
      <c r="F152" s="134">
        <f>E152+D152+B152</f>
        <v>291</v>
      </c>
      <c r="H152" s="1059"/>
      <c r="I152" s="1060"/>
      <c r="J152" s="1060"/>
      <c r="K152" s="1060"/>
      <c r="L152" s="1060"/>
      <c r="M152" s="1060"/>
      <c r="N152" s="1073"/>
    </row>
    <row r="153" spans="1:16" x14ac:dyDescent="0.25">
      <c r="A153" s="150"/>
      <c r="B153" s="150">
        <f>B152+B151+B150+B149+B148+B147</f>
        <v>3440</v>
      </c>
      <c r="C153" s="150">
        <f>C152+C151+C150+C149+C148+C147</f>
        <v>13</v>
      </c>
      <c r="D153" s="150"/>
      <c r="E153" s="150"/>
      <c r="F153" s="150"/>
      <c r="H153" s="188" t="s">
        <v>466</v>
      </c>
      <c r="I153" s="173">
        <v>666</v>
      </c>
      <c r="J153" s="174"/>
      <c r="K153" s="175">
        <v>365</v>
      </c>
      <c r="L153" s="134">
        <v>91</v>
      </c>
      <c r="M153" s="133">
        <f>L153+K153+I153</f>
        <v>1122</v>
      </c>
      <c r="N153" s="134"/>
    </row>
    <row r="154" spans="1:16" x14ac:dyDescent="0.25">
      <c r="A154" s="161" t="s">
        <v>12</v>
      </c>
      <c r="B154" s="1267">
        <f>B153+C153</f>
        <v>3453</v>
      </c>
      <c r="C154" s="1267"/>
      <c r="D154" s="161">
        <f>D147+D148+D149+D150+D151+D152</f>
        <v>6009</v>
      </c>
      <c r="E154" s="161">
        <f>E147+E148+E149+E150+E151+E152</f>
        <v>3759</v>
      </c>
      <c r="F154" s="161">
        <f>F147+F148+F149+F150+F151+F152</f>
        <v>13221</v>
      </c>
      <c r="H154" s="176" t="s">
        <v>386</v>
      </c>
      <c r="I154" s="177"/>
      <c r="J154" s="174"/>
      <c r="K154" s="175"/>
      <c r="L154" s="134"/>
      <c r="M154" s="133">
        <f>I154</f>
        <v>0</v>
      </c>
      <c r="N154" s="134"/>
    </row>
    <row r="155" spans="1:16" x14ac:dyDescent="0.25">
      <c r="A155" s="134" t="s">
        <v>13</v>
      </c>
      <c r="B155" s="134">
        <v>586</v>
      </c>
      <c r="C155" s="164"/>
      <c r="D155" s="134">
        <v>360</v>
      </c>
      <c r="E155" s="134">
        <v>84</v>
      </c>
      <c r="F155" s="134">
        <f>E155+D155+B155</f>
        <v>1030</v>
      </c>
      <c r="H155" s="178" t="s">
        <v>12</v>
      </c>
      <c r="I155" s="1070">
        <f>I154+I153</f>
        <v>666</v>
      </c>
      <c r="J155" s="1070"/>
      <c r="K155" s="179">
        <f>K153</f>
        <v>365</v>
      </c>
      <c r="L155" s="180">
        <f>L153</f>
        <v>91</v>
      </c>
      <c r="M155" s="181">
        <f>L155+K155+I155</f>
        <v>1122</v>
      </c>
      <c r="N155" s="134"/>
    </row>
    <row r="156" spans="1:16" x14ac:dyDescent="0.25">
      <c r="A156" s="1240"/>
      <c r="B156" s="1241"/>
      <c r="C156" s="1241"/>
      <c r="D156" s="1241"/>
      <c r="E156" s="1241"/>
      <c r="F156" s="1260"/>
      <c r="H156" s="1061"/>
      <c r="I156" s="1062"/>
      <c r="J156" s="1062"/>
      <c r="K156" s="1062"/>
      <c r="L156" s="1062"/>
      <c r="M156" s="1066"/>
      <c r="N156" s="184"/>
    </row>
    <row r="157" spans="1:16" x14ac:dyDescent="0.25">
      <c r="A157" s="161" t="s">
        <v>12</v>
      </c>
      <c r="B157" s="1268">
        <f>B155+B154</f>
        <v>4039</v>
      </c>
      <c r="C157" s="1268"/>
      <c r="D157" s="161">
        <f>D155+D154</f>
        <v>6369</v>
      </c>
      <c r="E157" s="133">
        <f>E155+E154</f>
        <v>3843</v>
      </c>
      <c r="F157" s="133">
        <f>F155+F154</f>
        <v>14251</v>
      </c>
      <c r="H157" s="161" t="s">
        <v>12</v>
      </c>
      <c r="I157" s="1268">
        <f>I151+I153+I154</f>
        <v>4179</v>
      </c>
      <c r="J157" s="1268"/>
      <c r="K157" s="185">
        <f>K153+K151</f>
        <v>6117</v>
      </c>
      <c r="L157" s="133">
        <f>L153+L151</f>
        <v>3526</v>
      </c>
      <c r="M157" s="133">
        <f>M154+M153+M151</f>
        <v>13822</v>
      </c>
      <c r="N157" s="133">
        <f>N151+N153+N154</f>
        <v>39</v>
      </c>
    </row>
    <row r="158" spans="1:16" x14ac:dyDescent="0.25">
      <c r="A158" s="1269" t="s">
        <v>459</v>
      </c>
      <c r="B158" s="1269"/>
      <c r="C158" s="1269"/>
      <c r="D158" s="1269"/>
      <c r="E158" s="1269"/>
      <c r="F158" s="136"/>
      <c r="H158" s="1231" t="s">
        <v>392</v>
      </c>
      <c r="I158" s="1231"/>
      <c r="J158" s="1231"/>
      <c r="K158" s="1231"/>
      <c r="L158" s="1232"/>
      <c r="M158" s="1277">
        <f>M157+N157</f>
        <v>13861</v>
      </c>
      <c r="N158" s="1232"/>
    </row>
    <row r="159" spans="1:16" x14ac:dyDescent="0.25">
      <c r="G159" s="159"/>
      <c r="H159" s="1269" t="s">
        <v>467</v>
      </c>
      <c r="I159" s="1269"/>
      <c r="J159" s="1269"/>
      <c r="K159" s="1269"/>
      <c r="L159" s="1269"/>
      <c r="M159" s="1269"/>
      <c r="N159" s="1269"/>
    </row>
    <row r="160" spans="1:16" x14ac:dyDescent="0.25">
      <c r="G160" s="159"/>
      <c r="H160" s="162"/>
      <c r="I160" s="1273"/>
      <c r="J160" s="1273"/>
      <c r="K160" s="1082"/>
      <c r="L160" s="158"/>
      <c r="M160" s="158"/>
      <c r="N160" s="158"/>
    </row>
    <row r="161" spans="1:11" ht="33" customHeight="1" x14ac:dyDescent="0.25">
      <c r="A161" s="142" t="s">
        <v>472</v>
      </c>
      <c r="B161" s="134" t="s">
        <v>2</v>
      </c>
      <c r="C161" s="190" t="s">
        <v>458</v>
      </c>
      <c r="D161" s="190" t="s">
        <v>284</v>
      </c>
      <c r="E161" s="191" t="s">
        <v>384</v>
      </c>
      <c r="F161" s="191" t="s">
        <v>478</v>
      </c>
      <c r="G161" s="134" t="s">
        <v>385</v>
      </c>
      <c r="H161" s="134" t="s">
        <v>5</v>
      </c>
      <c r="I161" s="168" t="s">
        <v>479</v>
      </c>
    </row>
    <row r="162" spans="1:11" ht="12.75" customHeight="1" x14ac:dyDescent="0.25">
      <c r="A162" s="134" t="s">
        <v>7</v>
      </c>
      <c r="B162" s="134">
        <v>368</v>
      </c>
      <c r="C162" s="134">
        <v>0</v>
      </c>
      <c r="D162" s="134">
        <v>0</v>
      </c>
      <c r="E162" s="134">
        <v>1879</v>
      </c>
      <c r="F162" s="134">
        <v>0</v>
      </c>
      <c r="G162" s="134">
        <v>167</v>
      </c>
      <c r="H162" s="133">
        <f>G162+E162+C162+B162+D162</f>
        <v>2414</v>
      </c>
      <c r="I162" s="134"/>
      <c r="J162" s="1229" t="s">
        <v>362</v>
      </c>
      <c r="K162" s="1230">
        <f>H162+H163</f>
        <v>7149</v>
      </c>
    </row>
    <row r="163" spans="1:11" ht="12.75" customHeight="1" x14ac:dyDescent="0.25">
      <c r="A163" s="134" t="s">
        <v>8</v>
      </c>
      <c r="B163" s="134">
        <v>758</v>
      </c>
      <c r="C163" s="134">
        <v>0</v>
      </c>
      <c r="D163" s="134">
        <v>0</v>
      </c>
      <c r="E163" s="134">
        <v>3571</v>
      </c>
      <c r="F163" s="134">
        <v>0</v>
      </c>
      <c r="G163" s="134">
        <v>406</v>
      </c>
      <c r="H163" s="133">
        <f>G163+E163+C163+B163+D163</f>
        <v>4735</v>
      </c>
      <c r="I163" s="134"/>
      <c r="J163" s="1229"/>
      <c r="K163" s="1230"/>
    </row>
    <row r="164" spans="1:11" x14ac:dyDescent="0.25">
      <c r="A164" s="134" t="s">
        <v>9</v>
      </c>
      <c r="B164" s="134">
        <v>2179</v>
      </c>
      <c r="C164" s="134">
        <v>1</v>
      </c>
      <c r="D164" s="134">
        <v>6</v>
      </c>
      <c r="E164" s="169"/>
      <c r="F164" s="169"/>
      <c r="G164" s="134">
        <v>2714</v>
      </c>
      <c r="H164" s="133">
        <f>G164+E164+C164+B164+D164</f>
        <v>4900</v>
      </c>
      <c r="I164" s="134">
        <v>39</v>
      </c>
    </row>
    <row r="165" spans="1:11" x14ac:dyDescent="0.25">
      <c r="A165" s="134" t="s">
        <v>288</v>
      </c>
      <c r="B165" s="134">
        <v>20</v>
      </c>
      <c r="C165" s="169"/>
      <c r="D165" s="169"/>
      <c r="E165" s="169"/>
      <c r="F165" s="169"/>
      <c r="G165" s="155">
        <v>17</v>
      </c>
      <c r="H165" s="133">
        <f>G165+B165</f>
        <v>37</v>
      </c>
      <c r="I165" s="134"/>
    </row>
    <row r="166" spans="1:11" ht="12.75" customHeight="1" x14ac:dyDescent="0.25">
      <c r="A166" s="134" t="s">
        <v>10</v>
      </c>
      <c r="B166" s="169"/>
      <c r="C166" s="169"/>
      <c r="D166" s="169"/>
      <c r="E166" s="155">
        <v>209</v>
      </c>
      <c r="F166" s="155">
        <v>2</v>
      </c>
      <c r="G166" s="169"/>
      <c r="H166" s="170">
        <f>E166+F166</f>
        <v>211</v>
      </c>
      <c r="I166" s="134"/>
    </row>
    <row r="167" spans="1:11" x14ac:dyDescent="0.25">
      <c r="A167" s="134" t="s">
        <v>372</v>
      </c>
      <c r="B167" s="134">
        <v>212</v>
      </c>
      <c r="C167" s="169"/>
      <c r="D167" s="169"/>
      <c r="E167" s="169"/>
      <c r="F167" s="169"/>
      <c r="G167" s="155">
        <v>46</v>
      </c>
      <c r="H167" s="133">
        <f>G167+B167</f>
        <v>258</v>
      </c>
      <c r="I167" s="134"/>
    </row>
    <row r="168" spans="1:11" x14ac:dyDescent="0.25">
      <c r="A168" s="150"/>
      <c r="B168" s="150">
        <f>B167+B166+B165+B164+B163+B162</f>
        <v>3537</v>
      </c>
      <c r="C168" s="150">
        <f>C167+C166+C165+C164+C163+C162</f>
        <v>1</v>
      </c>
      <c r="D168" s="150">
        <f>D164+D163+D162</f>
        <v>6</v>
      </c>
      <c r="E168" s="171"/>
      <c r="F168" s="171"/>
      <c r="G168" s="171"/>
      <c r="H168" s="171"/>
      <c r="I168" s="171"/>
    </row>
    <row r="169" spans="1:11" x14ac:dyDescent="0.25">
      <c r="A169" s="161" t="s">
        <v>12</v>
      </c>
      <c r="B169" s="1233">
        <f>B168+C168+D168</f>
        <v>3544</v>
      </c>
      <c r="C169" s="1242"/>
      <c r="D169" s="1234"/>
      <c r="E169" s="1233">
        <f>E162+E163+E166+F166</f>
        <v>5661</v>
      </c>
      <c r="F169" s="1234"/>
      <c r="G169" s="161">
        <f>G162+G163+G164+G165+G167</f>
        <v>3350</v>
      </c>
      <c r="H169" s="161">
        <f>H167+H166+H165+H164+H163+H162</f>
        <v>12555</v>
      </c>
      <c r="I169" s="161">
        <f>I164</f>
        <v>39</v>
      </c>
    </row>
    <row r="170" spans="1:11" x14ac:dyDescent="0.25">
      <c r="A170" s="1235"/>
      <c r="B170" s="1236"/>
      <c r="C170" s="1236"/>
      <c r="D170" s="1236"/>
      <c r="E170" s="1236"/>
      <c r="F170" s="1236"/>
      <c r="G170" s="1236"/>
      <c r="H170" s="1236"/>
      <c r="I170" s="1236"/>
    </row>
    <row r="171" spans="1:11" x14ac:dyDescent="0.25">
      <c r="A171" s="188" t="s">
        <v>466</v>
      </c>
      <c r="B171" s="173">
        <v>362</v>
      </c>
      <c r="C171" s="174"/>
      <c r="D171" s="174"/>
      <c r="E171" s="175">
        <v>73</v>
      </c>
      <c r="F171" s="175"/>
      <c r="G171" s="134">
        <v>716</v>
      </c>
      <c r="H171" s="133">
        <f>G171+E171+B171</f>
        <v>1151</v>
      </c>
      <c r="I171" s="134"/>
    </row>
    <row r="172" spans="1:11" x14ac:dyDescent="0.25">
      <c r="A172" s="176" t="s">
        <v>386</v>
      </c>
      <c r="B172" s="177">
        <v>0</v>
      </c>
      <c r="C172" s="174"/>
      <c r="D172" s="174"/>
      <c r="E172" s="175">
        <v>0</v>
      </c>
      <c r="F172" s="175">
        <v>0</v>
      </c>
      <c r="G172" s="134">
        <v>0</v>
      </c>
      <c r="H172" s="133">
        <f>G172+E172+B172</f>
        <v>0</v>
      </c>
      <c r="I172" s="134"/>
    </row>
    <row r="173" spans="1:11" x14ac:dyDescent="0.25">
      <c r="A173" s="178" t="s">
        <v>12</v>
      </c>
      <c r="B173" s="1237">
        <f>B172+B171</f>
        <v>362</v>
      </c>
      <c r="C173" s="1238"/>
      <c r="D173" s="1239"/>
      <c r="E173" s="172">
        <f>E172+E171</f>
        <v>73</v>
      </c>
      <c r="F173" s="172"/>
      <c r="G173" s="172">
        <f>G172+G171</f>
        <v>716</v>
      </c>
      <c r="H173" s="161">
        <f>G173+E173+B173</f>
        <v>1151</v>
      </c>
      <c r="I173" s="134"/>
    </row>
    <row r="174" spans="1:11" x14ac:dyDescent="0.25">
      <c r="A174" s="1240"/>
      <c r="B174" s="1241"/>
      <c r="C174" s="1241"/>
      <c r="D174" s="1241"/>
      <c r="E174" s="1241"/>
      <c r="F174" s="1241"/>
      <c r="G174" s="1241"/>
      <c r="H174" s="1241"/>
      <c r="I174" s="1241"/>
    </row>
    <row r="175" spans="1:11" x14ac:dyDescent="0.25">
      <c r="A175" s="192" t="s">
        <v>475</v>
      </c>
      <c r="B175" s="193">
        <v>1250</v>
      </c>
      <c r="C175" s="194"/>
      <c r="D175" s="194"/>
      <c r="E175" s="195"/>
      <c r="F175" s="195"/>
      <c r="G175" s="195"/>
      <c r="H175" s="196">
        <f>B175</f>
        <v>1250</v>
      </c>
      <c r="I175" s="193"/>
    </row>
    <row r="176" spans="1:11" x14ac:dyDescent="0.25">
      <c r="A176" s="197" t="s">
        <v>12</v>
      </c>
      <c r="B176" s="1246">
        <f>B175+B173+B169</f>
        <v>5156</v>
      </c>
      <c r="C176" s="1247"/>
      <c r="D176" s="1248"/>
      <c r="E176" s="198">
        <f>E173+E169</f>
        <v>5734</v>
      </c>
      <c r="F176" s="198"/>
      <c r="G176" s="199">
        <f>G173+G169</f>
        <v>4066</v>
      </c>
      <c r="H176" s="199">
        <f>H175+H173+H169</f>
        <v>14956</v>
      </c>
      <c r="I176" s="199">
        <f>I169+I171+I172+I175</f>
        <v>39</v>
      </c>
    </row>
    <row r="177" spans="1:13" x14ac:dyDescent="0.25">
      <c r="A177" s="200" t="s">
        <v>392</v>
      </c>
      <c r="B177" s="201"/>
      <c r="C177" s="201"/>
      <c r="D177" s="201"/>
      <c r="E177" s="201"/>
      <c r="F177" s="201"/>
      <c r="G177" s="201"/>
      <c r="H177" s="1231">
        <f>H176+I176</f>
        <v>14995</v>
      </c>
      <c r="I177" s="1232"/>
    </row>
    <row r="178" spans="1:13" ht="9.75" customHeight="1" x14ac:dyDescent="0.25">
      <c r="A178" s="202" t="s">
        <v>473</v>
      </c>
      <c r="B178" s="203"/>
      <c r="C178" s="203"/>
      <c r="D178" s="203"/>
      <c r="E178" s="203"/>
      <c r="F178" s="203"/>
      <c r="G178" s="203"/>
      <c r="H178" s="203"/>
      <c r="I178" s="204"/>
    </row>
    <row r="179" spans="1:13" ht="11.25" customHeight="1" x14ac:dyDescent="0.25">
      <c r="A179" s="202" t="s">
        <v>327</v>
      </c>
      <c r="B179" s="203"/>
      <c r="C179" s="203"/>
      <c r="D179" s="203"/>
      <c r="E179" s="203"/>
      <c r="F179" s="203"/>
      <c r="G179" s="203"/>
      <c r="H179" s="203"/>
      <c r="I179" s="204"/>
    </row>
    <row r="181" spans="1:13" ht="37.5" x14ac:dyDescent="0.25">
      <c r="A181" s="142" t="s">
        <v>498</v>
      </c>
      <c r="B181" s="205" t="s">
        <v>2</v>
      </c>
      <c r="C181" s="190" t="s">
        <v>458</v>
      </c>
      <c r="D181" s="190" t="s">
        <v>347</v>
      </c>
      <c r="E181" s="206" t="s">
        <v>384</v>
      </c>
      <c r="F181" s="190" t="s">
        <v>478</v>
      </c>
      <c r="G181" s="205" t="s">
        <v>385</v>
      </c>
      <c r="H181" s="190" t="s">
        <v>517</v>
      </c>
      <c r="I181" s="190" t="s">
        <v>518</v>
      </c>
      <c r="J181" s="207" t="s">
        <v>5</v>
      </c>
      <c r="K181" s="168" t="s">
        <v>479</v>
      </c>
    </row>
    <row r="182" spans="1:13" ht="12.75" customHeight="1" x14ac:dyDescent="0.25">
      <c r="A182" s="134" t="s">
        <v>7</v>
      </c>
      <c r="B182" s="134">
        <v>385</v>
      </c>
      <c r="C182" s="134"/>
      <c r="D182" s="134"/>
      <c r="E182" s="134">
        <v>1833</v>
      </c>
      <c r="F182" s="134"/>
      <c r="G182" s="134">
        <v>149</v>
      </c>
      <c r="H182" s="134"/>
      <c r="I182" s="134"/>
      <c r="J182" s="133">
        <f>SUM(B182:I182)</f>
        <v>2367</v>
      </c>
      <c r="K182" s="134"/>
      <c r="L182" s="1229" t="s">
        <v>362</v>
      </c>
      <c r="M182" s="1230">
        <f>J182+J183</f>
        <v>7179</v>
      </c>
    </row>
    <row r="183" spans="1:13" ht="12.75" customHeight="1" x14ac:dyDescent="0.25">
      <c r="A183" s="134" t="s">
        <v>8</v>
      </c>
      <c r="B183" s="134">
        <v>817</v>
      </c>
      <c r="C183" s="134"/>
      <c r="D183" s="134"/>
      <c r="E183" s="134">
        <v>3592</v>
      </c>
      <c r="F183" s="134"/>
      <c r="G183" s="134">
        <v>403</v>
      </c>
      <c r="H183" s="134"/>
      <c r="I183" s="134"/>
      <c r="J183" s="133">
        <f t="shared" ref="J183:J187" si="6">SUM(B183:I183)</f>
        <v>4812</v>
      </c>
      <c r="K183" s="134"/>
      <c r="L183" s="1229"/>
      <c r="M183" s="1230"/>
    </row>
    <row r="184" spans="1:13" x14ac:dyDescent="0.25">
      <c r="A184" s="134" t="s">
        <v>9</v>
      </c>
      <c r="B184" s="134">
        <v>2194</v>
      </c>
      <c r="C184" s="134">
        <v>1</v>
      </c>
      <c r="D184" s="134">
        <v>15</v>
      </c>
      <c r="E184" s="169"/>
      <c r="F184" s="169"/>
      <c r="G184" s="134">
        <v>2577</v>
      </c>
      <c r="H184" s="134">
        <v>1</v>
      </c>
      <c r="I184" s="134">
        <v>53</v>
      </c>
      <c r="J184" s="133">
        <f t="shared" si="6"/>
        <v>4841</v>
      </c>
      <c r="K184" s="134">
        <v>35</v>
      </c>
      <c r="M184" s="208">
        <f>K184+J184</f>
        <v>4876</v>
      </c>
    </row>
    <row r="185" spans="1:13" x14ac:dyDescent="0.25">
      <c r="A185" s="134" t="s">
        <v>288</v>
      </c>
      <c r="B185" s="134">
        <v>22</v>
      </c>
      <c r="C185" s="169"/>
      <c r="D185" s="169"/>
      <c r="E185" s="169"/>
      <c r="F185" s="169"/>
      <c r="G185" s="155">
        <v>19</v>
      </c>
      <c r="H185" s="155"/>
      <c r="I185" s="155"/>
      <c r="J185" s="133">
        <f t="shared" si="6"/>
        <v>41</v>
      </c>
      <c r="K185" s="134"/>
    </row>
    <row r="186" spans="1:13" x14ac:dyDescent="0.25">
      <c r="A186" s="134" t="s">
        <v>10</v>
      </c>
      <c r="B186" s="169"/>
      <c r="C186" s="169"/>
      <c r="D186" s="169"/>
      <c r="E186" s="155">
        <v>217</v>
      </c>
      <c r="F186" s="155">
        <v>2</v>
      </c>
      <c r="G186" s="169"/>
      <c r="H186" s="169"/>
      <c r="I186" s="169"/>
      <c r="J186" s="133">
        <f t="shared" si="6"/>
        <v>219</v>
      </c>
      <c r="K186" s="134"/>
    </row>
    <row r="187" spans="1:13" x14ac:dyDescent="0.25">
      <c r="A187" s="134" t="s">
        <v>372</v>
      </c>
      <c r="B187" s="134">
        <v>213</v>
      </c>
      <c r="C187" s="169"/>
      <c r="D187" s="169"/>
      <c r="E187" s="169"/>
      <c r="F187" s="169"/>
      <c r="G187" s="155">
        <v>48</v>
      </c>
      <c r="H187" s="155"/>
      <c r="I187" s="155"/>
      <c r="J187" s="133">
        <f t="shared" si="6"/>
        <v>261</v>
      </c>
      <c r="K187" s="134"/>
    </row>
    <row r="188" spans="1:13" x14ac:dyDescent="0.25">
      <c r="A188" s="150"/>
      <c r="B188" s="150">
        <f>B187+B186+B185+B184+B183+B182</f>
        <v>3631</v>
      </c>
      <c r="C188" s="150">
        <f>C187+C186+C185+C184+C183+C182</f>
        <v>1</v>
      </c>
      <c r="D188" s="150">
        <f>D184+D183+D182</f>
        <v>15</v>
      </c>
      <c r="E188" s="209">
        <f>SUM(E182:E187)</f>
        <v>5642</v>
      </c>
      <c r="F188" s="209">
        <f>SUM(F182:F187)</f>
        <v>2</v>
      </c>
      <c r="G188" s="209">
        <f>SUM(G182:G187)</f>
        <v>3196</v>
      </c>
      <c r="H188" s="209">
        <f t="shared" ref="H188:I188" si="7">SUM(H182:H187)</f>
        <v>1</v>
      </c>
      <c r="I188" s="209">
        <f t="shared" si="7"/>
        <v>53</v>
      </c>
      <c r="J188" s="171"/>
      <c r="K188" s="171"/>
    </row>
    <row r="189" spans="1:13" x14ac:dyDescent="0.25">
      <c r="A189" s="161" t="s">
        <v>12</v>
      </c>
      <c r="B189" s="1233">
        <f>B188+C188+D188</f>
        <v>3647</v>
      </c>
      <c r="C189" s="1242"/>
      <c r="D189" s="1234"/>
      <c r="E189" s="1233">
        <f>E182+E183+E186+F186</f>
        <v>5644</v>
      </c>
      <c r="F189" s="1234"/>
      <c r="G189" s="1233">
        <f>SUM(G182:I187)</f>
        <v>3250</v>
      </c>
      <c r="H189" s="1242"/>
      <c r="I189" s="1234"/>
      <c r="J189" s="161">
        <f>J187+J186+J185+J184+J183+J182</f>
        <v>12541</v>
      </c>
      <c r="K189" s="161">
        <f>K184</f>
        <v>35</v>
      </c>
      <c r="M189" s="210">
        <f>J189+K189</f>
        <v>12576</v>
      </c>
    </row>
    <row r="190" spans="1:13" x14ac:dyDescent="0.25">
      <c r="A190" s="1235"/>
      <c r="B190" s="1236"/>
      <c r="C190" s="1236"/>
      <c r="D190" s="1236"/>
      <c r="E190" s="1236"/>
      <c r="F190" s="1236"/>
      <c r="G190" s="1236"/>
      <c r="H190" s="1236"/>
      <c r="I190" s="1236"/>
      <c r="J190" s="1236"/>
      <c r="K190" s="1236"/>
    </row>
    <row r="191" spans="1:13" x14ac:dyDescent="0.25">
      <c r="A191" s="188" t="s">
        <v>466</v>
      </c>
      <c r="B191" s="173">
        <v>773</v>
      </c>
      <c r="C191" s="211"/>
      <c r="D191" s="211"/>
      <c r="E191" s="175">
        <v>377</v>
      </c>
      <c r="F191" s="175"/>
      <c r="G191" s="134">
        <v>112</v>
      </c>
      <c r="H191" s="134"/>
      <c r="I191" s="134"/>
      <c r="J191" s="133">
        <f>G191+E191+B191</f>
        <v>1262</v>
      </c>
      <c r="K191" s="134"/>
    </row>
    <row r="192" spans="1:13" x14ac:dyDescent="0.25">
      <c r="A192" s="178" t="s">
        <v>12</v>
      </c>
      <c r="B192" s="1237">
        <f>SUM(B191:D191)</f>
        <v>773</v>
      </c>
      <c r="C192" s="1238"/>
      <c r="D192" s="1239"/>
      <c r="E192" s="1233">
        <f>E191+F191</f>
        <v>377</v>
      </c>
      <c r="F192" s="1234"/>
      <c r="G192" s="1233">
        <f>SUM(G191:I191)</f>
        <v>112</v>
      </c>
      <c r="H192" s="1242"/>
      <c r="I192" s="1234"/>
      <c r="J192" s="161">
        <f>G192+E192+B192</f>
        <v>1262</v>
      </c>
      <c r="K192" s="134"/>
    </row>
    <row r="193" spans="1:16" x14ac:dyDescent="0.25">
      <c r="A193" s="1240"/>
      <c r="B193" s="1241"/>
      <c r="C193" s="1241"/>
      <c r="D193" s="1241"/>
      <c r="E193" s="1241"/>
      <c r="F193" s="1241"/>
      <c r="G193" s="1241"/>
      <c r="H193" s="1241"/>
      <c r="I193" s="1241"/>
      <c r="J193" s="1241"/>
      <c r="K193" s="1241"/>
    </row>
    <row r="194" spans="1:16" x14ac:dyDescent="0.25">
      <c r="A194" s="192" t="s">
        <v>475</v>
      </c>
      <c r="B194" s="193">
        <v>1240</v>
      </c>
      <c r="C194" s="194"/>
      <c r="D194" s="194"/>
      <c r="E194" s="195"/>
      <c r="F194" s="195"/>
      <c r="G194" s="195"/>
      <c r="H194" s="195"/>
      <c r="I194" s="195"/>
      <c r="J194" s="196">
        <f>B194</f>
        <v>1240</v>
      </c>
      <c r="K194" s="193"/>
    </row>
    <row r="195" spans="1:16" x14ac:dyDescent="0.25">
      <c r="A195" s="197" t="s">
        <v>12</v>
      </c>
      <c r="B195" s="1246">
        <f>B194+B192+B189</f>
        <v>5660</v>
      </c>
      <c r="C195" s="1247"/>
      <c r="D195" s="1248"/>
      <c r="E195" s="1246">
        <f>E192+E189</f>
        <v>6021</v>
      </c>
      <c r="F195" s="1248"/>
      <c r="G195" s="1246">
        <f>G192+G189</f>
        <v>3362</v>
      </c>
      <c r="H195" s="1247"/>
      <c r="I195" s="1248"/>
      <c r="J195" s="199">
        <f>J194+J192+J189</f>
        <v>15043</v>
      </c>
      <c r="K195" s="199">
        <f>K189</f>
        <v>35</v>
      </c>
    </row>
    <row r="196" spans="1:16" x14ac:dyDescent="0.25">
      <c r="A196" s="200" t="s">
        <v>392</v>
      </c>
      <c r="B196" s="201"/>
      <c r="C196" s="201"/>
      <c r="D196" s="201"/>
      <c r="E196" s="201"/>
      <c r="F196" s="201"/>
      <c r="G196" s="201"/>
      <c r="H196" s="201"/>
      <c r="I196" s="201"/>
      <c r="J196" s="1231">
        <f>J195+K195</f>
        <v>15078</v>
      </c>
      <c r="K196" s="1232"/>
    </row>
    <row r="197" spans="1:16" x14ac:dyDescent="0.25">
      <c r="A197" s="202" t="s">
        <v>519</v>
      </c>
      <c r="B197" s="203"/>
      <c r="C197" s="203"/>
      <c r="D197" s="203"/>
      <c r="E197" s="203"/>
      <c r="F197" s="203"/>
      <c r="G197" s="203"/>
      <c r="H197" s="203"/>
      <c r="I197" s="203"/>
      <c r="J197" s="203"/>
      <c r="K197" s="204"/>
    </row>
    <row r="198" spans="1:16" ht="14.25" thickBot="1" x14ac:dyDescent="0.3">
      <c r="A198" s="202" t="s">
        <v>327</v>
      </c>
      <c r="B198" s="203"/>
      <c r="C198" s="203"/>
      <c r="D198" s="203"/>
      <c r="E198" s="203"/>
      <c r="F198" s="203"/>
      <c r="G198" s="203"/>
      <c r="H198" s="203"/>
      <c r="I198" s="203"/>
      <c r="J198" s="203"/>
      <c r="K198" s="204"/>
    </row>
    <row r="199" spans="1:16" ht="42.75" customHeight="1" thickBot="1" x14ac:dyDescent="0.3">
      <c r="A199" s="212" t="s">
        <v>532</v>
      </c>
      <c r="B199" s="1083" t="s">
        <v>2</v>
      </c>
      <c r="C199" s="1084" t="s">
        <v>458</v>
      </c>
      <c r="D199" s="1085" t="s">
        <v>347</v>
      </c>
      <c r="E199" s="1086" t="s">
        <v>384</v>
      </c>
      <c r="F199" s="1084" t="s">
        <v>478</v>
      </c>
      <c r="G199" s="1085" t="s">
        <v>537</v>
      </c>
      <c r="H199" s="1083" t="s">
        <v>385</v>
      </c>
      <c r="I199" s="1084" t="s">
        <v>517</v>
      </c>
      <c r="J199" s="1085" t="s">
        <v>518</v>
      </c>
      <c r="K199" s="1087" t="s">
        <v>539</v>
      </c>
      <c r="L199" s="1088" t="s">
        <v>538</v>
      </c>
      <c r="M199" s="1089" t="s">
        <v>544</v>
      </c>
      <c r="N199" s="1089" t="s">
        <v>545</v>
      </c>
      <c r="O199" s="167"/>
      <c r="P199" s="213"/>
    </row>
    <row r="200" spans="1:16" x14ac:dyDescent="0.25">
      <c r="A200" s="214" t="s">
        <v>7</v>
      </c>
      <c r="B200" s="215">
        <v>365</v>
      </c>
      <c r="C200" s="216">
        <v>0</v>
      </c>
      <c r="D200" s="217">
        <v>0</v>
      </c>
      <c r="E200" s="215">
        <v>1850</v>
      </c>
      <c r="F200" s="216">
        <v>0</v>
      </c>
      <c r="G200" s="217">
        <v>0</v>
      </c>
      <c r="H200" s="215">
        <v>153</v>
      </c>
      <c r="I200" s="216">
        <v>0</v>
      </c>
      <c r="J200" s="217">
        <v>0</v>
      </c>
      <c r="K200" s="218">
        <f>B200+E200+H200</f>
        <v>2368</v>
      </c>
      <c r="L200" s="219">
        <f>D200+G200+J200</f>
        <v>0</v>
      </c>
      <c r="M200" s="220">
        <f>L200+K200</f>
        <v>2368</v>
      </c>
      <c r="N200" s="221"/>
      <c r="O200" s="1249">
        <f>K200+K201</f>
        <v>7144</v>
      </c>
      <c r="P200" s="1250">
        <f>M200+M201</f>
        <v>7183</v>
      </c>
    </row>
    <row r="201" spans="1:16" x14ac:dyDescent="0.25">
      <c r="A201" s="176" t="s">
        <v>8</v>
      </c>
      <c r="B201" s="222">
        <v>827</v>
      </c>
      <c r="C201" s="223">
        <v>0</v>
      </c>
      <c r="D201" s="224">
        <v>20</v>
      </c>
      <c r="E201" s="222">
        <v>3571</v>
      </c>
      <c r="F201" s="223">
        <v>0</v>
      </c>
      <c r="G201" s="224">
        <v>19</v>
      </c>
      <c r="H201" s="222">
        <v>378</v>
      </c>
      <c r="I201" s="223">
        <v>0</v>
      </c>
      <c r="J201" s="224">
        <v>0</v>
      </c>
      <c r="K201" s="225">
        <f>B201+E201+H201</f>
        <v>4776</v>
      </c>
      <c r="L201" s="226">
        <f>D201+G201+J201</f>
        <v>39</v>
      </c>
      <c r="M201" s="227">
        <f>L201+K201</f>
        <v>4815</v>
      </c>
      <c r="N201" s="228"/>
      <c r="O201" s="1249"/>
      <c r="P201" s="1250"/>
    </row>
    <row r="202" spans="1:16" x14ac:dyDescent="0.25">
      <c r="A202" s="176" t="s">
        <v>9</v>
      </c>
      <c r="B202" s="222">
        <v>2198</v>
      </c>
      <c r="C202" s="223">
        <v>0</v>
      </c>
      <c r="D202" s="224">
        <v>25</v>
      </c>
      <c r="E202" s="229"/>
      <c r="F202" s="230"/>
      <c r="G202" s="231"/>
      <c r="H202" s="222">
        <v>2498</v>
      </c>
      <c r="I202" s="223">
        <v>0</v>
      </c>
      <c r="J202" s="224">
        <v>30</v>
      </c>
      <c r="K202" s="232">
        <f>B202+H202</f>
        <v>4696</v>
      </c>
      <c r="L202" s="226">
        <f>D202+J202</f>
        <v>55</v>
      </c>
      <c r="M202" s="232">
        <f>L202+K202</f>
        <v>4751</v>
      </c>
      <c r="N202" s="233">
        <v>35</v>
      </c>
      <c r="O202" s="149"/>
      <c r="P202" s="149"/>
    </row>
    <row r="203" spans="1:16" x14ac:dyDescent="0.25">
      <c r="A203" s="176" t="s">
        <v>288</v>
      </c>
      <c r="B203" s="222">
        <v>23</v>
      </c>
      <c r="C203" s="230"/>
      <c r="D203" s="231"/>
      <c r="E203" s="229"/>
      <c r="F203" s="230"/>
      <c r="G203" s="231"/>
      <c r="H203" s="234">
        <v>15</v>
      </c>
      <c r="I203" s="235"/>
      <c r="J203" s="236"/>
      <c r="K203" s="232">
        <f>H203+B203</f>
        <v>38</v>
      </c>
      <c r="L203" s="237"/>
      <c r="M203" s="232">
        <f>K203</f>
        <v>38</v>
      </c>
      <c r="N203" s="236"/>
      <c r="O203" s="149"/>
      <c r="P203" s="149"/>
    </row>
    <row r="204" spans="1:16" x14ac:dyDescent="0.25">
      <c r="A204" s="176" t="s">
        <v>10</v>
      </c>
      <c r="B204" s="229"/>
      <c r="C204" s="230"/>
      <c r="D204" s="231"/>
      <c r="E204" s="234">
        <v>214</v>
      </c>
      <c r="F204" s="238">
        <v>2</v>
      </c>
      <c r="G204" s="224">
        <v>0</v>
      </c>
      <c r="H204" s="229"/>
      <c r="I204" s="230"/>
      <c r="J204" s="231"/>
      <c r="K204" s="232">
        <f t="shared" ref="K204:K205" si="8">SUM(B204:J204)</f>
        <v>216</v>
      </c>
      <c r="L204" s="237"/>
      <c r="M204" s="232">
        <f>K204</f>
        <v>216</v>
      </c>
      <c r="N204" s="236"/>
      <c r="O204" s="149"/>
      <c r="P204" s="149"/>
    </row>
    <row r="205" spans="1:16" x14ac:dyDescent="0.25">
      <c r="A205" s="176" t="s">
        <v>372</v>
      </c>
      <c r="B205" s="222">
        <v>214</v>
      </c>
      <c r="C205" s="230"/>
      <c r="D205" s="231"/>
      <c r="E205" s="229"/>
      <c r="F205" s="230"/>
      <c r="G205" s="231"/>
      <c r="H205" s="234">
        <v>40</v>
      </c>
      <c r="I205" s="235"/>
      <c r="J205" s="236"/>
      <c r="K205" s="232">
        <f t="shared" si="8"/>
        <v>254</v>
      </c>
      <c r="L205" s="237"/>
      <c r="M205" s="232">
        <f>K205</f>
        <v>254</v>
      </c>
      <c r="N205" s="236"/>
      <c r="O205" s="149"/>
      <c r="P205" s="149"/>
    </row>
    <row r="206" spans="1:16" ht="14.25" thickBot="1" x14ac:dyDescent="0.3">
      <c r="A206" s="239"/>
      <c r="B206" s="240">
        <f>B205+B204+B203+B202+B201+B200</f>
        <v>3627</v>
      </c>
      <c r="C206" s="241">
        <f>C205+C204+C203+C202+C201+C200</f>
        <v>0</v>
      </c>
      <c r="D206" s="242">
        <f>D202+D201+D200</f>
        <v>45</v>
      </c>
      <c r="E206" s="243">
        <f>SUM(E200:E205)</f>
        <v>5635</v>
      </c>
      <c r="F206" s="244">
        <f>SUM(F200:F205)</f>
        <v>2</v>
      </c>
      <c r="G206" s="242">
        <f>G200+G201+G204</f>
        <v>19</v>
      </c>
      <c r="H206" s="243">
        <f>SUM(H200:H205)</f>
        <v>3084</v>
      </c>
      <c r="I206" s="244">
        <f t="shared" ref="I206:J206" si="9">SUM(I200:I205)</f>
        <v>0</v>
      </c>
      <c r="J206" s="242">
        <f t="shared" si="9"/>
        <v>30</v>
      </c>
      <c r="K206" s="245"/>
      <c r="L206" s="246"/>
      <c r="M206" s="247"/>
      <c r="N206" s="248"/>
      <c r="O206" s="149"/>
      <c r="P206" s="149"/>
    </row>
    <row r="207" spans="1:16" ht="14.25" thickBot="1" x14ac:dyDescent="0.3">
      <c r="A207" s="178" t="s">
        <v>12</v>
      </c>
      <c r="B207" s="1251">
        <f>B206+C206</f>
        <v>3627</v>
      </c>
      <c r="C207" s="1252"/>
      <c r="D207" s="249">
        <f>D206</f>
        <v>45</v>
      </c>
      <c r="E207" s="1251">
        <f>E206+F206</f>
        <v>5637</v>
      </c>
      <c r="F207" s="1252"/>
      <c r="G207" s="249">
        <f>G206</f>
        <v>19</v>
      </c>
      <c r="H207" s="1251">
        <f>H206+I206</f>
        <v>3084</v>
      </c>
      <c r="I207" s="1252"/>
      <c r="J207" s="249">
        <f>J206</f>
        <v>30</v>
      </c>
      <c r="K207" s="250">
        <f>SUM(K200:K205)</f>
        <v>12348</v>
      </c>
      <c r="L207" s="251">
        <f>L200+L201+L202</f>
        <v>94</v>
      </c>
      <c r="M207" s="252">
        <f>K207+L207</f>
        <v>12442</v>
      </c>
      <c r="N207" s="253">
        <f>N202</f>
        <v>35</v>
      </c>
      <c r="O207" s="1253">
        <f>M207+N207</f>
        <v>12477</v>
      </c>
      <c r="P207" s="1254"/>
    </row>
    <row r="208" spans="1:16" x14ac:dyDescent="0.25">
      <c r="A208" s="254"/>
      <c r="B208" s="255"/>
      <c r="C208" s="256"/>
      <c r="D208" s="257"/>
      <c r="E208" s="255"/>
      <c r="F208" s="256"/>
      <c r="G208" s="257"/>
      <c r="H208" s="255"/>
      <c r="I208" s="256"/>
      <c r="J208" s="257"/>
      <c r="K208" s="258"/>
      <c r="L208" s="259"/>
      <c r="M208" s="258"/>
      <c r="N208" s="260"/>
      <c r="O208" s="261"/>
      <c r="P208" s="210"/>
    </row>
    <row r="209" spans="1:16" x14ac:dyDescent="0.25">
      <c r="A209" s="176" t="s">
        <v>466</v>
      </c>
      <c r="B209" s="262">
        <v>814</v>
      </c>
      <c r="C209" s="263"/>
      <c r="D209" s="264"/>
      <c r="E209" s="265">
        <v>389</v>
      </c>
      <c r="F209" s="263"/>
      <c r="G209" s="264"/>
      <c r="H209" s="240">
        <v>83</v>
      </c>
      <c r="I209" s="266"/>
      <c r="J209" s="248"/>
      <c r="K209" s="267">
        <f>H209+E209+B209</f>
        <v>1286</v>
      </c>
      <c r="L209" s="268"/>
      <c r="M209" s="232">
        <f>K209</f>
        <v>1286</v>
      </c>
      <c r="N209" s="236"/>
      <c r="O209" s="149"/>
      <c r="P209" s="149"/>
    </row>
    <row r="210" spans="1:16" x14ac:dyDescent="0.25">
      <c r="A210" s="254"/>
      <c r="B210" s="255"/>
      <c r="C210" s="256"/>
      <c r="D210" s="257"/>
      <c r="E210" s="255"/>
      <c r="F210" s="256"/>
      <c r="G210" s="257"/>
      <c r="H210" s="255"/>
      <c r="I210" s="256"/>
      <c r="J210" s="257"/>
      <c r="K210" s="258"/>
      <c r="L210" s="269"/>
      <c r="M210" s="270"/>
      <c r="N210" s="271"/>
      <c r="O210" s="149"/>
      <c r="P210" s="149"/>
    </row>
    <row r="211" spans="1:16" x14ac:dyDescent="0.25">
      <c r="A211" s="272" t="s">
        <v>475</v>
      </c>
      <c r="B211" s="273">
        <v>1181</v>
      </c>
      <c r="C211" s="274"/>
      <c r="D211" s="275"/>
      <c r="E211" s="276"/>
      <c r="F211" s="277"/>
      <c r="G211" s="278"/>
      <c r="H211" s="276"/>
      <c r="I211" s="277"/>
      <c r="J211" s="278"/>
      <c r="K211" s="279">
        <v>1181</v>
      </c>
      <c r="L211" s="280"/>
      <c r="M211" s="232">
        <f>K211</f>
        <v>1181</v>
      </c>
      <c r="N211" s="236"/>
      <c r="O211" s="149"/>
      <c r="P211" s="149"/>
    </row>
    <row r="212" spans="1:16" ht="14.25" thickBot="1" x14ac:dyDescent="0.3">
      <c r="A212" s="281"/>
      <c r="B212" s="282"/>
      <c r="C212" s="283"/>
      <c r="D212" s="284"/>
      <c r="E212" s="282"/>
      <c r="F212" s="285"/>
      <c r="G212" s="286"/>
      <c r="H212" s="282"/>
      <c r="I212" s="285"/>
      <c r="J212" s="286"/>
      <c r="K212" s="287"/>
      <c r="L212" s="288"/>
      <c r="M212" s="289"/>
      <c r="N212" s="290"/>
      <c r="O212" s="149"/>
      <c r="P212" s="149"/>
    </row>
    <row r="213" spans="1:16" ht="14.25" thickBot="1" x14ac:dyDescent="0.3">
      <c r="A213" s="291" t="s">
        <v>392</v>
      </c>
      <c r="B213" s="1257">
        <f>B207+B209+B211</f>
        <v>5622</v>
      </c>
      <c r="C213" s="1258"/>
      <c r="D213" s="252">
        <f>D207</f>
        <v>45</v>
      </c>
      <c r="E213" s="1257">
        <f>E207+E209</f>
        <v>6026</v>
      </c>
      <c r="F213" s="1258"/>
      <c r="G213" s="252">
        <f>G207</f>
        <v>19</v>
      </c>
      <c r="H213" s="1257">
        <f>H207+H209</f>
        <v>3167</v>
      </c>
      <c r="I213" s="1258"/>
      <c r="J213" s="291">
        <f>J207</f>
        <v>30</v>
      </c>
      <c r="K213" s="292">
        <f>K207+K209+K211</f>
        <v>14815</v>
      </c>
      <c r="L213" s="293">
        <f>L207</f>
        <v>94</v>
      </c>
      <c r="M213" s="1278">
        <f>M207+N207+M209+M211</f>
        <v>14944</v>
      </c>
      <c r="N213" s="1279"/>
      <c r="O213" s="149"/>
      <c r="P213" s="149"/>
    </row>
    <row r="214" spans="1:16" x14ac:dyDescent="0.25">
      <c r="A214" s="294"/>
      <c r="B214" s="1280">
        <f>B213+D213</f>
        <v>5667</v>
      </c>
      <c r="C214" s="1280"/>
      <c r="D214" s="1280"/>
      <c r="E214" s="1280">
        <f>E213+G213</f>
        <v>6045</v>
      </c>
      <c r="F214" s="1280"/>
      <c r="G214" s="1280"/>
      <c r="H214" s="1280">
        <f>H213+J213</f>
        <v>3197</v>
      </c>
      <c r="I214" s="1280"/>
      <c r="J214" s="1280"/>
      <c r="K214" s="1280">
        <f>K213+L213</f>
        <v>14909</v>
      </c>
      <c r="L214" s="1280"/>
      <c r="M214" s="189"/>
      <c r="N214" s="189"/>
      <c r="O214" s="149"/>
      <c r="P214" s="149"/>
    </row>
    <row r="215" spans="1:16" ht="12.75" x14ac:dyDescent="0.2">
      <c r="A215" s="189" t="s">
        <v>730</v>
      </c>
      <c r="B215" s="189"/>
      <c r="C215" s="189"/>
      <c r="D215" s="189"/>
      <c r="E215" s="189"/>
      <c r="F215" s="189"/>
      <c r="G215" s="189"/>
      <c r="H215" s="189"/>
      <c r="I215" s="189"/>
      <c r="J215" s="189"/>
      <c r="K215" s="189"/>
      <c r="L215" s="189"/>
      <c r="M215" s="189"/>
      <c r="N215" s="189"/>
      <c r="O215" s="149"/>
      <c r="P215" s="149"/>
    </row>
    <row r="216" spans="1:16" ht="14.25" thickBot="1" x14ac:dyDescent="0.3"/>
    <row r="217" spans="1:16" ht="45.75" x14ac:dyDescent="0.25">
      <c r="A217" s="967" t="s">
        <v>549</v>
      </c>
      <c r="B217" s="1076" t="s">
        <v>2</v>
      </c>
      <c r="C217" s="1077" t="s">
        <v>347</v>
      </c>
      <c r="D217" s="1078" t="s">
        <v>458</v>
      </c>
      <c r="E217" s="1079" t="s">
        <v>384</v>
      </c>
      <c r="F217" s="1077" t="s">
        <v>537</v>
      </c>
      <c r="G217" s="1078" t="s">
        <v>478</v>
      </c>
      <c r="H217" s="1076" t="s">
        <v>385</v>
      </c>
      <c r="I217" s="1077" t="s">
        <v>518</v>
      </c>
      <c r="J217" s="1078" t="s">
        <v>517</v>
      </c>
      <c r="K217" s="1079" t="s">
        <v>717</v>
      </c>
      <c r="L217" s="1080" t="s">
        <v>538</v>
      </c>
      <c r="M217" s="1090" t="s">
        <v>731</v>
      </c>
      <c r="N217" s="1077" t="s">
        <v>661</v>
      </c>
      <c r="O217" s="1081" t="s">
        <v>545</v>
      </c>
      <c r="P217" s="213"/>
    </row>
    <row r="218" spans="1:16" x14ac:dyDescent="0.25">
      <c r="A218" s="176" t="s">
        <v>7</v>
      </c>
      <c r="B218" s="222">
        <f>'[3]ALLE Grundschulen EAS'!J15</f>
        <v>308</v>
      </c>
      <c r="C218" s="134">
        <f>'[3]ALLE Grundschulen EAS'!I15</f>
        <v>75</v>
      </c>
      <c r="D218" s="969">
        <v>0</v>
      </c>
      <c r="E218" s="222">
        <f>'[3]ALLE Grundschulen EAS'!J88</f>
        <v>1734</v>
      </c>
      <c r="F218" s="134">
        <f>'[3]ALLE Grundschulen EAS'!I88</f>
        <v>129</v>
      </c>
      <c r="G218" s="969">
        <v>0</v>
      </c>
      <c r="H218" s="222">
        <f>'[3]ALLE Grundschulen EAS'!J94</f>
        <v>155</v>
      </c>
      <c r="I218" s="134">
        <f>'[3]ALLE Grundschulen EAS'!I94</f>
        <v>0</v>
      </c>
      <c r="J218" s="969">
        <v>0</v>
      </c>
      <c r="K218" s="986">
        <f>B218+E218+H218</f>
        <v>2197</v>
      </c>
      <c r="L218" s="962">
        <f>C218+F218+I218</f>
        <v>204</v>
      </c>
      <c r="M218" s="944">
        <f>K218+L218</f>
        <v>2401</v>
      </c>
      <c r="N218" s="961">
        <f>D218+G218+J218</f>
        <v>0</v>
      </c>
      <c r="O218" s="987"/>
      <c r="P218" s="1243">
        <f>M218+M219</f>
        <v>7205</v>
      </c>
    </row>
    <row r="219" spans="1:16" x14ac:dyDescent="0.25">
      <c r="A219" s="176" t="s">
        <v>8</v>
      </c>
      <c r="B219" s="222">
        <f>'[3]ALLE Grundschulen EAS'!Y15</f>
        <v>822</v>
      </c>
      <c r="C219" s="134">
        <f>'[3]ALLE Grundschulen EAS'!X15</f>
        <v>16</v>
      </c>
      <c r="D219" s="969">
        <v>0</v>
      </c>
      <c r="E219" s="222">
        <f>'[3]ALLE Grundschulen EAS'!Y88</f>
        <v>3555</v>
      </c>
      <c r="F219" s="134">
        <f>'[3]ALLE Grundschulen EAS'!X88</f>
        <v>44</v>
      </c>
      <c r="G219" s="969">
        <v>0</v>
      </c>
      <c r="H219" s="222">
        <f>'[3]ALLE Grundschulen EAS'!Y94</f>
        <v>366</v>
      </c>
      <c r="I219" s="134">
        <f>'[3]ALLE Grundschulen EAS'!X94</f>
        <v>1</v>
      </c>
      <c r="J219" s="969">
        <v>0</v>
      </c>
      <c r="K219" s="986">
        <f>B219+E219+H219</f>
        <v>4743</v>
      </c>
      <c r="L219" s="962">
        <f>C219+F219+I219</f>
        <v>61</v>
      </c>
      <c r="M219" s="944">
        <f>L219+K219</f>
        <v>4804</v>
      </c>
      <c r="N219" s="961">
        <f>D219+G219+J219</f>
        <v>0</v>
      </c>
      <c r="O219" s="987"/>
      <c r="P219" s="1243"/>
    </row>
    <row r="220" spans="1:16" x14ac:dyDescent="0.25">
      <c r="A220" s="176" t="s">
        <v>9</v>
      </c>
      <c r="B220" s="222">
        <f>[3]Regelsekundarschulen!N28</f>
        <v>2272</v>
      </c>
      <c r="C220" s="134">
        <f>[3]Regelsekundarschulen!O28</f>
        <v>23</v>
      </c>
      <c r="D220" s="969">
        <f>[3]Regelsekundarschulen!P28</f>
        <v>0</v>
      </c>
      <c r="E220" s="229"/>
      <c r="F220" s="169"/>
      <c r="G220" s="230"/>
      <c r="H220" s="222">
        <f>[3]Regelsekundarschulen!N35</f>
        <v>2378</v>
      </c>
      <c r="I220" s="134">
        <f>[3]Regelsekundarschulen!O35</f>
        <v>12</v>
      </c>
      <c r="J220" s="969">
        <f>[3]Regelsekundarschulen!P35</f>
        <v>4</v>
      </c>
      <c r="K220" s="970">
        <f>B220+H220</f>
        <v>4650</v>
      </c>
      <c r="L220" s="962">
        <f>C220+I220</f>
        <v>35</v>
      </c>
      <c r="M220" s="142">
        <f>K220+L220</f>
        <v>4685</v>
      </c>
      <c r="N220" s="964">
        <f>D220+J220</f>
        <v>4</v>
      </c>
      <c r="O220" s="988">
        <f>[3]Hochschulen!F27</f>
        <v>23</v>
      </c>
      <c r="P220" s="943"/>
    </row>
    <row r="221" spans="1:16" x14ac:dyDescent="0.25">
      <c r="A221" s="176" t="s">
        <v>288</v>
      </c>
      <c r="B221" s="222">
        <f>[3]Teilzeitunterricht!D7</f>
        <v>19</v>
      </c>
      <c r="C221" s="169"/>
      <c r="D221" s="230"/>
      <c r="E221" s="229"/>
      <c r="F221" s="169"/>
      <c r="G221" s="230"/>
      <c r="H221" s="234">
        <f>[3]Teilzeitunterricht!C7</f>
        <v>9</v>
      </c>
      <c r="I221" s="945"/>
      <c r="J221" s="235"/>
      <c r="K221" s="970">
        <f>B221+H221</f>
        <v>28</v>
      </c>
      <c r="L221" s="946"/>
      <c r="M221" s="142">
        <f>K221</f>
        <v>28</v>
      </c>
      <c r="N221" s="945"/>
      <c r="O221" s="987"/>
      <c r="P221" s="943"/>
    </row>
    <row r="222" spans="1:16" x14ac:dyDescent="0.25">
      <c r="A222" s="176" t="s">
        <v>10</v>
      </c>
      <c r="B222" s="229"/>
      <c r="C222" s="169"/>
      <c r="D222" s="230"/>
      <c r="E222" s="234">
        <f>[3]Hochschulen!C21</f>
        <v>194</v>
      </c>
      <c r="F222" s="155">
        <v>0</v>
      </c>
      <c r="G222" s="969">
        <f>[3]Hochschulen!C22</f>
        <v>1</v>
      </c>
      <c r="H222" s="229"/>
      <c r="I222" s="169"/>
      <c r="J222" s="230"/>
      <c r="K222" s="970">
        <f>E222+F222</f>
        <v>194</v>
      </c>
      <c r="L222" s="946"/>
      <c r="M222" s="142">
        <f>K222</f>
        <v>194</v>
      </c>
      <c r="N222" s="367">
        <f>G222</f>
        <v>1</v>
      </c>
      <c r="O222" s="987"/>
      <c r="P222" s="943"/>
    </row>
    <row r="223" spans="1:16" x14ac:dyDescent="0.25">
      <c r="A223" s="176" t="s">
        <v>372</v>
      </c>
      <c r="B223" s="222">
        <f>[3]Förderschulen!C24</f>
        <v>234</v>
      </c>
      <c r="C223" s="169"/>
      <c r="D223" s="230"/>
      <c r="E223" s="229"/>
      <c r="F223" s="169"/>
      <c r="G223" s="230"/>
      <c r="H223" s="234">
        <f>[3]Förderschulen!E16</f>
        <v>39</v>
      </c>
      <c r="I223" s="945"/>
      <c r="J223" s="235"/>
      <c r="K223" s="970">
        <f>B223+H223</f>
        <v>273</v>
      </c>
      <c r="L223" s="946"/>
      <c r="M223" s="142">
        <f>K223</f>
        <v>273</v>
      </c>
      <c r="N223" s="945"/>
      <c r="O223" s="987"/>
      <c r="P223" s="943"/>
    </row>
    <row r="224" spans="1:16" x14ac:dyDescent="0.25">
      <c r="A224" s="239"/>
      <c r="B224" s="970">
        <f>SUM(B218:B223)</f>
        <v>3655</v>
      </c>
      <c r="C224" s="142">
        <f t="shared" ref="C224:J224" si="10">SUM(C218:C223)</f>
        <v>114</v>
      </c>
      <c r="D224" s="971">
        <f t="shared" si="10"/>
        <v>0</v>
      </c>
      <c r="E224" s="970">
        <f t="shared" si="10"/>
        <v>5483</v>
      </c>
      <c r="F224" s="142">
        <f t="shared" si="10"/>
        <v>173</v>
      </c>
      <c r="G224" s="971">
        <f t="shared" si="10"/>
        <v>1</v>
      </c>
      <c r="H224" s="970">
        <f t="shared" si="10"/>
        <v>2947</v>
      </c>
      <c r="I224" s="142">
        <f t="shared" si="10"/>
        <v>13</v>
      </c>
      <c r="J224" s="971">
        <f t="shared" si="10"/>
        <v>4</v>
      </c>
      <c r="K224" s="986">
        <f>SUM(K218:K223)</f>
        <v>12085</v>
      </c>
      <c r="L224" s="963">
        <f>L218+L219+L220</f>
        <v>300</v>
      </c>
      <c r="M224" s="963">
        <f>L224+K224</f>
        <v>12385</v>
      </c>
      <c r="N224" s="963">
        <f>D224+G224+J224</f>
        <v>5</v>
      </c>
      <c r="O224" s="989">
        <f>O220</f>
        <v>23</v>
      </c>
      <c r="P224" s="943"/>
    </row>
    <row r="225" spans="1:19" x14ac:dyDescent="0.25">
      <c r="A225" s="178" t="s">
        <v>12</v>
      </c>
      <c r="B225" s="1244">
        <f>B224+C224</f>
        <v>3769</v>
      </c>
      <c r="C225" s="1245"/>
      <c r="D225" s="972">
        <f>D224</f>
        <v>0</v>
      </c>
      <c r="E225" s="1244">
        <f>E224+F224</f>
        <v>5656</v>
      </c>
      <c r="F225" s="1245"/>
      <c r="G225" s="972">
        <f>G224</f>
        <v>1</v>
      </c>
      <c r="H225" s="1244">
        <f>H224+I224</f>
        <v>2960</v>
      </c>
      <c r="I225" s="1245"/>
      <c r="J225" s="972">
        <f>J224</f>
        <v>4</v>
      </c>
      <c r="K225" s="1255">
        <f>K224+L224</f>
        <v>12385</v>
      </c>
      <c r="L225" s="1256"/>
      <c r="M225" s="966"/>
      <c r="N225" s="947">
        <f>D225+G225+J225</f>
        <v>5</v>
      </c>
      <c r="O225" s="990">
        <f>O224</f>
        <v>23</v>
      </c>
      <c r="P225" s="943"/>
    </row>
    <row r="226" spans="1:19" x14ac:dyDescent="0.25">
      <c r="A226" s="178"/>
      <c r="B226" s="1093"/>
      <c r="C226" s="1094"/>
      <c r="D226" s="1095"/>
      <c r="E226" s="1093"/>
      <c r="F226" s="1094"/>
      <c r="G226" s="1095"/>
      <c r="H226" s="1093"/>
      <c r="I226" s="1094"/>
      <c r="J226" s="1095"/>
      <c r="K226" s="1223">
        <f>K225+N225+O225</f>
        <v>12413</v>
      </c>
      <c r="L226" s="1224"/>
      <c r="M226" s="1224"/>
      <c r="N226" s="1224"/>
      <c r="O226" s="1225"/>
      <c r="P226" s="943"/>
    </row>
    <row r="227" spans="1:19" x14ac:dyDescent="0.25">
      <c r="A227" s="254"/>
      <c r="B227" s="973"/>
      <c r="C227" s="949"/>
      <c r="D227" s="974"/>
      <c r="E227" s="973"/>
      <c r="F227" s="949"/>
      <c r="G227" s="974"/>
      <c r="H227" s="973"/>
      <c r="I227" s="949"/>
      <c r="J227" s="974"/>
      <c r="K227" s="991"/>
      <c r="L227" s="948"/>
      <c r="M227" s="950"/>
      <c r="N227" s="951"/>
      <c r="O227" s="992"/>
      <c r="P227" s="943"/>
    </row>
    <row r="228" spans="1:19" x14ac:dyDescent="0.25">
      <c r="A228" s="176" t="s">
        <v>466</v>
      </c>
      <c r="B228" s="975">
        <f>'[3]Schul. Weiterbildung'!D10</f>
        <v>817</v>
      </c>
      <c r="C228" s="952"/>
      <c r="D228" s="976"/>
      <c r="E228" s="981">
        <f>'[3]Schul. Weiterbildung'!D12</f>
        <v>393</v>
      </c>
      <c r="F228" s="952"/>
      <c r="G228" s="976"/>
      <c r="H228" s="222">
        <f>'[3]Schul. Weiterbildung'!D11</f>
        <v>96</v>
      </c>
      <c r="I228" s="945"/>
      <c r="J228" s="235"/>
      <c r="K228" s="1010"/>
      <c r="L228" s="945"/>
      <c r="M228" s="142">
        <f>H228+E228+B228</f>
        <v>1306</v>
      </c>
      <c r="N228" s="945"/>
      <c r="O228" s="987"/>
      <c r="P228" s="943"/>
    </row>
    <row r="229" spans="1:19" x14ac:dyDescent="0.25">
      <c r="A229" s="254"/>
      <c r="B229" s="973"/>
      <c r="C229" s="949"/>
      <c r="D229" s="974"/>
      <c r="E229" s="973"/>
      <c r="F229" s="949"/>
      <c r="G229" s="974"/>
      <c r="H229" s="973"/>
      <c r="I229" s="949"/>
      <c r="J229" s="974"/>
      <c r="K229" s="991"/>
      <c r="L229" s="953"/>
      <c r="M229" s="950"/>
      <c r="N229" s="953"/>
      <c r="O229" s="992"/>
      <c r="P229" s="943"/>
    </row>
    <row r="230" spans="1:19" x14ac:dyDescent="0.25">
      <c r="A230" s="272" t="s">
        <v>475</v>
      </c>
      <c r="B230" s="977">
        <f>[3]Musikakademie!C7</f>
        <v>1238</v>
      </c>
      <c r="C230" s="954"/>
      <c r="D230" s="978"/>
      <c r="E230" s="982"/>
      <c r="F230" s="955"/>
      <c r="G230" s="983"/>
      <c r="H230" s="982"/>
      <c r="I230" s="955"/>
      <c r="J230" s="983"/>
      <c r="K230" s="1011"/>
      <c r="L230" s="956"/>
      <c r="M230" s="142">
        <f>B230</f>
        <v>1238</v>
      </c>
      <c r="N230" s="945"/>
      <c r="O230" s="987"/>
      <c r="P230" s="943"/>
    </row>
    <row r="231" spans="1:19" x14ac:dyDescent="0.25">
      <c r="A231" s="968"/>
      <c r="B231" s="979"/>
      <c r="C231" s="958"/>
      <c r="D231" s="980"/>
      <c r="E231" s="979"/>
      <c r="F231" s="957"/>
      <c r="G231" s="984"/>
      <c r="H231" s="979"/>
      <c r="I231" s="957"/>
      <c r="J231" s="984"/>
      <c r="K231" s="993"/>
      <c r="L231" s="957"/>
      <c r="M231" s="959"/>
      <c r="N231" s="960"/>
      <c r="O231" s="992"/>
      <c r="P231" s="943"/>
    </row>
    <row r="232" spans="1:19" ht="14.25" thickBot="1" x14ac:dyDescent="0.3">
      <c r="A232" s="965" t="s">
        <v>392</v>
      </c>
      <c r="B232" s="1281">
        <f>B225+B228+B230</f>
        <v>5824</v>
      </c>
      <c r="C232" s="1282"/>
      <c r="D232" s="985"/>
      <c r="E232" s="1281">
        <f>E225+E228</f>
        <v>6049</v>
      </c>
      <c r="F232" s="1282"/>
      <c r="G232" s="985"/>
      <c r="H232" s="1281">
        <f>H225+H228</f>
        <v>3056</v>
      </c>
      <c r="I232" s="1282"/>
      <c r="J232" s="985"/>
      <c r="K232" s="1226">
        <f>K226+M228+M230</f>
        <v>14957</v>
      </c>
      <c r="L232" s="1227"/>
      <c r="M232" s="1227"/>
      <c r="N232" s="1227"/>
      <c r="O232" s="1228"/>
      <c r="P232" s="149"/>
    </row>
    <row r="233" spans="1:19" ht="12.75" x14ac:dyDescent="0.2">
      <c r="A233" s="189" t="s">
        <v>519</v>
      </c>
      <c r="B233" s="189"/>
      <c r="C233" s="149"/>
      <c r="D233" s="149" t="s">
        <v>327</v>
      </c>
      <c r="E233"/>
      <c r="F233"/>
      <c r="G233"/>
      <c r="H233"/>
      <c r="I233"/>
      <c r="J233"/>
      <c r="K233"/>
      <c r="L233"/>
      <c r="M233"/>
      <c r="N233"/>
      <c r="O233"/>
      <c r="P233"/>
    </row>
    <row r="234" spans="1:19" ht="12.75" x14ac:dyDescent="0.2">
      <c r="A234" s="189"/>
      <c r="B234" s="189"/>
      <c r="C234" s="189"/>
      <c r="D234" s="189"/>
      <c r="E234" s="189"/>
      <c r="F234" s="189"/>
      <c r="G234" s="189"/>
      <c r="H234" s="189"/>
      <c r="I234" s="189"/>
      <c r="J234" s="189"/>
      <c r="K234" s="189"/>
      <c r="L234" s="189"/>
      <c r="M234" s="189"/>
      <c r="N234" s="189"/>
      <c r="O234" s="149"/>
      <c r="P234" s="149"/>
    </row>
    <row r="235" spans="1:19" ht="59.25" customHeight="1" x14ac:dyDescent="0.25">
      <c r="A235" s="967" t="s">
        <v>693</v>
      </c>
      <c r="B235" s="1190" t="s">
        <v>2</v>
      </c>
      <c r="C235" s="157" t="s">
        <v>347</v>
      </c>
      <c r="D235" s="1191" t="s">
        <v>458</v>
      </c>
      <c r="E235" s="1195" t="s">
        <v>742</v>
      </c>
      <c r="F235" s="157" t="s">
        <v>384</v>
      </c>
      <c r="G235" s="157" t="s">
        <v>537</v>
      </c>
      <c r="H235" s="1191" t="s">
        <v>478</v>
      </c>
      <c r="I235" s="1195" t="s">
        <v>743</v>
      </c>
      <c r="J235" s="1190" t="s">
        <v>385</v>
      </c>
      <c r="K235" s="157" t="s">
        <v>518</v>
      </c>
      <c r="L235" s="1191" t="s">
        <v>517</v>
      </c>
      <c r="M235" s="1195" t="s">
        <v>744</v>
      </c>
      <c r="N235" s="157" t="s">
        <v>717</v>
      </c>
      <c r="O235" s="1191" t="s">
        <v>538</v>
      </c>
      <c r="P235" s="157" t="s">
        <v>661</v>
      </c>
      <c r="Q235" s="157" t="s">
        <v>745</v>
      </c>
      <c r="R235" s="157" t="s">
        <v>545</v>
      </c>
      <c r="S235" s="213"/>
    </row>
    <row r="236" spans="1:19" x14ac:dyDescent="0.25">
      <c r="A236" s="176" t="s">
        <v>7</v>
      </c>
      <c r="B236" s="134">
        <v>288</v>
      </c>
      <c r="C236" s="134">
        <v>75</v>
      </c>
      <c r="D236" s="1192">
        <v>0</v>
      </c>
      <c r="E236" s="1196">
        <f>B236+C236+D236</f>
        <v>363</v>
      </c>
      <c r="F236" s="134">
        <v>1758</v>
      </c>
      <c r="G236" s="134">
        <v>156</v>
      </c>
      <c r="H236" s="1192">
        <v>0</v>
      </c>
      <c r="I236" s="1196">
        <f>F236+G236+H236</f>
        <v>1914</v>
      </c>
      <c r="J236" s="134">
        <v>154</v>
      </c>
      <c r="K236" s="134">
        <v>0</v>
      </c>
      <c r="L236" s="1192">
        <v>0</v>
      </c>
      <c r="M236" s="1196">
        <f>J236+K236+L236</f>
        <v>154</v>
      </c>
      <c r="N236" s="963">
        <f t="shared" ref="N236:P237" si="11">B236+F236+J236</f>
        <v>2200</v>
      </c>
      <c r="O236" s="962">
        <f t="shared" si="11"/>
        <v>231</v>
      </c>
      <c r="P236" s="962">
        <f t="shared" si="11"/>
        <v>0</v>
      </c>
      <c r="Q236" s="944">
        <f>N236+O236</f>
        <v>2431</v>
      </c>
      <c r="R236" s="1193"/>
      <c r="S236" s="1243">
        <f>Q236+Q237</f>
        <v>7263</v>
      </c>
    </row>
    <row r="237" spans="1:19" x14ac:dyDescent="0.25">
      <c r="A237" s="176" t="s">
        <v>8</v>
      </c>
      <c r="B237" s="134">
        <v>833</v>
      </c>
      <c r="C237" s="134">
        <v>9</v>
      </c>
      <c r="D237" s="1192">
        <v>0</v>
      </c>
      <c r="E237" s="1196">
        <f>B237+C237+D237</f>
        <v>842</v>
      </c>
      <c r="F237" s="134">
        <v>3585</v>
      </c>
      <c r="G237" s="134">
        <v>32</v>
      </c>
      <c r="H237" s="1192">
        <v>0</v>
      </c>
      <c r="I237" s="1196">
        <f>F237+G237+H237</f>
        <v>3617</v>
      </c>
      <c r="J237" s="134">
        <v>373</v>
      </c>
      <c r="K237" s="134">
        <v>0</v>
      </c>
      <c r="L237" s="1192">
        <v>0</v>
      </c>
      <c r="M237" s="1196">
        <f>J237+K237+L237</f>
        <v>373</v>
      </c>
      <c r="N237" s="963">
        <f t="shared" si="11"/>
        <v>4791</v>
      </c>
      <c r="O237" s="962">
        <f t="shared" si="11"/>
        <v>41</v>
      </c>
      <c r="P237" s="962">
        <f t="shared" si="11"/>
        <v>0</v>
      </c>
      <c r="Q237" s="944">
        <f>N237+O237</f>
        <v>4832</v>
      </c>
      <c r="R237" s="1193"/>
      <c r="S237" s="1243"/>
    </row>
    <row r="238" spans="1:19" x14ac:dyDescent="0.25">
      <c r="A238" s="176" t="s">
        <v>9</v>
      </c>
      <c r="B238" s="134">
        <v>2332</v>
      </c>
      <c r="C238" s="134">
        <v>12</v>
      </c>
      <c r="D238" s="1192">
        <v>0</v>
      </c>
      <c r="E238" s="1196">
        <f>B238+C238+D238</f>
        <v>2344</v>
      </c>
      <c r="F238" s="169"/>
      <c r="G238" s="169"/>
      <c r="H238" s="169"/>
      <c r="I238" s="945"/>
      <c r="J238" s="134">
        <v>2211</v>
      </c>
      <c r="K238" s="134">
        <v>15</v>
      </c>
      <c r="L238" s="1192">
        <v>5</v>
      </c>
      <c r="M238" s="1196">
        <f>J238+K238+L238</f>
        <v>2231</v>
      </c>
      <c r="N238" s="963">
        <f>B238+F238+J238</f>
        <v>4543</v>
      </c>
      <c r="O238" s="962">
        <f>C238+G238+K238</f>
        <v>27</v>
      </c>
      <c r="P238" s="962">
        <f>D238+L238</f>
        <v>5</v>
      </c>
      <c r="Q238" s="963">
        <f>N238+O238+P238</f>
        <v>4575</v>
      </c>
      <c r="R238" s="1194">
        <v>29</v>
      </c>
      <c r="S238" s="943"/>
    </row>
    <row r="239" spans="1:19" x14ac:dyDescent="0.25">
      <c r="A239" s="176" t="s">
        <v>288</v>
      </c>
      <c r="B239" s="134">
        <v>14</v>
      </c>
      <c r="C239" s="169"/>
      <c r="D239" s="169"/>
      <c r="E239" s="1196">
        <f>B239</f>
        <v>14</v>
      </c>
      <c r="F239" s="169"/>
      <c r="G239" s="169"/>
      <c r="H239" s="169"/>
      <c r="I239" s="945"/>
      <c r="J239" s="155">
        <v>13</v>
      </c>
      <c r="K239" s="945"/>
      <c r="L239" s="945"/>
      <c r="M239" s="1196">
        <f>J239</f>
        <v>13</v>
      </c>
      <c r="N239" s="142">
        <f>B239+J239</f>
        <v>27</v>
      </c>
      <c r="O239" s="946"/>
      <c r="P239" s="946"/>
      <c r="Q239" s="142">
        <f>N239</f>
        <v>27</v>
      </c>
      <c r="R239" s="1193"/>
      <c r="S239" s="943"/>
    </row>
    <row r="240" spans="1:19" x14ac:dyDescent="0.25">
      <c r="A240" s="176" t="s">
        <v>10</v>
      </c>
      <c r="B240" s="169"/>
      <c r="C240" s="169"/>
      <c r="D240" s="169"/>
      <c r="E240" s="945"/>
      <c r="F240" s="155">
        <v>214</v>
      </c>
      <c r="G240" s="155">
        <v>0</v>
      </c>
      <c r="H240" s="1192">
        <v>2</v>
      </c>
      <c r="I240" s="1196">
        <f>F240+G240+H240</f>
        <v>216</v>
      </c>
      <c r="J240" s="169"/>
      <c r="K240" s="169"/>
      <c r="L240" s="169"/>
      <c r="M240" s="945"/>
      <c r="N240" s="142">
        <f>F240</f>
        <v>214</v>
      </c>
      <c r="O240" s="946"/>
      <c r="P240" s="963">
        <f>H240</f>
        <v>2</v>
      </c>
      <c r="Q240" s="142">
        <f>P240+N240</f>
        <v>216</v>
      </c>
      <c r="R240" s="1193"/>
      <c r="S240" s="943"/>
    </row>
    <row r="241" spans="1:19" ht="14.25" thickBot="1" x14ac:dyDescent="0.3">
      <c r="A241" s="1199" t="s">
        <v>372</v>
      </c>
      <c r="B241" s="621">
        <v>252</v>
      </c>
      <c r="C241" s="1200"/>
      <c r="D241" s="1200"/>
      <c r="E241" s="1201">
        <f>B241</f>
        <v>252</v>
      </c>
      <c r="F241" s="1200"/>
      <c r="G241" s="1200"/>
      <c r="H241" s="1200"/>
      <c r="I241" s="1092"/>
      <c r="J241" s="1202">
        <v>41</v>
      </c>
      <c r="K241" s="1092"/>
      <c r="L241" s="1092"/>
      <c r="M241" s="1201">
        <f>J241</f>
        <v>41</v>
      </c>
      <c r="N241" s="1091">
        <f>J241+B241</f>
        <v>293</v>
      </c>
      <c r="O241" s="1198"/>
      <c r="P241" s="1198"/>
      <c r="Q241" s="1091">
        <f>N241</f>
        <v>293</v>
      </c>
      <c r="R241" s="1203"/>
      <c r="S241" s="943"/>
    </row>
    <row r="242" spans="1:19" ht="18" customHeight="1" x14ac:dyDescent="0.25">
      <c r="A242" s="1205" t="s">
        <v>5</v>
      </c>
      <c r="B242" s="1206">
        <f>B236+B237+B238+B239+B241</f>
        <v>3719</v>
      </c>
      <c r="C242" s="1206">
        <f>C236+C237+C238</f>
        <v>96</v>
      </c>
      <c r="D242" s="1206">
        <f>D238+D237+D236</f>
        <v>0</v>
      </c>
      <c r="E242" s="1206">
        <f>SUM(E236:E241)</f>
        <v>3815</v>
      </c>
      <c r="F242" s="1206">
        <f>F240+F237+F236</f>
        <v>5557</v>
      </c>
      <c r="G242" s="1206">
        <f>G240+G237+G236</f>
        <v>188</v>
      </c>
      <c r="H242" s="1206">
        <f>H240+H237+H236</f>
        <v>2</v>
      </c>
      <c r="I242" s="1206">
        <f>SUM(I236:I241)</f>
        <v>5747</v>
      </c>
      <c r="J242" s="1206">
        <f>J241+J239+J238+J237+J236</f>
        <v>2792</v>
      </c>
      <c r="K242" s="1206">
        <f t="shared" ref="K242:L242" si="12">K241+K239+K238+K237+K236</f>
        <v>15</v>
      </c>
      <c r="L242" s="1206">
        <f t="shared" si="12"/>
        <v>5</v>
      </c>
      <c r="M242" s="1206">
        <f>SUM(M236:M241)</f>
        <v>2812</v>
      </c>
      <c r="N242" s="1206">
        <f>N241+N240+N239+N238+N237+N236</f>
        <v>12068</v>
      </c>
      <c r="O242" s="1206">
        <f>O238+O237+O236</f>
        <v>299</v>
      </c>
      <c r="P242" s="1206">
        <f>P236+P237+P238+P240</f>
        <v>7</v>
      </c>
      <c r="Q242" s="1206">
        <f>SUM(Q236:Q241)</f>
        <v>12374</v>
      </c>
      <c r="R242" s="1207">
        <f>R238</f>
        <v>29</v>
      </c>
      <c r="S242" s="943"/>
    </row>
    <row r="243" spans="1:19" s="1213" customFormat="1" ht="11.25" customHeight="1" x14ac:dyDescent="0.15">
      <c r="A243" s="1210"/>
      <c r="B243" s="1283">
        <f>B242+C242</f>
        <v>3815</v>
      </c>
      <c r="C243" s="1283"/>
      <c r="D243" s="1211"/>
      <c r="E243" s="1211"/>
      <c r="F243" s="1283">
        <f>F242+G242</f>
        <v>5745</v>
      </c>
      <c r="G243" s="1283"/>
      <c r="H243" s="1211"/>
      <c r="I243" s="1211"/>
      <c r="J243" s="1283">
        <f>J242+K242</f>
        <v>2807</v>
      </c>
      <c r="K243" s="1283"/>
      <c r="L243" s="1211"/>
      <c r="M243" s="1211"/>
      <c r="N243" s="1284"/>
      <c r="O243" s="1284"/>
      <c r="P243" s="1284"/>
      <c r="Q243" s="1212"/>
      <c r="R243" s="1212"/>
      <c r="S243" s="943"/>
    </row>
    <row r="244" spans="1:19" x14ac:dyDescent="0.25">
      <c r="A244" s="134" t="s">
        <v>466</v>
      </c>
      <c r="B244" s="177">
        <v>767</v>
      </c>
      <c r="C244" s="952"/>
      <c r="D244" s="952"/>
      <c r="E244" s="952"/>
      <c r="F244" s="175">
        <v>383</v>
      </c>
      <c r="G244" s="952"/>
      <c r="H244" s="952"/>
      <c r="I244" s="952"/>
      <c r="J244" s="134">
        <v>105</v>
      </c>
      <c r="K244" s="945"/>
      <c r="L244" s="945"/>
      <c r="M244" s="945"/>
      <c r="N244" s="946"/>
      <c r="O244" s="945"/>
      <c r="P244" s="945"/>
      <c r="Q244" s="142">
        <f>J244+F244+B244</f>
        <v>1255</v>
      </c>
      <c r="R244" s="1193"/>
      <c r="S244" s="943"/>
    </row>
    <row r="245" spans="1:19" x14ac:dyDescent="0.25">
      <c r="A245" s="1204" t="s">
        <v>475</v>
      </c>
      <c r="B245" s="1197">
        <v>1266</v>
      </c>
      <c r="C245" s="954"/>
      <c r="D245" s="954"/>
      <c r="E245" s="954"/>
      <c r="F245" s="955"/>
      <c r="G245" s="955"/>
      <c r="H245" s="955"/>
      <c r="I245" s="955"/>
      <c r="J245" s="955"/>
      <c r="K245" s="955"/>
      <c r="L245" s="955"/>
      <c r="M245" s="955"/>
      <c r="N245" s="1208"/>
      <c r="O245" s="955"/>
      <c r="P245" s="955"/>
      <c r="Q245" s="142">
        <f>B245</f>
        <v>1266</v>
      </c>
      <c r="R245" s="1209"/>
      <c r="S245" s="943"/>
    </row>
    <row r="246" spans="1:19" ht="15" customHeight="1" x14ac:dyDescent="0.25">
      <c r="A246" s="1215"/>
      <c r="B246" s="1216">
        <f>E242+B244+B245</f>
        <v>5848</v>
      </c>
      <c r="C246" s="1216"/>
      <c r="D246" s="1216"/>
      <c r="E246" s="1216"/>
      <c r="F246" s="1216">
        <f>I242+F244</f>
        <v>6130</v>
      </c>
      <c r="G246" s="1216"/>
      <c r="H246" s="1216"/>
      <c r="I246" s="1216"/>
      <c r="J246" s="1216">
        <f>M242+J244</f>
        <v>2917</v>
      </c>
      <c r="K246" s="1216"/>
      <c r="L246" s="1216"/>
      <c r="M246" s="1216"/>
      <c r="N246" s="1217"/>
      <c r="O246" s="1218"/>
      <c r="P246" s="1219"/>
      <c r="Q246" s="1214">
        <f>Q242+Q244+Q245</f>
        <v>14895</v>
      </c>
      <c r="R246" s="1214">
        <f>R242</f>
        <v>29</v>
      </c>
    </row>
    <row r="247" spans="1:19" ht="15" x14ac:dyDescent="0.25">
      <c r="A247" s="1222" t="s">
        <v>392</v>
      </c>
      <c r="B247" s="1222"/>
      <c r="C247" s="1222"/>
      <c r="D247" s="1222"/>
      <c r="E247" s="1222"/>
      <c r="F247" s="1222"/>
      <c r="G247" s="1222"/>
      <c r="H247" s="1222"/>
      <c r="I247" s="1222"/>
      <c r="J247" s="1222"/>
      <c r="K247" s="1222"/>
      <c r="L247" s="1222"/>
      <c r="M247" s="1222"/>
      <c r="N247" s="1222"/>
      <c r="O247" s="1222"/>
      <c r="P247" s="1222"/>
      <c r="Q247" s="1220">
        <f>Q246+R246</f>
        <v>14924</v>
      </c>
      <c r="R247" s="1221"/>
    </row>
    <row r="248" spans="1:19" x14ac:dyDescent="0.25">
      <c r="A248" s="1189" t="s">
        <v>519</v>
      </c>
      <c r="D248" s="149" t="s">
        <v>327</v>
      </c>
    </row>
  </sheetData>
  <mergeCells count="86">
    <mergeCell ref="B232:C232"/>
    <mergeCell ref="E232:F232"/>
    <mergeCell ref="H232:I232"/>
    <mergeCell ref="S236:S237"/>
    <mergeCell ref="B243:C243"/>
    <mergeCell ref="F243:G243"/>
    <mergeCell ref="J243:K243"/>
    <mergeCell ref="N243:P243"/>
    <mergeCell ref="E213:F213"/>
    <mergeCell ref="H213:I213"/>
    <mergeCell ref="M213:N213"/>
    <mergeCell ref="B214:D214"/>
    <mergeCell ref="E214:G214"/>
    <mergeCell ref="H214:J214"/>
    <mergeCell ref="K214:L214"/>
    <mergeCell ref="A1:H1"/>
    <mergeCell ref="E169:F169"/>
    <mergeCell ref="B154:C154"/>
    <mergeCell ref="H140:N140"/>
    <mergeCell ref="H141:N141"/>
    <mergeCell ref="B157:C157"/>
    <mergeCell ref="I160:J160"/>
    <mergeCell ref="A158:E158"/>
    <mergeCell ref="A2:H2"/>
    <mergeCell ref="I157:J157"/>
    <mergeCell ref="H158:L158"/>
    <mergeCell ref="M158:N158"/>
    <mergeCell ref="H159:N159"/>
    <mergeCell ref="B173:D173"/>
    <mergeCell ref="B176:D176"/>
    <mergeCell ref="A170:I170"/>
    <mergeCell ref="A174:I174"/>
    <mergeCell ref="B169:D169"/>
    <mergeCell ref="P126:P127"/>
    <mergeCell ref="P108:P109"/>
    <mergeCell ref="N108:N109"/>
    <mergeCell ref="I115:J115"/>
    <mergeCell ref="I118:J118"/>
    <mergeCell ref="H117:M117"/>
    <mergeCell ref="O108:O109"/>
    <mergeCell ref="O126:O127"/>
    <mergeCell ref="H119:L119"/>
    <mergeCell ref="P134:P135"/>
    <mergeCell ref="A156:F156"/>
    <mergeCell ref="H142:N142"/>
    <mergeCell ref="O147:O148"/>
    <mergeCell ref="P147:P148"/>
    <mergeCell ref="O134:O135"/>
    <mergeCell ref="H139:N139"/>
    <mergeCell ref="P218:P219"/>
    <mergeCell ref="B225:C225"/>
    <mergeCell ref="E225:F225"/>
    <mergeCell ref="H225:I225"/>
    <mergeCell ref="B195:D195"/>
    <mergeCell ref="E195:F195"/>
    <mergeCell ref="G195:I195"/>
    <mergeCell ref="J196:K196"/>
    <mergeCell ref="O200:O201"/>
    <mergeCell ref="P200:P201"/>
    <mergeCell ref="B207:C207"/>
    <mergeCell ref="E207:F207"/>
    <mergeCell ref="H207:I207"/>
    <mergeCell ref="O207:P207"/>
    <mergeCell ref="K225:L225"/>
    <mergeCell ref="B213:C213"/>
    <mergeCell ref="H177:I177"/>
    <mergeCell ref="E189:F189"/>
    <mergeCell ref="A190:K190"/>
    <mergeCell ref="B192:D192"/>
    <mergeCell ref="A193:K193"/>
    <mergeCell ref="E192:F192"/>
    <mergeCell ref="G192:I192"/>
    <mergeCell ref="G189:I189"/>
    <mergeCell ref="B189:D189"/>
    <mergeCell ref="K226:O226"/>
    <mergeCell ref="K232:O232"/>
    <mergeCell ref="L182:L183"/>
    <mergeCell ref="M182:M183"/>
    <mergeCell ref="J162:J163"/>
    <mergeCell ref="K162:K163"/>
    <mergeCell ref="B246:E246"/>
    <mergeCell ref="F246:I246"/>
    <mergeCell ref="J246:M246"/>
    <mergeCell ref="N246:P246"/>
    <mergeCell ref="Q247:R247"/>
    <mergeCell ref="A247:P247"/>
  </mergeCells>
  <phoneticPr fontId="4" type="noConversion"/>
  <pageMargins left="0.23622047244094491" right="3.937007874015748E-2" top="0.74803149606299213" bottom="0.74803149606299213" header="0.31496062992125984" footer="0.31496062992125984"/>
  <pageSetup paperSize="9" scale="85" orientation="landscape" r:id="rId1"/>
  <headerFooter alignWithMargins="0">
    <oddFooter>&amp;L&amp;D&amp;CAllgemeine Übersicht</oddFooter>
  </headerFooter>
  <rowBreaks count="1" manualBreakCount="1">
    <brk id="121" max="16383"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N10"/>
  <sheetViews>
    <sheetView zoomScaleNormal="100" workbookViewId="0">
      <selection activeCell="B2" sqref="B2:N2"/>
    </sheetView>
  </sheetViews>
  <sheetFormatPr baseColWidth="10" defaultRowHeight="13.5" x14ac:dyDescent="0.25"/>
  <cols>
    <col min="1" max="1" width="6.7109375" style="461" bestFit="1" customWidth="1"/>
    <col min="2" max="2" width="23.28515625" style="461" customWidth="1"/>
    <col min="3" max="5" width="4.28515625" style="461" customWidth="1"/>
    <col min="6" max="6" width="4.42578125" style="461" bestFit="1" customWidth="1"/>
    <col min="7" max="12" width="4.28515625" style="461" customWidth="1"/>
    <col min="13" max="13" width="5" style="461" bestFit="1" customWidth="1"/>
    <col min="14" max="14" width="6.28515625" style="461" customWidth="1"/>
    <col min="15" max="15" width="11.42578125" style="462"/>
    <col min="16" max="16384" width="11.42578125" style="23"/>
  </cols>
  <sheetData>
    <row r="1" spans="1:248" ht="14.25" thickBot="1" x14ac:dyDescent="0.3"/>
    <row r="2" spans="1:248" s="51" customFormat="1" ht="16.5" x14ac:dyDescent="0.3">
      <c r="A2" s="463"/>
      <c r="B2" s="1306" t="s">
        <v>740</v>
      </c>
      <c r="C2" s="1290"/>
      <c r="D2" s="1290"/>
      <c r="E2" s="1290"/>
      <c r="F2" s="1290"/>
      <c r="G2" s="1290"/>
      <c r="H2" s="1290"/>
      <c r="I2" s="1290"/>
      <c r="J2" s="1290"/>
      <c r="K2" s="1290"/>
      <c r="L2" s="1290"/>
      <c r="M2" s="1290"/>
      <c r="N2" s="1291"/>
      <c r="O2" s="464"/>
    </row>
    <row r="3" spans="1:248" s="51" customFormat="1" ht="16.5" x14ac:dyDescent="0.3">
      <c r="A3" s="463"/>
      <c r="B3" s="1292" t="s">
        <v>689</v>
      </c>
      <c r="C3" s="1293"/>
      <c r="D3" s="1293"/>
      <c r="E3" s="1293"/>
      <c r="F3" s="1293"/>
      <c r="G3" s="1293"/>
      <c r="H3" s="1293"/>
      <c r="I3" s="1293"/>
      <c r="J3" s="1293"/>
      <c r="K3" s="1293"/>
      <c r="L3" s="1293"/>
      <c r="M3" s="1293"/>
      <c r="N3" s="1294"/>
      <c r="O3" s="464"/>
    </row>
    <row r="4" spans="1:248" s="51" customFormat="1" ht="17.25" thickBot="1" x14ac:dyDescent="0.35">
      <c r="A4" s="463"/>
      <c r="B4" s="1295" t="s">
        <v>690</v>
      </c>
      <c r="C4" s="1296"/>
      <c r="D4" s="1296"/>
      <c r="E4" s="1296"/>
      <c r="F4" s="1296"/>
      <c r="G4" s="1296"/>
      <c r="H4" s="1296"/>
      <c r="I4" s="1296"/>
      <c r="J4" s="1296"/>
      <c r="K4" s="1296"/>
      <c r="L4" s="1296"/>
      <c r="M4" s="1296"/>
      <c r="N4" s="1297"/>
      <c r="O4" s="464"/>
    </row>
    <row r="5" spans="1:248" ht="14.25" thickBot="1" x14ac:dyDescent="0.3"/>
    <row r="6" spans="1:248" s="25" customFormat="1" ht="14.25" thickBot="1" x14ac:dyDescent="0.3">
      <c r="A6" s="465" t="s">
        <v>397</v>
      </c>
      <c r="B6" s="466"/>
      <c r="C6" s="466" t="s">
        <v>27</v>
      </c>
      <c r="D6" s="466" t="s">
        <v>28</v>
      </c>
      <c r="E6" s="466" t="s">
        <v>29</v>
      </c>
      <c r="F6" s="467" t="s">
        <v>30</v>
      </c>
      <c r="G6" s="466" t="s">
        <v>31</v>
      </c>
      <c r="H6" s="466" t="s">
        <v>32</v>
      </c>
      <c r="I6" s="466" t="s">
        <v>33</v>
      </c>
      <c r="J6" s="466" t="s">
        <v>34</v>
      </c>
      <c r="K6" s="466" t="s">
        <v>35</v>
      </c>
      <c r="L6" s="466" t="s">
        <v>36</v>
      </c>
      <c r="M6" s="467" t="s">
        <v>37</v>
      </c>
      <c r="N6" s="468" t="s">
        <v>103</v>
      </c>
      <c r="O6" s="469"/>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c r="GU6" s="24"/>
      <c r="GV6" s="24"/>
      <c r="GW6" s="24"/>
      <c r="GX6" s="24"/>
      <c r="GY6" s="24"/>
      <c r="GZ6" s="24"/>
      <c r="HA6" s="24"/>
      <c r="HB6" s="24"/>
      <c r="HC6" s="24"/>
      <c r="HD6" s="24"/>
      <c r="HE6" s="24"/>
      <c r="HF6" s="24"/>
      <c r="HG6" s="24"/>
      <c r="HH6" s="24"/>
      <c r="HI6" s="24"/>
      <c r="HJ6" s="24"/>
      <c r="HK6" s="24"/>
      <c r="HL6" s="24"/>
      <c r="HM6" s="24"/>
      <c r="HN6" s="24"/>
      <c r="HO6" s="24"/>
      <c r="HP6" s="24"/>
      <c r="HQ6" s="24"/>
      <c r="HR6" s="24"/>
      <c r="HS6" s="24"/>
      <c r="HT6" s="24"/>
      <c r="HU6" s="24"/>
      <c r="HV6" s="24"/>
      <c r="HW6" s="24"/>
      <c r="HX6" s="24"/>
      <c r="HY6" s="24"/>
      <c r="HZ6" s="24"/>
      <c r="IA6" s="24"/>
      <c r="IB6" s="24"/>
      <c r="IC6" s="24"/>
      <c r="ID6" s="24"/>
      <c r="IE6" s="24"/>
      <c r="IF6" s="24"/>
      <c r="IG6" s="24"/>
      <c r="IH6" s="24"/>
      <c r="II6" s="24"/>
      <c r="IJ6" s="24"/>
      <c r="IK6" s="24"/>
      <c r="IL6" s="24"/>
      <c r="IM6" s="24"/>
      <c r="IN6" s="24"/>
    </row>
    <row r="7" spans="1:248" s="27" customFormat="1" ht="14.25" thickBot="1" x14ac:dyDescent="0.3">
      <c r="A7" s="306">
        <v>3103</v>
      </c>
      <c r="B7" s="434" t="s">
        <v>100</v>
      </c>
      <c r="C7" s="405">
        <v>33</v>
      </c>
      <c r="D7" s="405">
        <v>40</v>
      </c>
      <c r="E7" s="405">
        <v>45</v>
      </c>
      <c r="F7" s="406">
        <f>E7+D7+C7</f>
        <v>118</v>
      </c>
      <c r="G7" s="405">
        <v>50</v>
      </c>
      <c r="H7" s="405">
        <v>42</v>
      </c>
      <c r="I7" s="405">
        <v>47</v>
      </c>
      <c r="J7" s="405">
        <v>53</v>
      </c>
      <c r="K7" s="405">
        <v>42</v>
      </c>
      <c r="L7" s="407">
        <v>50</v>
      </c>
      <c r="M7" s="406">
        <f>SUM(G7:L7)</f>
        <v>284</v>
      </c>
      <c r="N7" s="408">
        <f>M7+F7</f>
        <v>402</v>
      </c>
      <c r="O7" s="470"/>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c r="IN7" s="26"/>
    </row>
    <row r="8" spans="1:248" s="27" customFormat="1" ht="14.25" thickBot="1" x14ac:dyDescent="0.3">
      <c r="A8" s="306">
        <v>3181</v>
      </c>
      <c r="B8" s="434" t="s">
        <v>450</v>
      </c>
      <c r="C8" s="409">
        <v>11</v>
      </c>
      <c r="D8" s="410">
        <v>10</v>
      </c>
      <c r="E8" s="410">
        <v>15</v>
      </c>
      <c r="F8" s="411">
        <f>E8+D8+C8</f>
        <v>36</v>
      </c>
      <c r="G8" s="409">
        <v>9</v>
      </c>
      <c r="H8" s="410">
        <v>10</v>
      </c>
      <c r="I8" s="410">
        <v>11</v>
      </c>
      <c r="J8" s="409">
        <v>22</v>
      </c>
      <c r="K8" s="410">
        <v>17</v>
      </c>
      <c r="L8" s="412">
        <v>20</v>
      </c>
      <c r="M8" s="411">
        <f>SUM(G8:L8)</f>
        <v>89</v>
      </c>
      <c r="N8" s="413">
        <f>M8+F8</f>
        <v>125</v>
      </c>
      <c r="O8" s="470"/>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c r="HG8" s="26"/>
      <c r="HH8" s="26"/>
      <c r="HI8" s="26"/>
      <c r="HJ8" s="26"/>
      <c r="HK8" s="26"/>
      <c r="HL8" s="26"/>
      <c r="HM8" s="26"/>
      <c r="HN8" s="26"/>
      <c r="HO8" s="26"/>
      <c r="HP8" s="26"/>
      <c r="HQ8" s="26"/>
      <c r="HR8" s="26"/>
      <c r="HS8" s="26"/>
      <c r="HT8" s="26"/>
      <c r="HU8" s="26"/>
      <c r="HV8" s="26"/>
      <c r="HW8" s="26"/>
      <c r="HX8" s="26"/>
      <c r="HY8" s="26"/>
      <c r="HZ8" s="26"/>
      <c r="IA8" s="26"/>
      <c r="IB8" s="26"/>
      <c r="IC8" s="26"/>
      <c r="ID8" s="26"/>
      <c r="IE8" s="26"/>
      <c r="IF8" s="26"/>
      <c r="IG8" s="26"/>
      <c r="IH8" s="26"/>
      <c r="II8" s="26"/>
      <c r="IJ8" s="26"/>
      <c r="IK8" s="26"/>
      <c r="IL8" s="26"/>
      <c r="IM8" s="26"/>
      <c r="IN8" s="26"/>
    </row>
    <row r="9" spans="1:248" s="27" customFormat="1" ht="14.25" thickBot="1" x14ac:dyDescent="0.3">
      <c r="A9" s="471"/>
      <c r="B9" s="472"/>
      <c r="C9" s="415"/>
      <c r="D9" s="416"/>
      <c r="E9" s="416"/>
      <c r="F9" s="473"/>
      <c r="G9" s="415"/>
      <c r="H9" s="416"/>
      <c r="I9" s="416"/>
      <c r="J9" s="415"/>
      <c r="K9" s="416"/>
      <c r="L9" s="416"/>
      <c r="M9" s="473"/>
      <c r="N9" s="474"/>
      <c r="O9" s="470"/>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c r="HG9" s="26"/>
      <c r="HH9" s="26"/>
      <c r="HI9" s="26"/>
      <c r="HJ9" s="26"/>
      <c r="HK9" s="26"/>
      <c r="HL9" s="26"/>
      <c r="HM9" s="26"/>
      <c r="HN9" s="26"/>
      <c r="HO9" s="26"/>
      <c r="HP9" s="26"/>
      <c r="HQ9" s="26"/>
      <c r="HR9" s="26"/>
      <c r="HS9" s="26"/>
      <c r="HT9" s="26"/>
      <c r="HU9" s="26"/>
      <c r="HV9" s="26"/>
      <c r="HW9" s="26"/>
      <c r="HX9" s="26"/>
      <c r="HY9" s="26"/>
      <c r="HZ9" s="26"/>
      <c r="IA9" s="26"/>
      <c r="IB9" s="26"/>
      <c r="IC9" s="26"/>
      <c r="ID9" s="26"/>
      <c r="IE9" s="26"/>
      <c r="IF9" s="26"/>
      <c r="IG9" s="26"/>
      <c r="IH9" s="26"/>
      <c r="II9" s="26"/>
      <c r="IJ9" s="26"/>
      <c r="IK9" s="26"/>
      <c r="IL9" s="26"/>
      <c r="IM9" s="26"/>
      <c r="IN9" s="26"/>
    </row>
    <row r="10" spans="1:248" s="25" customFormat="1" ht="14.25" thickBot="1" x14ac:dyDescent="0.3">
      <c r="A10" s="475"/>
      <c r="B10" s="476" t="s">
        <v>101</v>
      </c>
      <c r="C10" s="421">
        <f>C7+C8</f>
        <v>44</v>
      </c>
      <c r="D10" s="421">
        <f t="shared" ref="D10:N10" si="0">D7+D8</f>
        <v>50</v>
      </c>
      <c r="E10" s="477">
        <f t="shared" si="0"/>
        <v>60</v>
      </c>
      <c r="F10" s="411">
        <f t="shared" si="0"/>
        <v>154</v>
      </c>
      <c r="G10" s="478">
        <f t="shared" si="0"/>
        <v>59</v>
      </c>
      <c r="H10" s="421">
        <f t="shared" si="0"/>
        <v>52</v>
      </c>
      <c r="I10" s="421">
        <f t="shared" si="0"/>
        <v>58</v>
      </c>
      <c r="J10" s="421">
        <f t="shared" si="0"/>
        <v>75</v>
      </c>
      <c r="K10" s="421">
        <f t="shared" si="0"/>
        <v>59</v>
      </c>
      <c r="L10" s="477">
        <f t="shared" si="0"/>
        <v>70</v>
      </c>
      <c r="M10" s="411">
        <f t="shared" si="0"/>
        <v>373</v>
      </c>
      <c r="N10" s="479">
        <f t="shared" si="0"/>
        <v>527</v>
      </c>
      <c r="O10" s="469"/>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c r="HV10" s="24"/>
      <c r="HW10" s="24"/>
      <c r="HX10" s="24"/>
      <c r="HY10" s="24"/>
      <c r="HZ10" s="24"/>
      <c r="IA10" s="24"/>
      <c r="IB10" s="24"/>
      <c r="IC10" s="24"/>
      <c r="ID10" s="24"/>
      <c r="IE10" s="24"/>
      <c r="IF10" s="24"/>
      <c r="IG10" s="24"/>
      <c r="IH10" s="24"/>
      <c r="II10" s="24"/>
      <c r="IJ10" s="24"/>
      <c r="IK10" s="24"/>
      <c r="IL10" s="24"/>
      <c r="IM10" s="24"/>
      <c r="IN10" s="24"/>
    </row>
  </sheetData>
  <mergeCells count="3">
    <mergeCell ref="B3:N3"/>
    <mergeCell ref="B4:N4"/>
    <mergeCell ref="B2:N2"/>
  </mergeCells>
  <phoneticPr fontId="4" type="noConversion"/>
  <pageMargins left="0.78740157499999996" right="0.78740157499999996" top="0.984251969" bottom="0.984251969" header="0.4921259845" footer="0.4921259845"/>
  <pageSetup paperSize="9" scale="86" orientation="portrait" r:id="rId1"/>
  <headerFooter alignWithMargins="0">
    <oddFooter>&amp;L&amp;D&amp;CAllgemeine Übersicht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A12"/>
  <sheetViews>
    <sheetView workbookViewId="0">
      <selection activeCell="O24" sqref="O24"/>
    </sheetView>
  </sheetViews>
  <sheetFormatPr baseColWidth="10" defaultRowHeight="12.75" x14ac:dyDescent="0.2"/>
  <cols>
    <col min="1" max="1" width="6.42578125" bestFit="1" customWidth="1"/>
    <col min="2" max="2" width="20.85546875" bestFit="1" customWidth="1"/>
    <col min="3" max="3" width="4" bestFit="1" customWidth="1"/>
    <col min="4" max="4" width="3.85546875" bestFit="1" customWidth="1"/>
    <col min="5" max="5" width="4" bestFit="1" customWidth="1"/>
    <col min="6" max="6" width="3.85546875" bestFit="1" customWidth="1"/>
    <col min="7" max="7" width="4" bestFit="1" customWidth="1"/>
    <col min="8" max="8" width="3.85546875" bestFit="1" customWidth="1"/>
    <col min="9" max="10" width="4.28515625" bestFit="1" customWidth="1"/>
    <col min="11" max="11" width="6.7109375" bestFit="1" customWidth="1"/>
    <col min="12" max="12" width="3.7109375" bestFit="1" customWidth="1"/>
    <col min="13" max="13" width="3.85546875" bestFit="1" customWidth="1"/>
    <col min="14" max="14" width="3.7109375" bestFit="1" customWidth="1"/>
    <col min="15" max="15" width="3.85546875" bestFit="1" customWidth="1"/>
    <col min="16" max="16" width="3.7109375" bestFit="1" customWidth="1"/>
    <col min="17" max="17" width="3.85546875" bestFit="1" customWidth="1"/>
    <col min="18" max="18" width="3.7109375" bestFit="1" customWidth="1"/>
    <col min="19" max="19" width="3.85546875" bestFit="1" customWidth="1"/>
    <col min="20" max="20" width="3.7109375" bestFit="1" customWidth="1"/>
    <col min="21" max="21" width="3.85546875" bestFit="1" customWidth="1"/>
    <col min="22" max="22" width="3.7109375" bestFit="1" customWidth="1"/>
    <col min="23" max="23" width="3.85546875" bestFit="1" customWidth="1"/>
    <col min="24" max="25" width="4.28515625" bestFit="1" customWidth="1"/>
    <col min="26" max="26" width="6.7109375" bestFit="1" customWidth="1"/>
    <col min="27" max="27" width="6.42578125" bestFit="1" customWidth="1"/>
  </cols>
  <sheetData>
    <row r="1" spans="1:27" ht="13.5" thickBot="1" x14ac:dyDescent="0.25">
      <c r="A1" s="306"/>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row>
    <row r="2" spans="1:27" ht="34.5" customHeight="1" x14ac:dyDescent="0.3">
      <c r="A2" s="306"/>
      <c r="B2" s="1289" t="s">
        <v>741</v>
      </c>
      <c r="C2" s="1290"/>
      <c r="D2" s="1290"/>
      <c r="E2" s="1290"/>
      <c r="F2" s="1290"/>
      <c r="G2" s="1290"/>
      <c r="H2" s="1290"/>
      <c r="I2" s="1290"/>
      <c r="J2" s="1290"/>
      <c r="K2" s="1290"/>
      <c r="L2" s="1290"/>
      <c r="M2" s="1290"/>
      <c r="N2" s="1290"/>
      <c r="O2" s="1290"/>
      <c r="P2" s="1290"/>
      <c r="Q2" s="1290"/>
      <c r="R2" s="1290"/>
      <c r="S2" s="1290"/>
      <c r="T2" s="1290"/>
      <c r="U2" s="1290"/>
      <c r="V2" s="1290"/>
      <c r="W2" s="1290"/>
      <c r="X2" s="1290"/>
      <c r="Y2" s="1290"/>
      <c r="Z2" s="1290"/>
      <c r="AA2" s="1291"/>
    </row>
    <row r="3" spans="1:27" ht="16.5" x14ac:dyDescent="0.3">
      <c r="A3" s="306"/>
      <c r="B3" s="1292" t="s">
        <v>689</v>
      </c>
      <c r="C3" s="1293"/>
      <c r="D3" s="1293"/>
      <c r="E3" s="1293"/>
      <c r="F3" s="1293"/>
      <c r="G3" s="1293"/>
      <c r="H3" s="1293"/>
      <c r="I3" s="1293"/>
      <c r="J3" s="1293"/>
      <c r="K3" s="1293"/>
      <c r="L3" s="1293"/>
      <c r="M3" s="1293"/>
      <c r="N3" s="1293"/>
      <c r="O3" s="1293"/>
      <c r="P3" s="1293"/>
      <c r="Q3" s="1293"/>
      <c r="R3" s="1293"/>
      <c r="S3" s="1293"/>
      <c r="T3" s="1293"/>
      <c r="U3" s="1293"/>
      <c r="V3" s="1293"/>
      <c r="W3" s="1293"/>
      <c r="X3" s="1293"/>
      <c r="Y3" s="1293"/>
      <c r="Z3" s="1293"/>
      <c r="AA3" s="1294"/>
    </row>
    <row r="4" spans="1:27" ht="17.25" thickBot="1" x14ac:dyDescent="0.35">
      <c r="A4" s="306"/>
      <c r="B4" s="1295" t="s">
        <v>690</v>
      </c>
      <c r="C4" s="1296"/>
      <c r="D4" s="1296"/>
      <c r="E4" s="1296"/>
      <c r="F4" s="1296"/>
      <c r="G4" s="1296"/>
      <c r="H4" s="1296"/>
      <c r="I4" s="1296"/>
      <c r="J4" s="1296"/>
      <c r="K4" s="1296"/>
      <c r="L4" s="1296"/>
      <c r="M4" s="1296"/>
      <c r="N4" s="1296"/>
      <c r="O4" s="1296"/>
      <c r="P4" s="1296"/>
      <c r="Q4" s="1296"/>
      <c r="R4" s="1296"/>
      <c r="S4" s="1296"/>
      <c r="T4" s="1296"/>
      <c r="U4" s="1296"/>
      <c r="V4" s="1296"/>
      <c r="W4" s="1296"/>
      <c r="X4" s="1296"/>
      <c r="Y4" s="1296"/>
      <c r="Z4" s="1296"/>
      <c r="AA4" s="1297"/>
    </row>
    <row r="6" spans="1:27" ht="45" x14ac:dyDescent="0.2">
      <c r="A6" s="306" t="s">
        <v>397</v>
      </c>
      <c r="B6" s="311"/>
      <c r="C6" s="311" t="s">
        <v>27</v>
      </c>
      <c r="D6" s="311" t="s">
        <v>284</v>
      </c>
      <c r="E6" s="311" t="s">
        <v>28</v>
      </c>
      <c r="F6" s="311" t="s">
        <v>284</v>
      </c>
      <c r="G6" s="311" t="s">
        <v>29</v>
      </c>
      <c r="H6" s="311" t="s">
        <v>284</v>
      </c>
      <c r="I6" s="902" t="s">
        <v>652</v>
      </c>
      <c r="J6" s="923" t="s">
        <v>654</v>
      </c>
      <c r="K6" s="905" t="s">
        <v>655</v>
      </c>
      <c r="L6" s="311" t="s">
        <v>31</v>
      </c>
      <c r="M6" s="311" t="s">
        <v>284</v>
      </c>
      <c r="N6" s="311" t="s">
        <v>32</v>
      </c>
      <c r="O6" s="311" t="s">
        <v>284</v>
      </c>
      <c r="P6" s="311" t="s">
        <v>33</v>
      </c>
      <c r="Q6" s="311" t="s">
        <v>284</v>
      </c>
      <c r="R6" s="311" t="s">
        <v>34</v>
      </c>
      <c r="S6" s="311" t="s">
        <v>284</v>
      </c>
      <c r="T6" s="311" t="s">
        <v>35</v>
      </c>
      <c r="U6" s="311" t="s">
        <v>284</v>
      </c>
      <c r="V6" s="311" t="s">
        <v>36</v>
      </c>
      <c r="W6" s="311" t="s">
        <v>284</v>
      </c>
      <c r="X6" s="923" t="s">
        <v>652</v>
      </c>
      <c r="Y6" s="923" t="s">
        <v>653</v>
      </c>
      <c r="Z6" s="905" t="s">
        <v>656</v>
      </c>
      <c r="AA6" s="902" t="s">
        <v>657</v>
      </c>
    </row>
    <row r="7" spans="1:27" x14ac:dyDescent="0.2">
      <c r="A7" s="306">
        <v>3103</v>
      </c>
      <c r="B7" s="404" t="s">
        <v>100</v>
      </c>
      <c r="C7" s="405">
        <v>33</v>
      </c>
      <c r="D7" s="405"/>
      <c r="E7" s="405">
        <v>40</v>
      </c>
      <c r="F7" s="405"/>
      <c r="G7" s="405">
        <v>45</v>
      </c>
      <c r="H7" s="405"/>
      <c r="I7" s="908">
        <f>D7+F7+H7</f>
        <v>0</v>
      </c>
      <c r="J7" s="927">
        <f>G7+E7+C7</f>
        <v>118</v>
      </c>
      <c r="K7" s="907">
        <f t="shared" ref="K7:K8" si="0">J7+I7</f>
        <v>118</v>
      </c>
      <c r="L7" s="405">
        <v>50</v>
      </c>
      <c r="M7" s="405"/>
      <c r="N7" s="405">
        <v>42</v>
      </c>
      <c r="O7" s="405"/>
      <c r="P7" s="405">
        <v>47</v>
      </c>
      <c r="Q7" s="405"/>
      <c r="R7" s="405">
        <v>53</v>
      </c>
      <c r="S7" s="405"/>
      <c r="T7" s="405">
        <v>42</v>
      </c>
      <c r="U7" s="405"/>
      <c r="V7" s="407">
        <v>50</v>
      </c>
      <c r="W7" s="405"/>
      <c r="X7" s="925">
        <f>M7+O7+Q7+S7+U7+W7</f>
        <v>0</v>
      </c>
      <c r="Y7" s="925">
        <f t="shared" ref="Y7:Y8" si="1">L7+N7+P7+R7+T7+V7</f>
        <v>284</v>
      </c>
      <c r="Z7" s="907">
        <f t="shared" ref="Z7:Z8" si="2">Y7+X7</f>
        <v>284</v>
      </c>
      <c r="AA7" s="917">
        <f>Z7+K7</f>
        <v>402</v>
      </c>
    </row>
    <row r="8" spans="1:27" x14ac:dyDescent="0.2">
      <c r="A8" s="306">
        <v>3181</v>
      </c>
      <c r="B8" s="404" t="s">
        <v>450</v>
      </c>
      <c r="C8" s="409">
        <v>11</v>
      </c>
      <c r="D8" s="156"/>
      <c r="E8" s="410">
        <v>10</v>
      </c>
      <c r="F8" s="156"/>
      <c r="G8" s="410">
        <v>15</v>
      </c>
      <c r="H8" s="156"/>
      <c r="I8" s="908">
        <f>D8+F8+H8</f>
        <v>0</v>
      </c>
      <c r="J8" s="927">
        <f>G8+E8+C8</f>
        <v>36</v>
      </c>
      <c r="K8" s="907">
        <f t="shared" si="0"/>
        <v>36</v>
      </c>
      <c r="L8" s="409">
        <v>9</v>
      </c>
      <c r="M8" s="156"/>
      <c r="N8" s="410">
        <v>10</v>
      </c>
      <c r="O8" s="156"/>
      <c r="P8" s="410">
        <v>11</v>
      </c>
      <c r="Q8" s="156"/>
      <c r="R8" s="409">
        <v>22</v>
      </c>
      <c r="S8" s="156"/>
      <c r="T8" s="410">
        <v>17</v>
      </c>
      <c r="U8" s="156"/>
      <c r="V8" s="412">
        <v>20</v>
      </c>
      <c r="W8" s="156"/>
      <c r="X8" s="925">
        <f>M8+O8+Q8+S8+U8+W8</f>
        <v>0</v>
      </c>
      <c r="Y8" s="925">
        <f t="shared" si="1"/>
        <v>89</v>
      </c>
      <c r="Z8" s="907">
        <f t="shared" si="2"/>
        <v>89</v>
      </c>
      <c r="AA8" s="917">
        <f>Z8+K8</f>
        <v>125</v>
      </c>
    </row>
    <row r="9" spans="1:27" x14ac:dyDescent="0.2">
      <c r="A9" s="306"/>
      <c r="B9" s="434"/>
      <c r="C9" s="156"/>
      <c r="D9" s="156"/>
      <c r="E9" s="156"/>
      <c r="F9" s="156"/>
      <c r="G9" s="156"/>
      <c r="H9" s="156"/>
      <c r="I9" s="317"/>
      <c r="J9" s="928"/>
      <c r="K9" s="907">
        <f t="shared" ref="K9:K10" si="3">J9+I9</f>
        <v>0</v>
      </c>
      <c r="L9" s="156"/>
      <c r="M9" s="156"/>
      <c r="N9" s="156"/>
      <c r="O9" s="156"/>
      <c r="P9" s="156"/>
      <c r="Q9" s="156"/>
      <c r="R9" s="156"/>
      <c r="S9" s="156"/>
      <c r="T9" s="156"/>
      <c r="U9" s="156"/>
      <c r="V9" s="156"/>
      <c r="W9" s="156"/>
      <c r="X9" s="925"/>
      <c r="Y9" s="925"/>
      <c r="Z9" s="907"/>
      <c r="AA9" s="917"/>
    </row>
    <row r="10" spans="1:27" x14ac:dyDescent="0.2">
      <c r="A10" s="306"/>
      <c r="B10" s="918" t="s">
        <v>101</v>
      </c>
      <c r="C10" s="918">
        <f>C7+C8</f>
        <v>44</v>
      </c>
      <c r="D10" s="918">
        <f t="shared" ref="D10:J10" si="4">D7+D8</f>
        <v>0</v>
      </c>
      <c r="E10" s="918">
        <f t="shared" si="4"/>
        <v>50</v>
      </c>
      <c r="F10" s="918">
        <f t="shared" si="4"/>
        <v>0</v>
      </c>
      <c r="G10" s="918">
        <f t="shared" si="4"/>
        <v>60</v>
      </c>
      <c r="H10" s="918">
        <f t="shared" si="4"/>
        <v>0</v>
      </c>
      <c r="I10" s="918">
        <f t="shared" si="4"/>
        <v>0</v>
      </c>
      <c r="J10" s="918">
        <f t="shared" si="4"/>
        <v>154</v>
      </c>
      <c r="K10" s="907">
        <f t="shared" si="3"/>
        <v>154</v>
      </c>
      <c r="L10" s="918">
        <f t="shared" ref="L10:Y10" si="5">L7+L8</f>
        <v>59</v>
      </c>
      <c r="M10" s="918">
        <f t="shared" si="5"/>
        <v>0</v>
      </c>
      <c r="N10" s="918">
        <f t="shared" si="5"/>
        <v>52</v>
      </c>
      <c r="O10" s="918">
        <f t="shared" si="5"/>
        <v>0</v>
      </c>
      <c r="P10" s="918">
        <f t="shared" si="5"/>
        <v>58</v>
      </c>
      <c r="Q10" s="918">
        <f t="shared" si="5"/>
        <v>0</v>
      </c>
      <c r="R10" s="918">
        <f t="shared" si="5"/>
        <v>75</v>
      </c>
      <c r="S10" s="918">
        <f t="shared" si="5"/>
        <v>0</v>
      </c>
      <c r="T10" s="918">
        <f t="shared" si="5"/>
        <v>59</v>
      </c>
      <c r="U10" s="918">
        <f t="shared" si="5"/>
        <v>0</v>
      </c>
      <c r="V10" s="918">
        <f t="shared" si="5"/>
        <v>70</v>
      </c>
      <c r="W10" s="918">
        <f t="shared" si="5"/>
        <v>0</v>
      </c>
      <c r="X10" s="918">
        <f t="shared" si="5"/>
        <v>0</v>
      </c>
      <c r="Y10" s="918">
        <f t="shared" si="5"/>
        <v>373</v>
      </c>
      <c r="Z10" s="907">
        <f t="shared" ref="Z10" si="6">Y10+X10</f>
        <v>373</v>
      </c>
      <c r="AA10" s="919">
        <f>Z10+K10</f>
        <v>527</v>
      </c>
    </row>
    <row r="12" spans="1:27" x14ac:dyDescent="0.2">
      <c r="A12" s="189" t="s">
        <v>687</v>
      </c>
    </row>
  </sheetData>
  <mergeCells count="3">
    <mergeCell ref="B2:AA2"/>
    <mergeCell ref="B3:AA3"/>
    <mergeCell ref="B4:AA4"/>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IV48"/>
  <sheetViews>
    <sheetView topLeftCell="B13" zoomScaleNormal="100" workbookViewId="0">
      <selection activeCell="AC34" sqref="AC34"/>
    </sheetView>
  </sheetViews>
  <sheetFormatPr baseColWidth="10" defaultRowHeight="11.25" x14ac:dyDescent="0.2"/>
  <cols>
    <col min="1" max="1" width="6.7109375" style="92" bestFit="1" customWidth="1"/>
    <col min="2" max="2" width="23.7109375" style="498" customWidth="1"/>
    <col min="3" max="6" width="4" style="483" customWidth="1"/>
    <col min="7" max="7" width="6.5703125" style="483" bestFit="1" customWidth="1"/>
    <col min="8" max="8" width="5.7109375" style="483" customWidth="1"/>
    <col min="9" max="9" width="6.5703125" style="484" customWidth="1"/>
    <col min="10" max="10" width="6.28515625" style="483" customWidth="1"/>
    <col min="11" max="11" width="4.5703125" style="483" customWidth="1"/>
    <col min="12" max="12" width="3.85546875" style="483" customWidth="1"/>
    <col min="13" max="13" width="6.5703125" style="483" bestFit="1" customWidth="1"/>
    <col min="14" max="14" width="6.140625" style="483" customWidth="1"/>
    <col min="15" max="15" width="7" style="483" customWidth="1"/>
    <col min="16" max="16" width="7.5703125" style="483" customWidth="1"/>
    <col min="17" max="17" width="6.7109375" style="483" customWidth="1"/>
    <col min="18" max="18" width="5.5703125" style="484" customWidth="1"/>
    <col min="19" max="19" width="6.42578125" style="483" customWidth="1"/>
    <col min="20" max="20" width="5.85546875" style="55" customWidth="1"/>
    <col min="21" max="21" width="5.85546875" style="56" customWidth="1"/>
    <col min="22" max="22" width="5.85546875" style="55" customWidth="1"/>
    <col min="23" max="25" width="3.85546875" style="55" customWidth="1"/>
    <col min="26" max="26" width="4.140625" style="56" customWidth="1"/>
    <col min="27" max="27" width="4.7109375" style="57" customWidth="1"/>
    <col min="28" max="29" width="11.42578125" style="55"/>
    <col min="30" max="30" width="16.85546875" style="55" customWidth="1"/>
    <col min="31" max="34" width="5.85546875" style="55" customWidth="1"/>
    <col min="35" max="35" width="5.5703125" style="55" customWidth="1"/>
    <col min="36" max="16384" width="11.42578125" style="55"/>
  </cols>
  <sheetData>
    <row r="2" spans="1:256" s="52" customFormat="1" ht="16.5" x14ac:dyDescent="0.3">
      <c r="A2" s="92"/>
      <c r="B2" s="1307" t="s">
        <v>104</v>
      </c>
      <c r="C2" s="1308"/>
      <c r="D2" s="1308"/>
      <c r="E2" s="1308"/>
      <c r="F2" s="1308"/>
      <c r="G2" s="1308"/>
      <c r="H2" s="1308"/>
      <c r="I2" s="1308"/>
      <c r="J2" s="1308"/>
      <c r="K2" s="1308"/>
      <c r="L2" s="1308"/>
      <c r="M2" s="1308"/>
      <c r="N2" s="1308"/>
      <c r="O2" s="1308"/>
      <c r="P2" s="1308"/>
      <c r="Q2" s="1309"/>
      <c r="R2" s="480"/>
      <c r="S2" s="481"/>
      <c r="U2" s="53"/>
      <c r="Z2" s="53"/>
      <c r="AA2" s="54"/>
    </row>
    <row r="3" spans="1:256" s="52" customFormat="1" ht="16.5" x14ac:dyDescent="0.3">
      <c r="A3" s="92"/>
      <c r="B3" s="1313" t="s">
        <v>689</v>
      </c>
      <c r="C3" s="1314"/>
      <c r="D3" s="1314"/>
      <c r="E3" s="1314"/>
      <c r="F3" s="1314"/>
      <c r="G3" s="1314"/>
      <c r="H3" s="1314"/>
      <c r="I3" s="1314"/>
      <c r="J3" s="1314"/>
      <c r="K3" s="1314"/>
      <c r="L3" s="1314"/>
      <c r="M3" s="1314"/>
      <c r="N3" s="1314"/>
      <c r="O3" s="1314"/>
      <c r="P3" s="1314"/>
      <c r="Q3" s="1315"/>
      <c r="R3" s="480"/>
      <c r="S3" s="481"/>
      <c r="U3" s="53"/>
      <c r="Z3" s="53"/>
      <c r="AA3" s="54"/>
    </row>
    <row r="4" spans="1:256" s="52" customFormat="1" ht="16.5" x14ac:dyDescent="0.3">
      <c r="A4" s="92"/>
      <c r="B4" s="1310" t="s">
        <v>690</v>
      </c>
      <c r="C4" s="1311"/>
      <c r="D4" s="1311"/>
      <c r="E4" s="1311"/>
      <c r="F4" s="1311"/>
      <c r="G4" s="1311"/>
      <c r="H4" s="1311"/>
      <c r="I4" s="1311"/>
      <c r="J4" s="1311"/>
      <c r="K4" s="1311"/>
      <c r="L4" s="1311"/>
      <c r="M4" s="1311"/>
      <c r="N4" s="1311"/>
      <c r="O4" s="1311"/>
      <c r="P4" s="1311"/>
      <c r="Q4" s="1312"/>
      <c r="R4" s="480"/>
      <c r="S4" s="481"/>
      <c r="U4" s="53"/>
      <c r="Z4" s="53"/>
      <c r="AA4" s="54"/>
    </row>
    <row r="5" spans="1:256" x14ac:dyDescent="0.2">
      <c r="B5" s="482"/>
    </row>
    <row r="6" spans="1:256" s="56" customFormat="1" ht="13.5" x14ac:dyDescent="0.25">
      <c r="A6" s="92" t="s">
        <v>397</v>
      </c>
      <c r="B6" s="485"/>
      <c r="C6" s="485" t="s">
        <v>105</v>
      </c>
      <c r="D6" s="485" t="s">
        <v>106</v>
      </c>
      <c r="E6" s="485" t="s">
        <v>107</v>
      </c>
      <c r="F6" s="485" t="s">
        <v>108</v>
      </c>
      <c r="G6" s="485" t="s">
        <v>109</v>
      </c>
      <c r="H6" s="485" t="s">
        <v>110</v>
      </c>
      <c r="I6" s="1316" t="s">
        <v>140</v>
      </c>
      <c r="J6" s="1317"/>
      <c r="K6" s="485" t="s">
        <v>111</v>
      </c>
      <c r="L6" s="485" t="s">
        <v>112</v>
      </c>
      <c r="M6" s="485" t="s">
        <v>113</v>
      </c>
      <c r="N6" s="485" t="s">
        <v>114</v>
      </c>
      <c r="O6" s="485" t="s">
        <v>115</v>
      </c>
      <c r="P6" s="485" t="s">
        <v>116</v>
      </c>
      <c r="Q6" s="485" t="s">
        <v>117</v>
      </c>
      <c r="R6" s="1316" t="s">
        <v>145</v>
      </c>
      <c r="S6" s="1317"/>
      <c r="T6" s="148"/>
      <c r="U6" s="39"/>
      <c r="V6" s="39"/>
      <c r="W6" s="39"/>
      <c r="X6" s="39"/>
      <c r="Y6" s="39"/>
      <c r="Z6" s="39"/>
      <c r="AA6" s="39"/>
      <c r="AB6" s="39"/>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c r="IS6" s="28"/>
      <c r="IT6" s="28"/>
      <c r="IU6" s="28"/>
      <c r="IV6" s="28"/>
    </row>
    <row r="7" spans="1:256" ht="13.5" x14ac:dyDescent="0.25">
      <c r="A7" s="92">
        <v>1201</v>
      </c>
      <c r="B7" s="487" t="s">
        <v>118</v>
      </c>
      <c r="C7" s="117">
        <v>178</v>
      </c>
      <c r="D7" s="117">
        <v>175</v>
      </c>
      <c r="E7" s="117">
        <v>116</v>
      </c>
      <c r="F7" s="117">
        <v>107</v>
      </c>
      <c r="G7" s="117">
        <v>88</v>
      </c>
      <c r="H7" s="117">
        <v>93</v>
      </c>
      <c r="I7" s="486">
        <f>SUM(C7:H7)</f>
        <v>757</v>
      </c>
      <c r="J7" s="1446"/>
      <c r="K7" s="488"/>
      <c r="L7" s="488"/>
      <c r="M7" s="488"/>
      <c r="N7" s="488"/>
      <c r="O7" s="488"/>
      <c r="P7" s="488"/>
      <c r="Q7" s="488"/>
      <c r="R7" s="486">
        <f>SUM(K7:Q7)</f>
        <v>0</v>
      </c>
      <c r="S7" s="1328"/>
      <c r="T7" s="148"/>
      <c r="U7" s="39"/>
      <c r="V7" s="39"/>
      <c r="W7" s="39"/>
      <c r="X7" s="39"/>
      <c r="Y7" s="39"/>
      <c r="Z7" s="39"/>
      <c r="AA7" s="39"/>
      <c r="AB7" s="3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c r="IQ7" s="29"/>
      <c r="IR7" s="29"/>
      <c r="IS7" s="29"/>
      <c r="IT7" s="29"/>
      <c r="IU7" s="29"/>
      <c r="IV7" s="29"/>
    </row>
    <row r="8" spans="1:256" ht="13.5" x14ac:dyDescent="0.25">
      <c r="A8" s="92">
        <v>1202</v>
      </c>
      <c r="B8" s="487" t="s">
        <v>119</v>
      </c>
      <c r="C8" s="487">
        <v>78</v>
      </c>
      <c r="D8" s="487">
        <v>70</v>
      </c>
      <c r="E8" s="488"/>
      <c r="F8" s="488"/>
      <c r="G8" s="488"/>
      <c r="H8" s="488"/>
      <c r="I8" s="486">
        <f>SUM(C8:H8)</f>
        <v>148</v>
      </c>
      <c r="J8" s="1447"/>
      <c r="K8" s="487">
        <v>36</v>
      </c>
      <c r="L8" s="487">
        <v>51</v>
      </c>
      <c r="M8" s="487">
        <v>98</v>
      </c>
      <c r="N8" s="487">
        <v>83</v>
      </c>
      <c r="O8" s="487">
        <v>65</v>
      </c>
      <c r="P8" s="487">
        <v>60</v>
      </c>
      <c r="Q8" s="487">
        <v>37</v>
      </c>
      <c r="R8" s="486">
        <f>SUM(K8:Q8)</f>
        <v>430</v>
      </c>
      <c r="S8" s="1329"/>
      <c r="T8" s="148"/>
      <c r="U8" s="39"/>
      <c r="V8" s="39"/>
      <c r="W8" s="39"/>
      <c r="X8" s="39"/>
      <c r="Y8" s="39"/>
      <c r="Z8" s="39"/>
      <c r="AA8" s="39"/>
      <c r="AB8" s="3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c r="IU8" s="29"/>
      <c r="IV8" s="29"/>
    </row>
    <row r="9" spans="1:256" ht="13.5" x14ac:dyDescent="0.25">
      <c r="A9" s="92">
        <v>1221</v>
      </c>
      <c r="B9" s="487" t="s">
        <v>120</v>
      </c>
      <c r="C9" s="117">
        <v>59</v>
      </c>
      <c r="D9" s="117">
        <v>68</v>
      </c>
      <c r="E9" s="117">
        <v>35</v>
      </c>
      <c r="F9" s="117">
        <v>53</v>
      </c>
      <c r="G9" s="117">
        <v>43</v>
      </c>
      <c r="H9" s="117">
        <v>36</v>
      </c>
      <c r="I9" s="486">
        <f>SUM(C9:H9)</f>
        <v>294</v>
      </c>
      <c r="J9" s="1447"/>
      <c r="K9" s="488"/>
      <c r="L9" s="488"/>
      <c r="M9" s="488"/>
      <c r="N9" s="488"/>
      <c r="O9" s="488"/>
      <c r="P9" s="488"/>
      <c r="Q9" s="488"/>
      <c r="R9" s="486">
        <f>SUM(K9:Q9)</f>
        <v>0</v>
      </c>
      <c r="S9" s="1329"/>
      <c r="T9" s="148"/>
      <c r="U9" s="39"/>
      <c r="V9" s="39"/>
      <c r="W9" s="39"/>
      <c r="X9" s="39"/>
      <c r="Y9" s="39"/>
      <c r="Z9" s="39"/>
      <c r="AA9" s="39"/>
      <c r="AB9" s="3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c r="IS9" s="29"/>
      <c r="IT9" s="29"/>
      <c r="IU9" s="29"/>
      <c r="IV9" s="29"/>
    </row>
    <row r="10" spans="1:256" ht="14.25" thickBot="1" x14ac:dyDescent="0.3">
      <c r="A10" s="92">
        <v>1281</v>
      </c>
      <c r="B10" s="489" t="s">
        <v>121</v>
      </c>
      <c r="C10" s="490">
        <v>53</v>
      </c>
      <c r="D10" s="490">
        <v>62</v>
      </c>
      <c r="E10" s="490">
        <v>57</v>
      </c>
      <c r="F10" s="490">
        <v>39</v>
      </c>
      <c r="G10" s="490">
        <v>50</v>
      </c>
      <c r="H10" s="490">
        <v>42</v>
      </c>
      <c r="I10" s="491">
        <f>SUM(C10:H10)</f>
        <v>303</v>
      </c>
      <c r="J10" s="1447"/>
      <c r="K10" s="492"/>
      <c r="L10" s="492"/>
      <c r="M10" s="492"/>
      <c r="N10" s="492"/>
      <c r="O10" s="492"/>
      <c r="P10" s="492"/>
      <c r="Q10" s="492"/>
      <c r="R10" s="491">
        <f>SUM(K10:Q10)</f>
        <v>0</v>
      </c>
      <c r="S10" s="1329"/>
      <c r="T10" s="148"/>
      <c r="U10" s="39"/>
      <c r="V10" s="39"/>
      <c r="W10" s="39"/>
      <c r="X10" s="39"/>
      <c r="Y10" s="39"/>
      <c r="Z10" s="39"/>
      <c r="AA10" s="39"/>
      <c r="AB10" s="39"/>
      <c r="AC10" s="29"/>
      <c r="AD10" s="29"/>
      <c r="AE10" s="30"/>
      <c r="AF10" s="30"/>
      <c r="AG10" s="30"/>
      <c r="AH10" s="30"/>
      <c r="AI10" s="30"/>
      <c r="AJ10" s="30"/>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c r="IQ10" s="29"/>
      <c r="IR10" s="29"/>
      <c r="IS10" s="29"/>
      <c r="IT10" s="29"/>
      <c r="IU10" s="29"/>
      <c r="IV10" s="29"/>
    </row>
    <row r="11" spans="1:256" ht="13.5" x14ac:dyDescent="0.25">
      <c r="B11" s="493" t="s">
        <v>122</v>
      </c>
      <c r="C11" s="493">
        <f t="shared" ref="C11:H11" si="0">SUM(C7:C10)</f>
        <v>368</v>
      </c>
      <c r="D11" s="493">
        <f t="shared" si="0"/>
        <v>375</v>
      </c>
      <c r="E11" s="493">
        <f t="shared" si="0"/>
        <v>208</v>
      </c>
      <c r="F11" s="493">
        <f t="shared" si="0"/>
        <v>199</v>
      </c>
      <c r="G11" s="493">
        <f t="shared" si="0"/>
        <v>181</v>
      </c>
      <c r="H11" s="493">
        <f t="shared" si="0"/>
        <v>171</v>
      </c>
      <c r="I11" s="494">
        <f>SUM(C11:H11)</f>
        <v>1502</v>
      </c>
      <c r="J11" s="1447"/>
      <c r="K11" s="493">
        <f>SUM(K7:K10)</f>
        <v>36</v>
      </c>
      <c r="L11" s="493">
        <f t="shared" ref="L11:Q11" si="1">SUM(L7:L10)</f>
        <v>51</v>
      </c>
      <c r="M11" s="493">
        <f t="shared" si="1"/>
        <v>98</v>
      </c>
      <c r="N11" s="493">
        <f t="shared" si="1"/>
        <v>83</v>
      </c>
      <c r="O11" s="493">
        <f t="shared" si="1"/>
        <v>65</v>
      </c>
      <c r="P11" s="493">
        <f t="shared" si="1"/>
        <v>60</v>
      </c>
      <c r="Q11" s="493">
        <f t="shared" si="1"/>
        <v>37</v>
      </c>
      <c r="R11" s="494">
        <f>SUM(K11:Q11)</f>
        <v>430</v>
      </c>
      <c r="S11" s="1329"/>
      <c r="T11" s="148"/>
      <c r="U11" s="39"/>
      <c r="V11" s="39"/>
      <c r="W11" s="39"/>
      <c r="X11" s="39"/>
      <c r="Y11" s="39"/>
      <c r="Z11" s="39"/>
      <c r="AA11" s="39"/>
      <c r="AB11" s="39"/>
      <c r="AC11" s="29"/>
      <c r="AD11" s="29"/>
      <c r="AE11" s="30"/>
      <c r="AF11" s="30"/>
      <c r="AG11" s="30"/>
      <c r="AH11" s="30"/>
      <c r="AI11" s="30"/>
      <c r="AJ11" s="30"/>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c r="IS11" s="29"/>
      <c r="IT11" s="29"/>
      <c r="IU11" s="29"/>
      <c r="IV11" s="29"/>
    </row>
    <row r="12" spans="1:256" s="58" customFormat="1" ht="13.5" x14ac:dyDescent="0.25">
      <c r="A12" s="87"/>
      <c r="B12" s="487"/>
      <c r="C12" s="487"/>
      <c r="D12" s="487"/>
      <c r="E12" s="487"/>
      <c r="F12" s="487"/>
      <c r="G12" s="487"/>
      <c r="H12" s="487"/>
      <c r="I12" s="486"/>
      <c r="J12" s="1447"/>
      <c r="K12" s="487"/>
      <c r="L12" s="487"/>
      <c r="M12" s="487"/>
      <c r="N12" s="487"/>
      <c r="O12" s="487"/>
      <c r="P12" s="487"/>
      <c r="Q12" s="487"/>
      <c r="R12" s="486"/>
      <c r="S12" s="1329"/>
      <c r="T12" s="148"/>
      <c r="U12" s="39"/>
      <c r="V12" s="39"/>
      <c r="W12" s="39"/>
      <c r="X12" s="39"/>
      <c r="Y12" s="39"/>
      <c r="Z12" s="39"/>
      <c r="AA12" s="39"/>
      <c r="AB12" s="39"/>
      <c r="AC12" s="28"/>
      <c r="AD12" s="28"/>
      <c r="AE12" s="31"/>
      <c r="AF12" s="31"/>
      <c r="AG12" s="31"/>
      <c r="AH12" s="31"/>
      <c r="AI12" s="31"/>
      <c r="AJ12" s="31"/>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c r="IO12" s="28"/>
      <c r="IP12" s="28"/>
      <c r="IQ12" s="28"/>
      <c r="IR12" s="28"/>
      <c r="IS12" s="28"/>
      <c r="IT12" s="28"/>
      <c r="IU12" s="28"/>
      <c r="IV12" s="28"/>
    </row>
    <row r="13" spans="1:256" ht="13.5" x14ac:dyDescent="0.25">
      <c r="A13" s="92">
        <v>3261</v>
      </c>
      <c r="B13" s="487" t="s">
        <v>123</v>
      </c>
      <c r="C13" s="495">
        <v>38</v>
      </c>
      <c r="D13" s="495">
        <v>51</v>
      </c>
      <c r="E13" s="495">
        <v>10</v>
      </c>
      <c r="F13" s="495">
        <v>13</v>
      </c>
      <c r="G13" s="495">
        <v>9</v>
      </c>
      <c r="H13" s="495">
        <v>11</v>
      </c>
      <c r="I13" s="486">
        <f t="shared" ref="I13:I19" si="2">SUM(C13:H13)</f>
        <v>132</v>
      </c>
      <c r="J13" s="1447"/>
      <c r="K13" s="487">
        <v>0</v>
      </c>
      <c r="L13" s="487">
        <v>0</v>
      </c>
      <c r="M13" s="496">
        <v>6</v>
      </c>
      <c r="N13" s="496">
        <v>2</v>
      </c>
      <c r="O13" s="496">
        <v>7</v>
      </c>
      <c r="P13" s="496">
        <v>1</v>
      </c>
      <c r="Q13" s="496">
        <v>3</v>
      </c>
      <c r="R13" s="486">
        <f t="shared" ref="R13:R19" si="3">SUM(K13:Q13)</f>
        <v>19</v>
      </c>
      <c r="S13" s="1329"/>
      <c r="T13" s="148"/>
      <c r="U13" s="39"/>
      <c r="V13" s="39"/>
      <c r="W13" s="39"/>
      <c r="X13" s="39"/>
      <c r="Y13" s="39"/>
      <c r="Z13" s="39"/>
      <c r="AA13" s="39"/>
      <c r="AB13" s="39"/>
      <c r="AC13" s="29"/>
      <c r="AD13" s="29"/>
      <c r="AE13" s="32"/>
      <c r="AF13" s="32"/>
      <c r="AG13" s="32"/>
      <c r="AH13" s="32"/>
      <c r="AI13" s="32"/>
      <c r="AJ13" s="32"/>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c r="IS13" s="29"/>
      <c r="IT13" s="29"/>
      <c r="IU13" s="29"/>
      <c r="IV13" s="29"/>
    </row>
    <row r="14" spans="1:256" ht="13.5" x14ac:dyDescent="0.25">
      <c r="A14" s="92">
        <v>3201</v>
      </c>
      <c r="B14" s="487" t="s">
        <v>124</v>
      </c>
      <c r="C14" s="487">
        <v>121</v>
      </c>
      <c r="D14" s="487">
        <v>103</v>
      </c>
      <c r="E14" s="487">
        <v>108</v>
      </c>
      <c r="F14" s="487">
        <v>84</v>
      </c>
      <c r="G14" s="487">
        <v>98</v>
      </c>
      <c r="H14" s="487">
        <v>90</v>
      </c>
      <c r="I14" s="486">
        <f t="shared" si="2"/>
        <v>604</v>
      </c>
      <c r="J14" s="1447"/>
      <c r="K14" s="488"/>
      <c r="L14" s="488"/>
      <c r="M14" s="488"/>
      <c r="N14" s="488"/>
      <c r="O14" s="488"/>
      <c r="P14" s="488"/>
      <c r="Q14" s="488"/>
      <c r="R14" s="486">
        <f t="shared" si="3"/>
        <v>0</v>
      </c>
      <c r="S14" s="1329"/>
      <c r="T14" s="148"/>
      <c r="U14" s="39"/>
      <c r="V14" s="39"/>
      <c r="W14" s="39"/>
      <c r="X14" s="39"/>
      <c r="Y14" s="39"/>
      <c r="Z14" s="39"/>
      <c r="AA14" s="39"/>
      <c r="AB14" s="39"/>
      <c r="AC14" s="29"/>
      <c r="AD14" s="29"/>
      <c r="AE14" s="32"/>
      <c r="AF14" s="32"/>
      <c r="AG14" s="32"/>
      <c r="AH14" s="32"/>
      <c r="AI14" s="32"/>
      <c r="AJ14" s="32"/>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c r="IS14" s="29"/>
      <c r="IT14" s="29"/>
      <c r="IU14" s="29"/>
      <c r="IV14" s="29"/>
    </row>
    <row r="15" spans="1:256" ht="13.5" x14ac:dyDescent="0.25">
      <c r="A15" s="92">
        <v>3283</v>
      </c>
      <c r="B15" s="487" t="s">
        <v>125</v>
      </c>
      <c r="C15" s="487">
        <v>45</v>
      </c>
      <c r="D15" s="487">
        <v>35</v>
      </c>
      <c r="E15" s="487">
        <v>69</v>
      </c>
      <c r="F15" s="487">
        <v>65</v>
      </c>
      <c r="G15" s="487">
        <v>62</v>
      </c>
      <c r="H15" s="487">
        <v>43</v>
      </c>
      <c r="I15" s="486">
        <f t="shared" si="2"/>
        <v>319</v>
      </c>
      <c r="J15" s="1447"/>
      <c r="K15" s="488"/>
      <c r="L15" s="488"/>
      <c r="M15" s="488"/>
      <c r="N15" s="488"/>
      <c r="O15" s="488"/>
      <c r="P15" s="488"/>
      <c r="Q15" s="488"/>
      <c r="R15" s="486">
        <f t="shared" si="3"/>
        <v>0</v>
      </c>
      <c r="S15" s="1329"/>
      <c r="T15" s="148"/>
      <c r="U15" s="39"/>
      <c r="V15" s="39"/>
      <c r="W15" s="39"/>
      <c r="X15" s="39"/>
      <c r="Y15" s="39"/>
      <c r="Z15" s="39"/>
      <c r="AA15" s="39"/>
      <c r="AB15" s="39"/>
      <c r="AC15" s="29"/>
      <c r="AD15" s="29"/>
      <c r="AE15" s="32"/>
      <c r="AF15" s="32"/>
      <c r="AG15" s="32"/>
      <c r="AH15" s="32"/>
      <c r="AI15" s="32"/>
      <c r="AJ15" s="32"/>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c r="IS15" s="29"/>
      <c r="IT15" s="29"/>
      <c r="IU15" s="29"/>
      <c r="IV15" s="29"/>
    </row>
    <row r="16" spans="1:256" ht="13.5" x14ac:dyDescent="0.25">
      <c r="A16" s="92">
        <v>3282</v>
      </c>
      <c r="B16" s="487" t="s">
        <v>126</v>
      </c>
      <c r="C16" s="496">
        <v>44</v>
      </c>
      <c r="D16" s="496">
        <v>44</v>
      </c>
      <c r="E16" s="497"/>
      <c r="F16" s="497"/>
      <c r="G16" s="497"/>
      <c r="H16" s="497"/>
      <c r="I16" s="486">
        <f t="shared" si="2"/>
        <v>88</v>
      </c>
      <c r="J16" s="1447"/>
      <c r="K16" s="487">
        <v>18</v>
      </c>
      <c r="L16" s="487">
        <v>43</v>
      </c>
      <c r="M16" s="487">
        <v>29</v>
      </c>
      <c r="N16" s="487">
        <v>21</v>
      </c>
      <c r="O16" s="487">
        <v>25</v>
      </c>
      <c r="P16" s="487">
        <v>9</v>
      </c>
      <c r="Q16" s="487">
        <v>10</v>
      </c>
      <c r="R16" s="486">
        <f t="shared" si="3"/>
        <v>155</v>
      </c>
      <c r="S16" s="1329"/>
      <c r="T16" s="148"/>
      <c r="U16" s="39"/>
      <c r="V16" s="39"/>
      <c r="W16" s="39"/>
      <c r="X16" s="39"/>
      <c r="Y16" s="39"/>
      <c r="Z16" s="39"/>
      <c r="AA16" s="39"/>
      <c r="AB16" s="39"/>
      <c r="AC16" s="29"/>
      <c r="AD16" s="29"/>
      <c r="AE16" s="32"/>
      <c r="AF16" s="32"/>
      <c r="AG16" s="32"/>
      <c r="AH16" s="32"/>
      <c r="AI16" s="32"/>
      <c r="AJ16" s="32"/>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c r="IS16" s="29"/>
      <c r="IT16" s="29"/>
      <c r="IU16" s="29"/>
      <c r="IV16" s="29"/>
    </row>
    <row r="17" spans="1:256" ht="13.5" x14ac:dyDescent="0.25">
      <c r="A17" s="92">
        <v>3281</v>
      </c>
      <c r="B17" s="487" t="s">
        <v>471</v>
      </c>
      <c r="C17" s="487">
        <v>74</v>
      </c>
      <c r="D17" s="487">
        <v>75</v>
      </c>
      <c r="E17" s="487">
        <v>58</v>
      </c>
      <c r="F17" s="487">
        <v>44</v>
      </c>
      <c r="G17" s="487">
        <v>51</v>
      </c>
      <c r="H17" s="487">
        <v>38</v>
      </c>
      <c r="I17" s="486">
        <f t="shared" si="2"/>
        <v>340</v>
      </c>
      <c r="J17" s="1447"/>
      <c r="K17" s="487">
        <v>10</v>
      </c>
      <c r="L17" s="487">
        <v>30</v>
      </c>
      <c r="M17" s="487">
        <v>19</v>
      </c>
      <c r="N17" s="487">
        <v>22</v>
      </c>
      <c r="O17" s="487">
        <v>18</v>
      </c>
      <c r="P17" s="487">
        <v>8</v>
      </c>
      <c r="Q17" s="487">
        <v>6</v>
      </c>
      <c r="R17" s="486">
        <f t="shared" si="3"/>
        <v>113</v>
      </c>
      <c r="S17" s="1329"/>
      <c r="T17" s="148"/>
      <c r="U17" s="39"/>
      <c r="V17" s="39"/>
      <c r="W17" s="39"/>
      <c r="X17" s="39"/>
      <c r="Y17" s="39"/>
      <c r="Z17" s="39"/>
      <c r="AA17" s="39"/>
      <c r="AB17" s="39"/>
      <c r="AC17" s="29"/>
      <c r="AD17" s="29"/>
      <c r="AE17" s="32"/>
      <c r="AF17" s="32"/>
      <c r="AG17" s="32"/>
      <c r="AH17" s="32"/>
      <c r="AI17" s="32"/>
      <c r="AJ17" s="32"/>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c r="IS17" s="29"/>
      <c r="IT17" s="29"/>
      <c r="IU17" s="29"/>
      <c r="IV17" s="29"/>
    </row>
    <row r="18" spans="1:256" ht="14.25" thickBot="1" x14ac:dyDescent="0.3">
      <c r="B18" s="633" t="s">
        <v>127</v>
      </c>
      <c r="C18" s="1145"/>
      <c r="D18" s="1145"/>
      <c r="E18" s="1145"/>
      <c r="F18" s="1145"/>
      <c r="G18" s="1145"/>
      <c r="H18" s="1145"/>
      <c r="I18" s="1107">
        <f t="shared" si="2"/>
        <v>0</v>
      </c>
      <c r="J18" s="1447"/>
      <c r="K18" s="1145"/>
      <c r="L18" s="1145"/>
      <c r="M18" s="1145"/>
      <c r="N18" s="1145"/>
      <c r="O18" s="1145"/>
      <c r="P18" s="1145"/>
      <c r="Q18" s="1145"/>
      <c r="R18" s="1107">
        <f t="shared" si="3"/>
        <v>0</v>
      </c>
      <c r="S18" s="1329"/>
      <c r="T18" s="148"/>
      <c r="U18" s="39"/>
      <c r="V18" s="39"/>
      <c r="W18" s="39"/>
      <c r="X18" s="39"/>
      <c r="Y18" s="39"/>
      <c r="Z18" s="39"/>
      <c r="AA18" s="39"/>
      <c r="AB18" s="39"/>
      <c r="AC18" s="29"/>
      <c r="AD18" s="29"/>
      <c r="AE18" s="32"/>
      <c r="AF18" s="32"/>
      <c r="AG18" s="32"/>
      <c r="AH18" s="32"/>
      <c r="AI18" s="32"/>
      <c r="AJ18" s="32"/>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c r="IS18" s="29"/>
      <c r="IT18" s="29"/>
      <c r="IU18" s="29"/>
      <c r="IV18" s="29"/>
    </row>
    <row r="19" spans="1:256" ht="14.25" thickBot="1" x14ac:dyDescent="0.3">
      <c r="B19" s="509" t="s">
        <v>128</v>
      </c>
      <c r="C19" s="510">
        <f t="shared" ref="C19:H19" si="4">SUM(C13:C18)</f>
        <v>322</v>
      </c>
      <c r="D19" s="510">
        <f t="shared" si="4"/>
        <v>308</v>
      </c>
      <c r="E19" s="510">
        <f t="shared" si="4"/>
        <v>245</v>
      </c>
      <c r="F19" s="510">
        <f t="shared" si="4"/>
        <v>206</v>
      </c>
      <c r="G19" s="510">
        <f t="shared" si="4"/>
        <v>220</v>
      </c>
      <c r="H19" s="510">
        <f t="shared" si="4"/>
        <v>182</v>
      </c>
      <c r="I19" s="1173">
        <f t="shared" si="2"/>
        <v>1483</v>
      </c>
      <c r="J19" s="1320"/>
      <c r="K19" s="509">
        <f>SUM(K13:K18)</f>
        <v>28</v>
      </c>
      <c r="L19" s="510">
        <f t="shared" ref="L19:Q19" si="5">SUM(L13:L18)</f>
        <v>73</v>
      </c>
      <c r="M19" s="510">
        <f t="shared" si="5"/>
        <v>54</v>
      </c>
      <c r="N19" s="510">
        <f t="shared" si="5"/>
        <v>45</v>
      </c>
      <c r="O19" s="510">
        <f t="shared" si="5"/>
        <v>50</v>
      </c>
      <c r="P19" s="510">
        <f t="shared" si="5"/>
        <v>18</v>
      </c>
      <c r="Q19" s="510">
        <f t="shared" si="5"/>
        <v>19</v>
      </c>
      <c r="R19" s="1173">
        <f t="shared" si="3"/>
        <v>287</v>
      </c>
      <c r="S19" s="1330"/>
      <c r="T19" s="148"/>
      <c r="U19" s="39"/>
      <c r="V19" s="39"/>
      <c r="W19" s="39"/>
      <c r="X19" s="39"/>
      <c r="Y19" s="39"/>
      <c r="Z19" s="39"/>
      <c r="AA19" s="39"/>
      <c r="AB19" s="39"/>
      <c r="AC19" s="29"/>
      <c r="AD19" s="29"/>
      <c r="AE19" s="32"/>
      <c r="AF19" s="32"/>
      <c r="AG19" s="32"/>
      <c r="AH19" s="32"/>
      <c r="AI19" s="32"/>
      <c r="AJ19" s="32"/>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c r="IS19" s="29"/>
      <c r="IT19" s="29"/>
      <c r="IU19" s="29"/>
      <c r="IV19" s="29"/>
    </row>
    <row r="20" spans="1:256" ht="6" customHeight="1" thickBot="1" x14ac:dyDescent="0.3">
      <c r="B20" s="1133"/>
      <c r="C20" s="1133"/>
      <c r="D20" s="1133"/>
      <c r="E20" s="1133"/>
      <c r="F20" s="1133"/>
      <c r="G20" s="1133"/>
      <c r="H20" s="1133"/>
      <c r="I20" s="1134"/>
      <c r="J20" s="1130"/>
      <c r="K20" s="1133"/>
      <c r="L20" s="1133"/>
      <c r="M20" s="1133"/>
      <c r="N20" s="1133"/>
      <c r="O20" s="1133"/>
      <c r="P20" s="1133"/>
      <c r="Q20" s="1133"/>
      <c r="R20" s="1134"/>
      <c r="S20" s="1158"/>
      <c r="T20" s="148"/>
      <c r="U20" s="39"/>
      <c r="V20" s="39"/>
      <c r="W20" s="39"/>
      <c r="X20" s="39"/>
      <c r="Y20" s="39"/>
      <c r="Z20" s="39"/>
      <c r="AA20" s="39"/>
      <c r="AB20" s="39"/>
      <c r="AC20" s="29"/>
      <c r="AD20" s="29"/>
      <c r="AE20" s="32"/>
      <c r="AF20" s="32"/>
      <c r="AG20" s="32"/>
      <c r="AH20" s="32"/>
      <c r="AI20" s="32"/>
      <c r="AJ20" s="32"/>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c r="IR20" s="29"/>
      <c r="IS20" s="29"/>
      <c r="IT20" s="29"/>
      <c r="IU20" s="29"/>
      <c r="IV20" s="29"/>
    </row>
    <row r="21" spans="1:256" s="58" customFormat="1" ht="14.25" thickBot="1" x14ac:dyDescent="0.3">
      <c r="A21" s="87"/>
      <c r="B21" s="1159" t="s">
        <v>5</v>
      </c>
      <c r="C21" s="1160">
        <f>C11+C19</f>
        <v>690</v>
      </c>
      <c r="D21" s="1160">
        <f t="shared" ref="D21:I21" si="6">D11+D19</f>
        <v>683</v>
      </c>
      <c r="E21" s="1160">
        <f t="shared" si="6"/>
        <v>453</v>
      </c>
      <c r="F21" s="1160">
        <f t="shared" si="6"/>
        <v>405</v>
      </c>
      <c r="G21" s="1160">
        <f t="shared" si="6"/>
        <v>401</v>
      </c>
      <c r="H21" s="1160">
        <f t="shared" si="6"/>
        <v>353</v>
      </c>
      <c r="I21" s="1161">
        <f t="shared" si="6"/>
        <v>2985</v>
      </c>
      <c r="J21" s="1162">
        <f>I21/P38</f>
        <v>0.65705480959718243</v>
      </c>
      <c r="K21" s="1160">
        <f>K11+K19</f>
        <v>64</v>
      </c>
      <c r="L21" s="1160">
        <f t="shared" ref="L21:R21" si="7">L11+L19</f>
        <v>124</v>
      </c>
      <c r="M21" s="1160">
        <f t="shared" si="7"/>
        <v>152</v>
      </c>
      <c r="N21" s="1160">
        <f t="shared" si="7"/>
        <v>128</v>
      </c>
      <c r="O21" s="1160">
        <f t="shared" si="7"/>
        <v>115</v>
      </c>
      <c r="P21" s="1160">
        <f t="shared" si="7"/>
        <v>78</v>
      </c>
      <c r="Q21" s="1160">
        <f t="shared" si="7"/>
        <v>56</v>
      </c>
      <c r="R21" s="1161">
        <f t="shared" si="7"/>
        <v>717</v>
      </c>
      <c r="S21" s="1163">
        <f>R21/P38</f>
        <v>0.15782522562183579</v>
      </c>
      <c r="T21" s="148"/>
      <c r="U21" s="39"/>
      <c r="V21" s="39"/>
      <c r="W21" s="39"/>
      <c r="X21" s="39"/>
      <c r="Y21" s="39"/>
      <c r="Z21" s="39"/>
      <c r="AA21" s="39"/>
      <c r="AB21" s="39"/>
      <c r="AC21" s="28"/>
      <c r="AD21" s="28"/>
      <c r="AE21" s="31"/>
      <c r="AF21" s="31"/>
      <c r="AG21" s="31"/>
      <c r="AH21" s="31"/>
      <c r="AI21" s="31"/>
      <c r="AJ21" s="31"/>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c r="IG21" s="28"/>
      <c r="IH21" s="28"/>
      <c r="II21" s="28"/>
      <c r="IJ21" s="28"/>
      <c r="IK21" s="28"/>
      <c r="IL21" s="28"/>
      <c r="IM21" s="28"/>
      <c r="IN21" s="28"/>
      <c r="IO21" s="28"/>
      <c r="IP21" s="28"/>
      <c r="IQ21" s="28"/>
      <c r="IR21" s="28"/>
      <c r="IS21" s="28"/>
      <c r="IT21" s="28"/>
      <c r="IU21" s="28"/>
      <c r="IV21" s="28"/>
    </row>
    <row r="22" spans="1:256" s="59" customFormat="1" ht="13.5" x14ac:dyDescent="0.25">
      <c r="A22" s="91"/>
      <c r="B22" s="498"/>
      <c r="C22" s="483"/>
      <c r="D22" s="483"/>
      <c r="E22" s="483"/>
      <c r="F22" s="483"/>
      <c r="G22" s="483"/>
      <c r="H22" s="483"/>
      <c r="I22" s="484"/>
      <c r="J22" s="483"/>
      <c r="K22" s="483"/>
      <c r="L22" s="483"/>
      <c r="M22" s="483"/>
      <c r="N22" s="483"/>
      <c r="O22" s="483"/>
      <c r="P22" s="483"/>
      <c r="Q22" s="483"/>
      <c r="R22" s="499"/>
      <c r="S22" s="148"/>
      <c r="T22" s="39"/>
      <c r="U22" s="39"/>
      <c r="V22" s="39"/>
      <c r="W22" s="39"/>
      <c r="X22" s="39"/>
      <c r="Y22" s="39"/>
      <c r="Z22" s="39"/>
      <c r="AA22" s="39"/>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33"/>
      <c r="FO22" s="33"/>
      <c r="FP22" s="33"/>
      <c r="FQ22" s="33"/>
      <c r="FR22" s="33"/>
      <c r="FS22" s="33"/>
      <c r="FT22" s="33"/>
      <c r="FU22" s="33"/>
      <c r="FV22" s="33"/>
      <c r="FW22" s="33"/>
      <c r="FX22" s="33"/>
      <c r="FY22" s="33"/>
      <c r="FZ22" s="33"/>
      <c r="GA22" s="33"/>
      <c r="GB22" s="33"/>
      <c r="GC22" s="33"/>
      <c r="GD22" s="33"/>
      <c r="GE22" s="33"/>
      <c r="GF22" s="33"/>
      <c r="GG22" s="33"/>
      <c r="GH22" s="33"/>
      <c r="GI22" s="33"/>
      <c r="GJ22" s="33"/>
      <c r="GK22" s="33"/>
      <c r="GL22" s="33"/>
      <c r="GM22" s="33"/>
      <c r="GN22" s="33"/>
      <c r="GO22" s="33"/>
      <c r="GP22" s="33"/>
      <c r="GQ22" s="33"/>
      <c r="GR22" s="33"/>
      <c r="GS22" s="33"/>
      <c r="GT22" s="33"/>
      <c r="GU22" s="33"/>
      <c r="GV22" s="33"/>
      <c r="GW22" s="33"/>
      <c r="GX22" s="33"/>
      <c r="GY22" s="33"/>
      <c r="GZ22" s="33"/>
      <c r="HA22" s="33"/>
      <c r="HB22" s="33"/>
      <c r="HC22" s="33"/>
      <c r="HD22" s="33"/>
      <c r="HE22" s="33"/>
      <c r="HF22" s="33"/>
      <c r="HG22" s="33"/>
      <c r="HH22" s="33"/>
      <c r="HI22" s="33"/>
      <c r="HJ22" s="33"/>
      <c r="HK22" s="33"/>
      <c r="HL22" s="33"/>
      <c r="HM22" s="33"/>
      <c r="HN22" s="33"/>
      <c r="HO22" s="33"/>
      <c r="HP22" s="33"/>
      <c r="HQ22" s="33"/>
      <c r="HR22" s="33"/>
      <c r="HS22" s="33"/>
      <c r="HT22" s="33"/>
      <c r="HU22" s="33"/>
      <c r="HV22" s="33"/>
      <c r="HW22" s="33"/>
      <c r="HX22" s="33"/>
      <c r="HY22" s="33"/>
      <c r="HZ22" s="33"/>
      <c r="IA22" s="33"/>
      <c r="IB22" s="33"/>
      <c r="IC22" s="33"/>
      <c r="ID22" s="33"/>
      <c r="IE22" s="33"/>
      <c r="IF22" s="33"/>
      <c r="IG22" s="33"/>
      <c r="IH22" s="33"/>
      <c r="II22" s="33"/>
      <c r="IJ22" s="33"/>
      <c r="IK22" s="33"/>
      <c r="IL22" s="33"/>
      <c r="IM22" s="33"/>
      <c r="IN22" s="33"/>
      <c r="IO22" s="33"/>
      <c r="IP22" s="33"/>
      <c r="IQ22" s="33"/>
      <c r="IR22" s="33"/>
      <c r="IS22" s="33"/>
      <c r="IT22" s="33"/>
      <c r="IU22" s="33"/>
    </row>
    <row r="23" spans="1:256" ht="12" thickBot="1" x14ac:dyDescent="0.25"/>
    <row r="24" spans="1:256" ht="12.75" customHeight="1" x14ac:dyDescent="0.2">
      <c r="B24" s="485"/>
      <c r="C24" s="485" t="s">
        <v>129</v>
      </c>
      <c r="D24" s="485" t="s">
        <v>130</v>
      </c>
      <c r="E24" s="485" t="s">
        <v>131</v>
      </c>
      <c r="F24" s="485" t="s">
        <v>132</v>
      </c>
      <c r="G24" s="1316" t="s">
        <v>149</v>
      </c>
      <c r="H24" s="1317"/>
      <c r="I24" s="485" t="s">
        <v>133</v>
      </c>
      <c r="J24" s="485" t="s">
        <v>134</v>
      </c>
      <c r="K24" s="485" t="s">
        <v>135</v>
      </c>
      <c r="L24" s="485" t="s">
        <v>136</v>
      </c>
      <c r="M24" s="485" t="s">
        <v>137</v>
      </c>
      <c r="N24" s="1316" t="s">
        <v>142</v>
      </c>
      <c r="O24" s="1325"/>
      <c r="P24" s="1326" t="s">
        <v>5</v>
      </c>
      <c r="Q24" s="1327"/>
      <c r="R24" s="1323" t="s">
        <v>284</v>
      </c>
      <c r="S24" s="1324"/>
      <c r="T24" s="1331" t="s">
        <v>377</v>
      </c>
      <c r="U24" s="1332"/>
      <c r="V24" s="1174" t="s">
        <v>476</v>
      </c>
      <c r="W24" s="484"/>
      <c r="X24" s="501"/>
      <c r="Y24" s="68"/>
      <c r="Z24" s="68"/>
      <c r="AA24" s="69"/>
      <c r="AB24" s="68"/>
      <c r="AC24" s="68"/>
      <c r="AE24" s="56"/>
      <c r="AF24" s="57"/>
    </row>
    <row r="25" spans="1:256" ht="13.5" customHeight="1" x14ac:dyDescent="0.2">
      <c r="B25" s="487" t="s">
        <v>118</v>
      </c>
      <c r="C25" s="502">
        <v>12</v>
      </c>
      <c r="D25" s="502">
        <v>15</v>
      </c>
      <c r="E25" s="502">
        <v>10</v>
      </c>
      <c r="F25" s="502">
        <v>17</v>
      </c>
      <c r="G25" s="486">
        <f>SUM(C25:F25)</f>
        <v>54</v>
      </c>
      <c r="H25" s="1318"/>
      <c r="I25" s="1033"/>
      <c r="J25" s="1033"/>
      <c r="K25" s="1033"/>
      <c r="L25" s="1033"/>
      <c r="M25" s="488"/>
      <c r="N25" s="505">
        <f>SUM(I25:M25)</f>
        <v>0</v>
      </c>
      <c r="O25" s="1321"/>
      <c r="P25" s="1175">
        <f>N25+G25+R7+I7</f>
        <v>811</v>
      </c>
      <c r="Q25" s="1121"/>
      <c r="R25" s="503"/>
      <c r="S25" s="1125"/>
      <c r="T25" s="1113"/>
      <c r="U25" s="1112"/>
      <c r="V25" s="1176"/>
      <c r="W25" s="484"/>
      <c r="X25" s="504"/>
      <c r="Y25" s="70"/>
      <c r="Z25" s="68"/>
      <c r="AA25" s="69"/>
      <c r="AB25" s="68"/>
      <c r="AC25" s="68"/>
      <c r="AE25" s="56"/>
      <c r="AF25" s="57"/>
    </row>
    <row r="26" spans="1:256" ht="13.5" customHeight="1" x14ac:dyDescent="0.2">
      <c r="B26" s="487" t="s">
        <v>119</v>
      </c>
      <c r="C26" s="488"/>
      <c r="D26" s="488"/>
      <c r="E26" s="488"/>
      <c r="F26" s="488"/>
      <c r="G26" s="486">
        <v>0</v>
      </c>
      <c r="H26" s="1319"/>
      <c r="I26" s="487">
        <v>88</v>
      </c>
      <c r="J26" s="487">
        <v>72</v>
      </c>
      <c r="K26" s="487">
        <v>61</v>
      </c>
      <c r="L26" s="487">
        <v>69</v>
      </c>
      <c r="M26" s="488"/>
      <c r="N26" s="505">
        <f>SUM(I26:M26)</f>
        <v>290</v>
      </c>
      <c r="O26" s="1322"/>
      <c r="P26" s="1177">
        <f>N26+G26+R8+I8</f>
        <v>868</v>
      </c>
      <c r="Q26" s="500"/>
      <c r="R26" s="1126">
        <v>12</v>
      </c>
      <c r="S26" s="1126"/>
      <c r="T26" s="1113">
        <v>0</v>
      </c>
      <c r="U26" s="1113"/>
      <c r="V26" s="1178">
        <v>14</v>
      </c>
      <c r="W26" s="484">
        <f>P26+R26+T26+V26</f>
        <v>894</v>
      </c>
      <c r="X26" s="504"/>
      <c r="Y26" s="70"/>
      <c r="Z26" s="68"/>
      <c r="AA26" s="69"/>
      <c r="AB26" s="68"/>
      <c r="AC26" s="68"/>
      <c r="AE26" s="56"/>
      <c r="AF26" s="57"/>
    </row>
    <row r="27" spans="1:256" ht="13.5" customHeight="1" x14ac:dyDescent="0.2">
      <c r="B27" s="487" t="s">
        <v>120</v>
      </c>
      <c r="C27" s="488"/>
      <c r="D27" s="488"/>
      <c r="E27" s="488"/>
      <c r="F27" s="488"/>
      <c r="G27" s="486">
        <f>SUM(C27:F27)</f>
        <v>0</v>
      </c>
      <c r="H27" s="1319"/>
      <c r="I27" s="487">
        <v>9</v>
      </c>
      <c r="J27" s="487">
        <v>8</v>
      </c>
      <c r="K27" s="487">
        <v>13</v>
      </c>
      <c r="L27" s="487">
        <v>8</v>
      </c>
      <c r="M27" s="488"/>
      <c r="N27" s="505">
        <f>SUM(I27:M27)</f>
        <v>38</v>
      </c>
      <c r="O27" s="1322"/>
      <c r="P27" s="1179">
        <f>N27+G27+R9+I9</f>
        <v>332</v>
      </c>
      <c r="Q27" s="1123"/>
      <c r="R27" s="508"/>
      <c r="S27" s="1125"/>
      <c r="T27" s="1113"/>
      <c r="U27" s="1112"/>
      <c r="V27" s="1176"/>
      <c r="W27" s="484"/>
      <c r="X27" s="504"/>
      <c r="Y27" s="70"/>
      <c r="Z27" s="68"/>
      <c r="AA27" s="69"/>
      <c r="AB27" s="68"/>
      <c r="AC27" s="68"/>
      <c r="AE27" s="56"/>
      <c r="AF27" s="57"/>
    </row>
    <row r="28" spans="1:256" ht="13.5" customHeight="1" thickBot="1" x14ac:dyDescent="0.25">
      <c r="B28" s="633" t="s">
        <v>121</v>
      </c>
      <c r="C28" s="1144">
        <v>7</v>
      </c>
      <c r="D28" s="1144">
        <v>5</v>
      </c>
      <c r="E28" s="1144">
        <v>6</v>
      </c>
      <c r="F28" s="1145"/>
      <c r="G28" s="1107">
        <f>SUM(C28:F28)</f>
        <v>18</v>
      </c>
      <c r="H28" s="1319"/>
      <c r="I28" s="1146"/>
      <c r="J28" s="1146"/>
      <c r="K28" s="1146"/>
      <c r="L28" s="1146"/>
      <c r="M28" s="1145"/>
      <c r="N28" s="1147">
        <f>SUM(I28:M28)</f>
        <v>0</v>
      </c>
      <c r="O28" s="1322"/>
      <c r="P28" s="1175">
        <f>N28+G28+R10+I10</f>
        <v>321</v>
      </c>
      <c r="Q28" s="1121"/>
      <c r="R28" s="503"/>
      <c r="S28" s="503"/>
      <c r="T28" s="1148"/>
      <c r="U28" s="1148"/>
      <c r="V28" s="1176"/>
      <c r="W28" s="484"/>
      <c r="X28" s="504"/>
      <c r="Y28" s="70"/>
      <c r="Z28" s="68"/>
      <c r="AA28" s="69"/>
      <c r="AB28" s="68"/>
      <c r="AC28" s="68"/>
      <c r="AE28" s="56"/>
      <c r="AF28" s="57"/>
    </row>
    <row r="29" spans="1:256" ht="13.5" customHeight="1" thickBot="1" x14ac:dyDescent="0.25">
      <c r="B29" s="509" t="s">
        <v>122</v>
      </c>
      <c r="C29" s="510">
        <f>SUM(C25:C28)</f>
        <v>19</v>
      </c>
      <c r="D29" s="510">
        <f>SUM(D25:D28)</f>
        <v>20</v>
      </c>
      <c r="E29" s="510">
        <f>SUM(E25:E28)</f>
        <v>16</v>
      </c>
      <c r="F29" s="510">
        <f>SUM(F25:F28)</f>
        <v>17</v>
      </c>
      <c r="G29" s="511">
        <f>SUM(C29:F29)</f>
        <v>72</v>
      </c>
      <c r="H29" s="1319"/>
      <c r="I29" s="510">
        <f>SUM(I25:I28)</f>
        <v>97</v>
      </c>
      <c r="J29" s="510">
        <f>SUM(J25:J28)</f>
        <v>80</v>
      </c>
      <c r="K29" s="510">
        <f>SUM(K25:K28)</f>
        <v>74</v>
      </c>
      <c r="L29" s="510">
        <f>SUM(L25:L28)</f>
        <v>77</v>
      </c>
      <c r="M29" s="510">
        <f>SUM(M25:M28)</f>
        <v>0</v>
      </c>
      <c r="N29" s="512">
        <f>SUM(I29:M29)</f>
        <v>328</v>
      </c>
      <c r="O29" s="1322"/>
      <c r="P29" s="506">
        <f>SUM(P25:P28)</f>
        <v>2332</v>
      </c>
      <c r="Q29" s="1122"/>
      <c r="R29" s="507">
        <f>R25+R26+R27+R28</f>
        <v>12</v>
      </c>
      <c r="S29" s="1124"/>
      <c r="T29" s="1114"/>
      <c r="U29" s="1127"/>
      <c r="V29" s="1180"/>
      <c r="W29" s="484"/>
      <c r="X29" s="504"/>
      <c r="Y29" s="70"/>
      <c r="Z29" s="68"/>
      <c r="AA29" s="69"/>
      <c r="AB29" s="68"/>
      <c r="AC29" s="68"/>
      <c r="AE29" s="56"/>
      <c r="AF29" s="57"/>
    </row>
    <row r="30" spans="1:256" ht="12.75" customHeight="1" x14ac:dyDescent="0.2">
      <c r="B30" s="513"/>
      <c r="C30" s="513"/>
      <c r="D30" s="513"/>
      <c r="E30" s="513"/>
      <c r="F30" s="513"/>
      <c r="G30" s="494"/>
      <c r="H30" s="1319"/>
      <c r="I30" s="513"/>
      <c r="J30" s="513"/>
      <c r="K30" s="513"/>
      <c r="L30" s="513"/>
      <c r="M30" s="513"/>
      <c r="N30" s="1109"/>
      <c r="O30" s="1322"/>
      <c r="P30" s="1179"/>
      <c r="Q30" s="1123"/>
      <c r="R30" s="508"/>
      <c r="S30" s="508"/>
      <c r="T30" s="1115"/>
      <c r="U30" s="1115"/>
      <c r="V30" s="1176"/>
      <c r="W30" s="484"/>
      <c r="X30" s="504"/>
      <c r="Y30" s="71"/>
      <c r="Z30" s="68"/>
      <c r="AA30" s="69"/>
      <c r="AB30" s="68"/>
      <c r="AC30" s="68"/>
      <c r="AE30" s="56"/>
      <c r="AF30" s="57"/>
    </row>
    <row r="31" spans="1:256" ht="14.25" customHeight="1" x14ac:dyDescent="0.2">
      <c r="B31" s="487" t="s">
        <v>123</v>
      </c>
      <c r="C31" s="487">
        <v>20</v>
      </c>
      <c r="D31" s="487">
        <v>11</v>
      </c>
      <c r="E31" s="487">
        <v>15</v>
      </c>
      <c r="F31" s="487">
        <v>9</v>
      </c>
      <c r="G31" s="486">
        <f t="shared" ref="G31:G35" si="8">SUM(C31:F31)</f>
        <v>55</v>
      </c>
      <c r="H31" s="1319"/>
      <c r="I31" s="487">
        <v>9</v>
      </c>
      <c r="J31" s="487">
        <v>11</v>
      </c>
      <c r="K31" s="487">
        <v>7</v>
      </c>
      <c r="L31" s="487">
        <v>4</v>
      </c>
      <c r="M31" s="488"/>
      <c r="N31" s="505">
        <f t="shared" ref="N31:N36" si="9">SUM(I31:M31)</f>
        <v>31</v>
      </c>
      <c r="O31" s="1322"/>
      <c r="P31" s="1177">
        <f>N31+G31+R13+I13</f>
        <v>237</v>
      </c>
      <c r="Q31" s="1120"/>
      <c r="R31" s="514"/>
      <c r="S31" s="514"/>
      <c r="T31" s="1112"/>
      <c r="U31" s="1112"/>
      <c r="V31" s="1176"/>
      <c r="W31" s="484"/>
      <c r="X31" s="504"/>
      <c r="Y31" s="70"/>
      <c r="Z31" s="68"/>
      <c r="AA31" s="69"/>
      <c r="AB31" s="72"/>
      <c r="AC31" s="68"/>
      <c r="AE31" s="56"/>
      <c r="AF31" s="57"/>
    </row>
    <row r="32" spans="1:256" ht="14.25" customHeight="1" x14ac:dyDescent="0.2">
      <c r="B32" s="487" t="s">
        <v>124</v>
      </c>
      <c r="C32" s="487">
        <v>30</v>
      </c>
      <c r="D32" s="487">
        <v>16</v>
      </c>
      <c r="E32" s="487">
        <v>8</v>
      </c>
      <c r="F32" s="487">
        <v>15</v>
      </c>
      <c r="G32" s="486">
        <f t="shared" si="8"/>
        <v>69</v>
      </c>
      <c r="H32" s="1319"/>
      <c r="I32" s="496">
        <v>0</v>
      </c>
      <c r="J32" s="496">
        <v>6</v>
      </c>
      <c r="K32" s="496">
        <v>5</v>
      </c>
      <c r="L32" s="496">
        <v>4</v>
      </c>
      <c r="M32" s="497"/>
      <c r="N32" s="505">
        <f t="shared" si="9"/>
        <v>15</v>
      </c>
      <c r="O32" s="1322"/>
      <c r="P32" s="1177">
        <f>I14+R14+G32+N32</f>
        <v>688</v>
      </c>
      <c r="Q32" s="1120"/>
      <c r="R32" s="515">
        <v>8</v>
      </c>
      <c r="S32" s="515"/>
      <c r="T32" s="1112">
        <v>0</v>
      </c>
      <c r="U32" s="1112"/>
      <c r="V32" s="1176"/>
      <c r="W32" s="484">
        <f>P32+R32+T32</f>
        <v>696</v>
      </c>
      <c r="X32" s="504"/>
      <c r="Y32" s="70"/>
      <c r="Z32" s="68"/>
      <c r="AA32" s="69"/>
      <c r="AB32" s="72"/>
      <c r="AC32" s="68"/>
      <c r="AE32" s="56"/>
      <c r="AF32" s="57"/>
    </row>
    <row r="33" spans="1:32" ht="14.25" customHeight="1" x14ac:dyDescent="0.2">
      <c r="B33" s="487" t="s">
        <v>125</v>
      </c>
      <c r="C33" s="488"/>
      <c r="D33" s="488"/>
      <c r="E33" s="488"/>
      <c r="F33" s="488"/>
      <c r="G33" s="486">
        <f t="shared" si="8"/>
        <v>0</v>
      </c>
      <c r="H33" s="1319"/>
      <c r="I33" s="488"/>
      <c r="J33" s="488"/>
      <c r="K33" s="488"/>
      <c r="L33" s="488"/>
      <c r="M33" s="488"/>
      <c r="N33" s="505">
        <f t="shared" si="9"/>
        <v>0</v>
      </c>
      <c r="O33" s="1322"/>
      <c r="P33" s="1177">
        <f>N33+G33+R15+I15</f>
        <v>319</v>
      </c>
      <c r="Q33" s="1120"/>
      <c r="R33" s="515">
        <v>7</v>
      </c>
      <c r="S33" s="515"/>
      <c r="T33" s="1112"/>
      <c r="U33" s="1112"/>
      <c r="V33" s="1176"/>
      <c r="W33" s="484">
        <f>P33+R33+T33+V33</f>
        <v>326</v>
      </c>
      <c r="X33" s="504"/>
      <c r="Y33" s="70"/>
      <c r="Z33" s="68"/>
      <c r="AA33" s="69"/>
      <c r="AB33" s="72"/>
      <c r="AC33" s="68"/>
      <c r="AE33" s="56"/>
      <c r="AF33" s="57"/>
    </row>
    <row r="34" spans="1:32" ht="14.25" customHeight="1" x14ac:dyDescent="0.2">
      <c r="B34" s="487" t="s">
        <v>126</v>
      </c>
      <c r="C34" s="496">
        <v>4</v>
      </c>
      <c r="D34" s="496">
        <v>3</v>
      </c>
      <c r="E34" s="496">
        <v>7</v>
      </c>
      <c r="F34" s="496">
        <v>6</v>
      </c>
      <c r="G34" s="486">
        <f t="shared" si="8"/>
        <v>20</v>
      </c>
      <c r="H34" s="1319"/>
      <c r="I34" s="487">
        <v>46</v>
      </c>
      <c r="J34" s="487">
        <v>18</v>
      </c>
      <c r="K34" s="487">
        <v>17</v>
      </c>
      <c r="L34" s="487">
        <v>19</v>
      </c>
      <c r="M34" s="488"/>
      <c r="N34" s="505">
        <f t="shared" si="9"/>
        <v>100</v>
      </c>
      <c r="O34" s="1322"/>
      <c r="P34" s="1177">
        <f>N34+G34+R16+I16</f>
        <v>363</v>
      </c>
      <c r="Q34" s="1120"/>
      <c r="R34" s="514"/>
      <c r="S34" s="514"/>
      <c r="T34" s="1112"/>
      <c r="U34" s="1112"/>
      <c r="V34" s="1178">
        <v>13</v>
      </c>
      <c r="W34" s="484">
        <f>P34+R34+T34+V34</f>
        <v>376</v>
      </c>
      <c r="X34" s="504"/>
      <c r="Y34" s="70"/>
      <c r="Z34" s="68"/>
      <c r="AA34" s="69"/>
      <c r="AB34" s="72"/>
      <c r="AC34" s="68"/>
      <c r="AE34" s="56"/>
      <c r="AF34" s="57"/>
    </row>
    <row r="35" spans="1:32" ht="14.25" customHeight="1" thickBot="1" x14ac:dyDescent="0.25">
      <c r="B35" s="633" t="s">
        <v>471</v>
      </c>
      <c r="C35" s="1145"/>
      <c r="D35" s="1145"/>
      <c r="E35" s="1145"/>
      <c r="F35" s="1145"/>
      <c r="G35" s="1107">
        <f t="shared" si="8"/>
        <v>0</v>
      </c>
      <c r="H35" s="1319"/>
      <c r="I35" s="633">
        <v>23</v>
      </c>
      <c r="J35" s="633">
        <v>38</v>
      </c>
      <c r="K35" s="633">
        <v>35</v>
      </c>
      <c r="L35" s="633">
        <v>55</v>
      </c>
      <c r="M35" s="1145"/>
      <c r="N35" s="1147">
        <f t="shared" si="9"/>
        <v>151</v>
      </c>
      <c r="O35" s="1322"/>
      <c r="P35" s="1175">
        <f>N35+G35+R17+I17</f>
        <v>604</v>
      </c>
      <c r="Q35" s="1121"/>
      <c r="R35" s="503"/>
      <c r="S35" s="503"/>
      <c r="T35" s="1148">
        <v>5</v>
      </c>
      <c r="U35" s="1148"/>
      <c r="V35" s="1176"/>
      <c r="W35" s="484">
        <f>P35+R35+T35</f>
        <v>609</v>
      </c>
      <c r="X35" s="504"/>
      <c r="Y35" s="70"/>
      <c r="Z35" s="68"/>
      <c r="AA35" s="69"/>
      <c r="AB35" s="72"/>
      <c r="AC35" s="68"/>
      <c r="AE35" s="56"/>
      <c r="AF35" s="57"/>
    </row>
    <row r="36" spans="1:32" ht="13.5" customHeight="1" thickBot="1" x14ac:dyDescent="0.25">
      <c r="B36" s="509" t="s">
        <v>128</v>
      </c>
      <c r="C36" s="510">
        <f t="shared" ref="C36:M36" si="10">C31+C32+C33+C34+C35</f>
        <v>54</v>
      </c>
      <c r="D36" s="510">
        <f t="shared" si="10"/>
        <v>30</v>
      </c>
      <c r="E36" s="510">
        <f t="shared" si="10"/>
        <v>30</v>
      </c>
      <c r="F36" s="510">
        <f t="shared" si="10"/>
        <v>30</v>
      </c>
      <c r="G36" s="1173">
        <f>SUM(C36:F36)</f>
        <v>144</v>
      </c>
      <c r="H36" s="1320"/>
      <c r="I36" s="509">
        <f t="shared" si="10"/>
        <v>78</v>
      </c>
      <c r="J36" s="510">
        <f t="shared" si="10"/>
        <v>73</v>
      </c>
      <c r="K36" s="510">
        <f t="shared" si="10"/>
        <v>64</v>
      </c>
      <c r="L36" s="510">
        <f t="shared" si="10"/>
        <v>82</v>
      </c>
      <c r="M36" s="510">
        <f t="shared" si="10"/>
        <v>0</v>
      </c>
      <c r="N36" s="1173">
        <f t="shared" si="9"/>
        <v>297</v>
      </c>
      <c r="O36" s="1320"/>
      <c r="P36" s="506">
        <f>SUM(P31:P35)</f>
        <v>2211</v>
      </c>
      <c r="Q36" s="1122"/>
      <c r="R36" s="1008">
        <f>SUM(R31:R35)</f>
        <v>15</v>
      </c>
      <c r="S36" s="1008"/>
      <c r="T36" s="1128">
        <f>SUM(T31:T35)</f>
        <v>5</v>
      </c>
      <c r="U36" s="1129"/>
      <c r="V36" s="1180"/>
      <c r="W36" s="484"/>
      <c r="X36" s="504"/>
      <c r="Y36" s="70"/>
      <c r="Z36" s="68"/>
      <c r="AA36" s="69"/>
      <c r="AB36" s="72"/>
      <c r="AC36" s="68"/>
      <c r="AE36" s="56"/>
      <c r="AF36" s="57"/>
    </row>
    <row r="37" spans="1:32" s="1141" customFormat="1" ht="4.5" customHeight="1" thickBot="1" x14ac:dyDescent="0.25">
      <c r="A37" s="1131"/>
      <c r="B37" s="1132"/>
      <c r="C37" s="1133"/>
      <c r="D37" s="1133"/>
      <c r="E37" s="1133"/>
      <c r="F37" s="1133"/>
      <c r="G37" s="1134"/>
      <c r="H37" s="1130"/>
      <c r="I37" s="1133"/>
      <c r="J37" s="1133"/>
      <c r="K37" s="1133"/>
      <c r="L37" s="1133"/>
      <c r="M37" s="1133"/>
      <c r="N37" s="1134"/>
      <c r="O37" s="1149"/>
      <c r="P37" s="1150"/>
      <c r="Q37" s="1151"/>
      <c r="R37" s="1152"/>
      <c r="S37" s="1152"/>
      <c r="T37" s="1153"/>
      <c r="U37" s="1154"/>
      <c r="V37" s="1181"/>
      <c r="W37" s="1135"/>
      <c r="X37" s="1136"/>
      <c r="Y37" s="1137"/>
      <c r="Z37" s="1138"/>
      <c r="AA37" s="1139"/>
      <c r="AB37" s="1140"/>
      <c r="AC37" s="1138"/>
      <c r="AE37" s="1142"/>
      <c r="AF37" s="1143"/>
    </row>
    <row r="38" spans="1:32" ht="14.25" customHeight="1" thickBot="1" x14ac:dyDescent="0.3">
      <c r="B38" s="517" t="s">
        <v>5</v>
      </c>
      <c r="C38" s="518">
        <f>C29+C36</f>
        <v>73</v>
      </c>
      <c r="D38" s="518">
        <f t="shared" ref="D38:N38" si="11">D29+D36</f>
        <v>50</v>
      </c>
      <c r="E38" s="518">
        <f t="shared" si="11"/>
        <v>46</v>
      </c>
      <c r="F38" s="518">
        <f t="shared" si="11"/>
        <v>47</v>
      </c>
      <c r="G38" s="1110">
        <f t="shared" si="11"/>
        <v>216</v>
      </c>
      <c r="H38" s="1156">
        <f>G38/P38</f>
        <v>4.7545674664318735E-2</v>
      </c>
      <c r="I38" s="518">
        <f t="shared" si="11"/>
        <v>175</v>
      </c>
      <c r="J38" s="518">
        <f t="shared" si="11"/>
        <v>153</v>
      </c>
      <c r="K38" s="518">
        <f t="shared" si="11"/>
        <v>138</v>
      </c>
      <c r="L38" s="518">
        <f t="shared" si="11"/>
        <v>159</v>
      </c>
      <c r="M38" s="518">
        <f t="shared" si="11"/>
        <v>0</v>
      </c>
      <c r="N38" s="1110">
        <f t="shared" si="11"/>
        <v>625</v>
      </c>
      <c r="O38" s="1157">
        <f>N38/P38</f>
        <v>0.137574290116663</v>
      </c>
      <c r="P38" s="1188">
        <f>P36+P29</f>
        <v>4543</v>
      </c>
      <c r="Q38" s="1185">
        <f>P38/P39</f>
        <v>0.99300546448087434</v>
      </c>
      <c r="R38" s="1111">
        <f>R36+R29</f>
        <v>27</v>
      </c>
      <c r="S38" s="1186">
        <f>R38/P39</f>
        <v>5.9016393442622951E-3</v>
      </c>
      <c r="T38" s="1116">
        <f>T36+T29</f>
        <v>5</v>
      </c>
      <c r="U38" s="1187">
        <f>T38/P39</f>
        <v>1.092896174863388E-3</v>
      </c>
      <c r="V38" s="1182"/>
      <c r="W38" s="484"/>
      <c r="X38" s="504"/>
      <c r="Y38" s="70"/>
      <c r="Z38" s="68"/>
      <c r="AA38" s="69"/>
      <c r="AB38" s="72"/>
      <c r="AC38" s="68"/>
      <c r="AE38" s="56"/>
      <c r="AF38" s="57"/>
    </row>
    <row r="39" spans="1:32" ht="13.5" customHeight="1" thickBot="1" x14ac:dyDescent="0.3">
      <c r="B39" s="1155"/>
      <c r="C39" s="1119"/>
      <c r="D39" s="1119"/>
      <c r="E39" s="1119"/>
      <c r="F39" s="1119"/>
      <c r="G39" s="1119"/>
      <c r="H39" s="1119"/>
      <c r="I39" s="1119"/>
      <c r="J39" s="1119"/>
      <c r="K39" s="1119"/>
      <c r="L39" s="1119"/>
      <c r="M39" s="1119"/>
      <c r="N39" s="1118"/>
      <c r="O39" s="1109"/>
      <c r="P39" s="1443">
        <f>P38+R38+T38</f>
        <v>4575</v>
      </c>
      <c r="Q39" s="1444"/>
      <c r="R39" s="1444"/>
      <c r="S39" s="1444"/>
      <c r="T39" s="1444"/>
      <c r="U39" s="1445"/>
      <c r="V39" s="1182"/>
      <c r="W39" s="484"/>
      <c r="X39" s="504"/>
      <c r="Y39" s="70"/>
      <c r="Z39" s="68"/>
      <c r="AA39" s="69"/>
      <c r="AB39" s="72"/>
      <c r="AC39" s="68"/>
      <c r="AE39" s="56"/>
      <c r="AF39" s="57"/>
    </row>
    <row r="40" spans="1:32" ht="13.5" customHeight="1" thickBot="1" x14ac:dyDescent="0.25">
      <c r="B40" s="633" t="s">
        <v>516</v>
      </c>
      <c r="C40" s="633"/>
      <c r="D40" s="633"/>
      <c r="E40" s="633"/>
      <c r="F40" s="633"/>
      <c r="G40" s="1165"/>
      <c r="H40" s="1165"/>
      <c r="I40" s="633"/>
      <c r="J40" s="633"/>
      <c r="K40" s="633"/>
      <c r="L40" s="633"/>
      <c r="M40" s="633"/>
      <c r="N40" s="1166"/>
      <c r="O40" s="1147"/>
      <c r="P40" s="1183">
        <v>29</v>
      </c>
      <c r="Q40" s="516"/>
      <c r="R40" s="1167"/>
      <c r="S40" s="1167"/>
      <c r="T40" s="1168"/>
      <c r="U40" s="1168"/>
      <c r="V40" s="1184"/>
      <c r="W40" s="484"/>
      <c r="X40" s="504"/>
      <c r="Y40" s="70"/>
      <c r="Z40" s="68"/>
      <c r="AA40" s="69"/>
      <c r="AB40" s="72"/>
      <c r="AC40" s="68"/>
      <c r="AE40" s="56"/>
      <c r="AF40" s="57"/>
    </row>
    <row r="41" spans="1:32" ht="13.5" customHeight="1" thickBot="1" x14ac:dyDescent="0.25">
      <c r="B41" s="509" t="s">
        <v>298</v>
      </c>
      <c r="C41" s="1169"/>
      <c r="D41" s="1169"/>
      <c r="E41" s="1169"/>
      <c r="F41" s="1169"/>
      <c r="G41" s="1169"/>
      <c r="H41" s="1169"/>
      <c r="I41" s="510"/>
      <c r="J41" s="510"/>
      <c r="K41" s="510"/>
      <c r="L41" s="510"/>
      <c r="M41" s="510"/>
      <c r="N41" s="1170"/>
      <c r="O41" s="512"/>
      <c r="P41" s="506">
        <f>P40</f>
        <v>29</v>
      </c>
      <c r="Q41" s="1122"/>
      <c r="R41" s="1171">
        <f>R40</f>
        <v>0</v>
      </c>
      <c r="S41" s="1171"/>
      <c r="T41" s="1172">
        <f>T40</f>
        <v>0</v>
      </c>
      <c r="U41" s="1172"/>
      <c r="V41" s="1117"/>
      <c r="W41" s="484"/>
      <c r="X41" s="504"/>
      <c r="Y41" s="70"/>
      <c r="Z41" s="68"/>
      <c r="AA41" s="69"/>
      <c r="AB41" s="68"/>
      <c r="AC41" s="68"/>
      <c r="AE41" s="56"/>
      <c r="AF41" s="57"/>
    </row>
    <row r="42" spans="1:32" s="82" customFormat="1" ht="13.5" customHeight="1" thickBot="1" x14ac:dyDescent="0.3">
      <c r="A42" s="92"/>
      <c r="B42" s="520" t="s">
        <v>392</v>
      </c>
      <c r="C42" s="521"/>
      <c r="D42" s="521"/>
      <c r="E42" s="521"/>
      <c r="F42" s="521"/>
      <c r="G42" s="521"/>
      <c r="H42" s="521"/>
      <c r="I42" s="521"/>
      <c r="J42" s="521"/>
      <c r="K42" s="521"/>
      <c r="L42" s="521"/>
      <c r="M42" s="521"/>
      <c r="N42" s="1108"/>
      <c r="O42" s="512"/>
      <c r="P42" s="1440">
        <f>P39+P41</f>
        <v>4604</v>
      </c>
      <c r="Q42" s="1441"/>
      <c r="R42" s="1441"/>
      <c r="S42" s="1441"/>
      <c r="T42" s="1441"/>
      <c r="U42" s="1442"/>
      <c r="V42" s="1164">
        <f>V26+V34</f>
        <v>27</v>
      </c>
      <c r="W42" s="84"/>
      <c r="X42" s="85"/>
      <c r="Y42" s="84"/>
      <c r="Z42" s="84"/>
      <c r="AB42" s="83"/>
      <c r="AC42" s="86"/>
    </row>
    <row r="43" spans="1:32" ht="14.25" thickBot="1" x14ac:dyDescent="0.3">
      <c r="B43" s="148"/>
      <c r="C43" s="148"/>
      <c r="D43" s="148"/>
      <c r="E43" s="148"/>
      <c r="F43" s="148"/>
      <c r="G43" s="148"/>
      <c r="H43" s="148"/>
      <c r="I43" s="148"/>
      <c r="J43" s="148"/>
      <c r="K43" s="148"/>
      <c r="L43" s="148"/>
      <c r="M43" s="148"/>
      <c r="N43" s="522"/>
      <c r="O43" s="484"/>
      <c r="P43" s="1437">
        <f>P42+V42</f>
        <v>4631</v>
      </c>
      <c r="Q43" s="1438"/>
      <c r="R43" s="1438"/>
      <c r="S43" s="1438"/>
      <c r="T43" s="1438"/>
      <c r="U43" s="1438"/>
      <c r="V43" s="1439"/>
      <c r="W43" s="56"/>
      <c r="X43" s="57"/>
      <c r="Z43" s="55"/>
      <c r="AA43" s="55"/>
    </row>
    <row r="44" spans="1:32" x14ac:dyDescent="0.2">
      <c r="B44" s="523"/>
    </row>
    <row r="45" spans="1:32" x14ac:dyDescent="0.2">
      <c r="B45" s="523"/>
    </row>
    <row r="46" spans="1:32" x14ac:dyDescent="0.2">
      <c r="B46" s="1009" t="s">
        <v>687</v>
      </c>
      <c r="C46" s="1009"/>
      <c r="D46" s="1009"/>
      <c r="E46" s="1009"/>
    </row>
    <row r="47" spans="1:32" x14ac:dyDescent="0.2">
      <c r="B47" s="483" t="s">
        <v>376</v>
      </c>
    </row>
    <row r="48" spans="1:32" x14ac:dyDescent="0.2">
      <c r="B48" s="483" t="s">
        <v>477</v>
      </c>
    </row>
  </sheetData>
  <mergeCells count="17">
    <mergeCell ref="P43:V43"/>
    <mergeCell ref="S7:S19"/>
    <mergeCell ref="T24:U24"/>
    <mergeCell ref="P39:U39"/>
    <mergeCell ref="R24:S24"/>
    <mergeCell ref="P42:U42"/>
    <mergeCell ref="R6:S6"/>
    <mergeCell ref="N24:O24"/>
    <mergeCell ref="P24:Q24"/>
    <mergeCell ref="B2:Q2"/>
    <mergeCell ref="B4:Q4"/>
    <mergeCell ref="B3:Q3"/>
    <mergeCell ref="G24:H24"/>
    <mergeCell ref="H25:H36"/>
    <mergeCell ref="O25:O36"/>
    <mergeCell ref="I6:J6"/>
    <mergeCell ref="J7:J19"/>
  </mergeCells>
  <phoneticPr fontId="0" type="noConversion"/>
  <pageMargins left="1.2204724409448819" right="0.23622047244094491" top="0.35433070866141736" bottom="0.35433070866141736" header="0.31496062992125984" footer="0.31496062992125984"/>
  <pageSetup paperSize="9" scale="86" orientation="landscape" r:id="rId1"/>
  <headerFooter alignWithMargins="0">
    <oddFooter>&amp;L&amp;D&amp;CAllgemeine Übersicht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J22"/>
  <sheetViews>
    <sheetView zoomScaleNormal="100" workbookViewId="0">
      <selection activeCell="A21" sqref="A21:XFD21"/>
    </sheetView>
  </sheetViews>
  <sheetFormatPr baseColWidth="10" defaultRowHeight="12.75" x14ac:dyDescent="0.2"/>
  <cols>
    <col min="1" max="1" width="3.42578125" customWidth="1"/>
    <col min="2" max="2" width="8.140625" customWidth="1"/>
    <col min="3" max="3" width="76.140625" bestFit="1" customWidth="1"/>
    <col min="4" max="9" width="4.42578125" bestFit="1" customWidth="1"/>
    <col min="10" max="10" width="5.42578125" customWidth="1"/>
  </cols>
  <sheetData>
    <row r="1" spans="2:10" ht="13.5" x14ac:dyDescent="0.25">
      <c r="B1" s="105"/>
      <c r="C1" s="105"/>
      <c r="D1" s="105"/>
      <c r="E1" s="105"/>
      <c r="F1" s="105"/>
      <c r="G1" s="105"/>
      <c r="H1" s="105"/>
      <c r="I1" s="105"/>
      <c r="J1" s="105"/>
    </row>
    <row r="2" spans="2:10" ht="14.25" thickBot="1" x14ac:dyDescent="0.3">
      <c r="B2" s="105"/>
      <c r="C2" s="105"/>
      <c r="D2" s="105"/>
      <c r="E2" s="105"/>
      <c r="F2" s="105"/>
      <c r="G2" s="105"/>
      <c r="H2" s="105"/>
      <c r="I2" s="105"/>
      <c r="J2" s="105"/>
    </row>
    <row r="3" spans="2:10" ht="16.5" customHeight="1" x14ac:dyDescent="0.3">
      <c r="B3" s="106" t="s">
        <v>270</v>
      </c>
      <c r="C3" s="107"/>
      <c r="D3" s="107"/>
      <c r="E3" s="107"/>
      <c r="F3" s="107"/>
      <c r="G3" s="107"/>
      <c r="H3" s="107"/>
      <c r="I3" s="107"/>
      <c r="J3" s="108"/>
    </row>
    <row r="4" spans="2:10" ht="16.5" customHeight="1" x14ac:dyDescent="0.3">
      <c r="B4" s="1336" t="s">
        <v>689</v>
      </c>
      <c r="C4" s="1337"/>
      <c r="D4" s="1337"/>
      <c r="E4" s="1337"/>
      <c r="F4" s="1337"/>
      <c r="G4" s="1337"/>
      <c r="H4" s="1337"/>
      <c r="I4" s="1337"/>
      <c r="J4" s="1338"/>
    </row>
    <row r="5" spans="2:10" ht="17.25" thickBot="1" x14ac:dyDescent="0.35">
      <c r="B5" s="1333" t="s">
        <v>690</v>
      </c>
      <c r="C5" s="1334"/>
      <c r="D5" s="1334"/>
      <c r="E5" s="1334"/>
      <c r="F5" s="1334"/>
      <c r="G5" s="1334"/>
      <c r="H5" s="1334"/>
      <c r="I5" s="1334"/>
      <c r="J5" s="1335"/>
    </row>
    <row r="6" spans="2:10" s="39" customFormat="1" ht="16.5" x14ac:dyDescent="0.3">
      <c r="B6" s="109"/>
      <c r="C6" s="109"/>
      <c r="D6" s="109"/>
      <c r="E6" s="109"/>
      <c r="F6" s="109"/>
      <c r="G6" s="109"/>
      <c r="H6" s="109"/>
      <c r="I6" s="109"/>
      <c r="J6" s="109"/>
    </row>
    <row r="7" spans="2:10" ht="12.75" customHeight="1" thickBot="1" x14ac:dyDescent="0.3">
      <c r="B7" s="105"/>
      <c r="C7" s="105"/>
      <c r="D7" s="105"/>
      <c r="E7" s="105"/>
      <c r="F7" s="105"/>
      <c r="G7" s="105"/>
      <c r="H7" s="105"/>
      <c r="I7" s="105"/>
      <c r="J7" s="105"/>
    </row>
    <row r="8" spans="2:10" x14ac:dyDescent="0.2">
      <c r="B8" s="110"/>
      <c r="C8" s="111" t="s">
        <v>138</v>
      </c>
      <c r="D8" s="112">
        <v>1</v>
      </c>
      <c r="E8" s="113">
        <v>2</v>
      </c>
      <c r="F8" s="113">
        <v>3</v>
      </c>
      <c r="G8" s="113">
        <v>4</v>
      </c>
      <c r="H8" s="113">
        <v>5</v>
      </c>
      <c r="I8" s="113">
        <v>6</v>
      </c>
      <c r="J8" s="114" t="s">
        <v>12</v>
      </c>
    </row>
    <row r="9" spans="2:10" x14ac:dyDescent="0.2">
      <c r="B9" s="115" t="s">
        <v>139</v>
      </c>
      <c r="C9" s="116"/>
      <c r="D9" s="117">
        <v>178</v>
      </c>
      <c r="E9" s="117">
        <v>175</v>
      </c>
      <c r="F9" s="117">
        <v>116</v>
      </c>
      <c r="G9" s="117">
        <v>107</v>
      </c>
      <c r="H9" s="117">
        <v>88</v>
      </c>
      <c r="I9" s="117">
        <v>93</v>
      </c>
      <c r="J9" s="118">
        <f>SUM(D9:I9)</f>
        <v>757</v>
      </c>
    </row>
    <row r="10" spans="2:10" ht="13.5" thickBot="1" x14ac:dyDescent="0.25">
      <c r="B10" s="119" t="s">
        <v>140</v>
      </c>
      <c r="C10" s="120"/>
      <c r="D10" s="121">
        <f t="shared" ref="D10:I10" si="0">D9</f>
        <v>178</v>
      </c>
      <c r="E10" s="121">
        <f t="shared" si="0"/>
        <v>175</v>
      </c>
      <c r="F10" s="121">
        <f t="shared" si="0"/>
        <v>116</v>
      </c>
      <c r="G10" s="121">
        <f t="shared" si="0"/>
        <v>107</v>
      </c>
      <c r="H10" s="121">
        <f t="shared" si="0"/>
        <v>88</v>
      </c>
      <c r="I10" s="121">
        <f t="shared" si="0"/>
        <v>93</v>
      </c>
      <c r="J10" s="122">
        <f>SUM(J9)</f>
        <v>757</v>
      </c>
    </row>
    <row r="11" spans="2:10" x14ac:dyDescent="0.2">
      <c r="B11" s="123" t="s">
        <v>146</v>
      </c>
      <c r="C11" s="124" t="s">
        <v>575</v>
      </c>
      <c r="D11" s="125"/>
      <c r="E11" s="125"/>
      <c r="F11" s="125"/>
      <c r="G11" s="125"/>
      <c r="H11" s="125"/>
      <c r="I11" s="125"/>
      <c r="J11" s="126">
        <f>SUM(D11:I11)</f>
        <v>0</v>
      </c>
    </row>
    <row r="12" spans="2:10" ht="13.5" thickBot="1" x14ac:dyDescent="0.25">
      <c r="B12" s="127" t="s">
        <v>142</v>
      </c>
      <c r="C12" s="128"/>
      <c r="D12" s="121">
        <f>D11</f>
        <v>0</v>
      </c>
      <c r="E12" s="121">
        <f t="shared" ref="E12:I12" si="1">E11</f>
        <v>0</v>
      </c>
      <c r="F12" s="121">
        <f t="shared" si="1"/>
        <v>0</v>
      </c>
      <c r="G12" s="121">
        <f t="shared" si="1"/>
        <v>0</v>
      </c>
      <c r="H12" s="121">
        <f t="shared" si="1"/>
        <v>0</v>
      </c>
      <c r="I12" s="121">
        <f t="shared" si="1"/>
        <v>0</v>
      </c>
      <c r="J12" s="121">
        <f>J11</f>
        <v>0</v>
      </c>
    </row>
    <row r="13" spans="2:10" x14ac:dyDescent="0.2">
      <c r="B13" s="124"/>
      <c r="C13" s="125" t="s">
        <v>694</v>
      </c>
      <c r="D13" s="125"/>
      <c r="E13" s="125"/>
      <c r="F13" s="125">
        <v>5</v>
      </c>
      <c r="G13" s="125">
        <v>7</v>
      </c>
      <c r="H13" s="125">
        <v>7</v>
      </c>
      <c r="I13" s="125">
        <v>8</v>
      </c>
      <c r="J13" s="126">
        <f>SUM(D13:I13)</f>
        <v>27</v>
      </c>
    </row>
    <row r="14" spans="2:10" x14ac:dyDescent="0.2">
      <c r="B14" s="129"/>
      <c r="C14" s="117" t="s">
        <v>695</v>
      </c>
      <c r="D14" s="117"/>
      <c r="E14" s="117"/>
      <c r="F14" s="117">
        <v>7</v>
      </c>
      <c r="G14" s="117">
        <v>8</v>
      </c>
      <c r="H14" s="117">
        <v>3</v>
      </c>
      <c r="I14" s="117">
        <v>9</v>
      </c>
      <c r="J14" s="130">
        <f>I14+H14+G14+F14+E14+D14</f>
        <v>27</v>
      </c>
    </row>
    <row r="15" spans="2:10" ht="13.5" thickBot="1" x14ac:dyDescent="0.25">
      <c r="B15" s="131" t="s">
        <v>149</v>
      </c>
      <c r="C15" s="132"/>
      <c r="D15" s="132">
        <f>D14+D13</f>
        <v>0</v>
      </c>
      <c r="E15" s="132">
        <f t="shared" ref="E15:J15" si="2">E14+E13</f>
        <v>0</v>
      </c>
      <c r="F15" s="132">
        <f t="shared" si="2"/>
        <v>12</v>
      </c>
      <c r="G15" s="132">
        <f t="shared" si="2"/>
        <v>15</v>
      </c>
      <c r="H15" s="132">
        <f t="shared" si="2"/>
        <v>10</v>
      </c>
      <c r="I15" s="132">
        <f t="shared" si="2"/>
        <v>17</v>
      </c>
      <c r="J15" s="132">
        <f t="shared" si="2"/>
        <v>54</v>
      </c>
    </row>
    <row r="16" spans="2:10" ht="13.5" x14ac:dyDescent="0.25">
      <c r="B16" s="139" t="s">
        <v>5</v>
      </c>
      <c r="C16" s="140"/>
      <c r="D16" s="139">
        <f t="shared" ref="D16:J16" si="3">D15+D12+D10</f>
        <v>178</v>
      </c>
      <c r="E16" s="139">
        <f t="shared" si="3"/>
        <v>175</v>
      </c>
      <c r="F16" s="139">
        <f t="shared" si="3"/>
        <v>128</v>
      </c>
      <c r="G16" s="139">
        <f t="shared" si="3"/>
        <v>122</v>
      </c>
      <c r="H16" s="139">
        <f t="shared" si="3"/>
        <v>98</v>
      </c>
      <c r="I16" s="139">
        <f t="shared" si="3"/>
        <v>110</v>
      </c>
      <c r="J16" s="141">
        <f t="shared" si="3"/>
        <v>811</v>
      </c>
    </row>
    <row r="17" spans="2:10" x14ac:dyDescent="0.2">
      <c r="B17" s="133"/>
      <c r="C17" s="134" t="s">
        <v>378</v>
      </c>
      <c r="D17" s="134"/>
      <c r="E17" s="134"/>
      <c r="F17" s="134"/>
      <c r="G17" s="134"/>
      <c r="H17" s="134"/>
      <c r="I17" s="134"/>
      <c r="J17" s="564">
        <v>0</v>
      </c>
    </row>
    <row r="18" spans="2:10" s="44" customFormat="1" ht="11.25" x14ac:dyDescent="0.2">
      <c r="B18" s="134"/>
      <c r="C18" s="134" t="s">
        <v>552</v>
      </c>
      <c r="D18" s="134"/>
      <c r="E18" s="134"/>
      <c r="F18" s="134"/>
      <c r="G18" s="134"/>
      <c r="H18" s="134"/>
      <c r="I18" s="134"/>
      <c r="J18" s="564">
        <v>0</v>
      </c>
    </row>
    <row r="19" spans="2:10" s="44" customFormat="1" ht="11.25" x14ac:dyDescent="0.2">
      <c r="B19" s="134"/>
      <c r="C19" s="134" t="s">
        <v>553</v>
      </c>
      <c r="D19" s="134"/>
      <c r="E19" s="134"/>
      <c r="F19" s="134"/>
      <c r="G19" s="134"/>
      <c r="H19" s="134"/>
      <c r="I19" s="134"/>
      <c r="J19" s="564">
        <v>0</v>
      </c>
    </row>
    <row r="20" spans="2:10" ht="13.5" x14ac:dyDescent="0.25">
      <c r="B20" s="143" t="s">
        <v>5</v>
      </c>
      <c r="C20" s="143"/>
      <c r="D20" s="143"/>
      <c r="E20" s="143"/>
      <c r="F20" s="143"/>
      <c r="G20" s="143"/>
      <c r="H20" s="143"/>
      <c r="I20" s="143"/>
      <c r="J20" s="143">
        <f>J19+J18+J17+J16</f>
        <v>811</v>
      </c>
    </row>
    <row r="21" spans="2:10" ht="13.5" x14ac:dyDescent="0.25">
      <c r="B21" s="105"/>
      <c r="C21" s="105"/>
      <c r="D21" s="105"/>
      <c r="E21" s="105"/>
      <c r="F21" s="105"/>
      <c r="G21" s="105"/>
      <c r="H21" s="105"/>
      <c r="I21" s="105"/>
      <c r="J21" s="105"/>
    </row>
    <row r="22" spans="2:10" ht="13.5" x14ac:dyDescent="0.25">
      <c r="B22" s="105"/>
      <c r="C22" s="105"/>
      <c r="D22" s="105"/>
      <c r="E22" s="105"/>
      <c r="F22" s="105"/>
      <c r="G22" s="105"/>
      <c r="H22" s="105"/>
      <c r="I22" s="105"/>
      <c r="J22" s="105"/>
    </row>
  </sheetData>
  <mergeCells count="2">
    <mergeCell ref="B5:J5"/>
    <mergeCell ref="B4:J4"/>
  </mergeCells>
  <phoneticPr fontId="4" type="noConversion"/>
  <pageMargins left="0.78740157499999996" right="0.78740157499999996" top="0.984251969" bottom="0.984251969" header="0.4921259845" footer="0.4921259845"/>
  <pageSetup paperSize="9" scale="86" orientation="landscape" r:id="rId1"/>
  <headerFooter alignWithMargins="0">
    <oddFooter>&amp;L&amp;D&amp;CAllgemeine Übersicht</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64"/>
  <sheetViews>
    <sheetView zoomScaleNormal="100" workbookViewId="0">
      <pane xSplit="2" ySplit="5" topLeftCell="C31" activePane="bottomRight" state="frozen"/>
      <selection pane="topRight" activeCell="C1" sqref="C1"/>
      <selection pane="bottomLeft" activeCell="A7" sqref="A7"/>
      <selection pane="bottomRight" activeCell="N58" sqref="N58"/>
    </sheetView>
  </sheetViews>
  <sheetFormatPr baseColWidth="10" defaultColWidth="11.5703125" defaultRowHeight="13.5" x14ac:dyDescent="0.25"/>
  <cols>
    <col min="1" max="1" width="2.28515625" style="105" customWidth="1"/>
    <col min="2" max="2" width="8.140625" style="105" customWidth="1"/>
    <col min="3" max="3" width="45.42578125" style="105" customWidth="1"/>
    <col min="4" max="9" width="4.42578125" style="105" bestFit="1" customWidth="1"/>
    <col min="10" max="10" width="3.28515625" style="105" bestFit="1" customWidth="1"/>
    <col min="11" max="11" width="5.85546875" style="105" bestFit="1" customWidth="1"/>
  </cols>
  <sheetData>
    <row r="1" spans="2:11" ht="16.5" x14ac:dyDescent="0.3">
      <c r="B1" s="106" t="s">
        <v>271</v>
      </c>
      <c r="C1" s="137"/>
      <c r="D1" s="137"/>
      <c r="E1" s="137"/>
      <c r="F1" s="137"/>
      <c r="G1" s="137"/>
      <c r="H1" s="137"/>
      <c r="I1" s="137"/>
      <c r="J1" s="137"/>
      <c r="K1" s="138"/>
    </row>
    <row r="2" spans="2:11" ht="16.5" x14ac:dyDescent="0.3">
      <c r="B2" s="1336" t="s">
        <v>689</v>
      </c>
      <c r="C2" s="1337"/>
      <c r="D2" s="1337"/>
      <c r="E2" s="1337"/>
      <c r="F2" s="1337"/>
      <c r="G2" s="1337"/>
      <c r="H2" s="1337"/>
      <c r="I2" s="1337"/>
      <c r="J2" s="1337"/>
      <c r="K2" s="1338"/>
    </row>
    <row r="3" spans="2:11" ht="17.25" thickBot="1" x14ac:dyDescent="0.35">
      <c r="B3" s="1333" t="s">
        <v>690</v>
      </c>
      <c r="C3" s="1334"/>
      <c r="D3" s="1334"/>
      <c r="E3" s="1334"/>
      <c r="F3" s="1334"/>
      <c r="G3" s="1334"/>
      <c r="H3" s="1334"/>
      <c r="I3" s="1334"/>
      <c r="J3" s="1334"/>
      <c r="K3" s="1335"/>
    </row>
    <row r="5" spans="2:11" x14ac:dyDescent="0.25">
      <c r="B5" s="524"/>
      <c r="C5" s="525" t="s">
        <v>138</v>
      </c>
      <c r="D5" s="526">
        <v>1</v>
      </c>
      <c r="E5" s="526">
        <v>2</v>
      </c>
      <c r="F5" s="526">
        <v>3</v>
      </c>
      <c r="G5" s="526">
        <v>4</v>
      </c>
      <c r="H5" s="527">
        <v>5</v>
      </c>
      <c r="I5" s="527">
        <v>6</v>
      </c>
      <c r="J5" s="528">
        <v>7</v>
      </c>
      <c r="K5" s="529" t="s">
        <v>12</v>
      </c>
    </row>
    <row r="6" spans="2:11" ht="14.25" thickBot="1" x14ac:dyDescent="0.3">
      <c r="B6" s="530" t="s">
        <v>139</v>
      </c>
      <c r="C6" s="531"/>
      <c r="D6" s="532">
        <v>78</v>
      </c>
      <c r="E6" s="532">
        <v>70</v>
      </c>
      <c r="F6" s="532"/>
      <c r="G6" s="532"/>
      <c r="H6" s="533"/>
      <c r="I6" s="533"/>
      <c r="J6" s="532"/>
      <c r="K6" s="534">
        <f>SUM(D6:J6)</f>
        <v>148</v>
      </c>
    </row>
    <row r="7" spans="2:11" ht="14.25" thickBot="1" x14ac:dyDescent="0.3">
      <c r="B7" s="535" t="s">
        <v>140</v>
      </c>
      <c r="C7" s="536"/>
      <c r="D7" s="537">
        <f t="shared" ref="D7:K7" si="0">D6</f>
        <v>78</v>
      </c>
      <c r="E7" s="537">
        <f t="shared" si="0"/>
        <v>70</v>
      </c>
      <c r="F7" s="537">
        <f t="shared" si="0"/>
        <v>0</v>
      </c>
      <c r="G7" s="537">
        <f t="shared" si="0"/>
        <v>0</v>
      </c>
      <c r="H7" s="537">
        <f t="shared" si="0"/>
        <v>0</v>
      </c>
      <c r="I7" s="537">
        <f t="shared" si="0"/>
        <v>0</v>
      </c>
      <c r="J7" s="537">
        <f t="shared" si="0"/>
        <v>0</v>
      </c>
      <c r="K7" s="538">
        <f t="shared" si="0"/>
        <v>148</v>
      </c>
    </row>
    <row r="8" spans="2:11" x14ac:dyDescent="0.25">
      <c r="B8" s="539" t="s">
        <v>143</v>
      </c>
      <c r="C8" s="540" t="s">
        <v>533</v>
      </c>
      <c r="D8" s="541">
        <v>36</v>
      </c>
      <c r="E8" s="541">
        <v>51</v>
      </c>
      <c r="F8" s="541"/>
      <c r="G8" s="541"/>
      <c r="H8" s="542"/>
      <c r="I8" s="542"/>
      <c r="J8" s="541"/>
      <c r="K8" s="543">
        <f t="shared" ref="K8:K29" si="1">SUM(D8:J8)</f>
        <v>87</v>
      </c>
    </row>
    <row r="9" spans="2:11" x14ac:dyDescent="0.25">
      <c r="B9" s="539"/>
      <c r="C9" s="544" t="s">
        <v>576</v>
      </c>
      <c r="D9" s="544"/>
      <c r="E9" s="544"/>
      <c r="F9" s="544">
        <v>7</v>
      </c>
      <c r="G9" s="544"/>
      <c r="H9" s="117"/>
      <c r="I9" s="117"/>
      <c r="J9" s="544"/>
      <c r="K9" s="543">
        <f t="shared" si="1"/>
        <v>7</v>
      </c>
    </row>
    <row r="10" spans="2:11" x14ac:dyDescent="0.25">
      <c r="B10" s="539"/>
      <c r="C10" s="117" t="s">
        <v>577</v>
      </c>
      <c r="D10" s="117"/>
      <c r="E10" s="117"/>
      <c r="F10" s="117">
        <v>27</v>
      </c>
      <c r="G10" s="117">
        <v>15</v>
      </c>
      <c r="H10" s="117"/>
      <c r="I10" s="117"/>
      <c r="J10" s="117"/>
      <c r="K10" s="543">
        <f t="shared" si="1"/>
        <v>42</v>
      </c>
    </row>
    <row r="11" spans="2:11" x14ac:dyDescent="0.25">
      <c r="B11" s="539"/>
      <c r="C11" s="117" t="s">
        <v>578</v>
      </c>
      <c r="D11" s="117"/>
      <c r="E11" s="117"/>
      <c r="F11" s="117"/>
      <c r="G11" s="117"/>
      <c r="H11" s="117">
        <v>10</v>
      </c>
      <c r="I11" s="117">
        <v>11</v>
      </c>
      <c r="J11" s="117"/>
      <c r="K11" s="543">
        <f t="shared" si="1"/>
        <v>21</v>
      </c>
    </row>
    <row r="12" spans="2:11" x14ac:dyDescent="0.25">
      <c r="B12" s="539"/>
      <c r="C12" s="117" t="s">
        <v>579</v>
      </c>
      <c r="D12" s="117"/>
      <c r="E12" s="117"/>
      <c r="F12" s="117"/>
      <c r="G12" s="117"/>
      <c r="H12" s="117"/>
      <c r="I12" s="117"/>
      <c r="J12" s="117">
        <v>7</v>
      </c>
      <c r="K12" s="543">
        <f t="shared" si="1"/>
        <v>7</v>
      </c>
    </row>
    <row r="13" spans="2:11" x14ac:dyDescent="0.25">
      <c r="B13" s="539"/>
      <c r="C13" s="117" t="s">
        <v>580</v>
      </c>
      <c r="D13" s="117"/>
      <c r="E13" s="117"/>
      <c r="F13" s="117"/>
      <c r="G13" s="117"/>
      <c r="H13" s="117">
        <v>26</v>
      </c>
      <c r="I13" s="117">
        <v>30</v>
      </c>
      <c r="J13" s="117"/>
      <c r="K13" s="543">
        <f t="shared" si="1"/>
        <v>56</v>
      </c>
    </row>
    <row r="14" spans="2:11" x14ac:dyDescent="0.25">
      <c r="B14" s="539"/>
      <c r="C14" s="117" t="s">
        <v>581</v>
      </c>
      <c r="D14" s="117"/>
      <c r="E14" s="117"/>
      <c r="F14" s="117">
        <v>24</v>
      </c>
      <c r="G14" s="117">
        <v>34</v>
      </c>
      <c r="H14" s="117"/>
      <c r="I14" s="117"/>
      <c r="J14" s="117"/>
      <c r="K14" s="543">
        <f t="shared" si="1"/>
        <v>58</v>
      </c>
    </row>
    <row r="15" spans="2:11" x14ac:dyDescent="0.25">
      <c r="B15" s="539"/>
      <c r="C15" s="117" t="s">
        <v>582</v>
      </c>
      <c r="D15" s="117"/>
      <c r="E15" s="117"/>
      <c r="F15" s="117"/>
      <c r="G15" s="117"/>
      <c r="H15" s="117">
        <v>6</v>
      </c>
      <c r="I15" s="117">
        <v>5</v>
      </c>
      <c r="J15" s="117"/>
      <c r="K15" s="543">
        <f t="shared" si="1"/>
        <v>11</v>
      </c>
    </row>
    <row r="16" spans="2:11" x14ac:dyDescent="0.25">
      <c r="B16" s="539"/>
      <c r="C16" s="117" t="s">
        <v>583</v>
      </c>
      <c r="D16" s="117"/>
      <c r="E16" s="117"/>
      <c r="F16" s="117">
        <v>7</v>
      </c>
      <c r="G16" s="117">
        <v>9</v>
      </c>
      <c r="H16" s="117"/>
      <c r="I16" s="117"/>
      <c r="J16" s="117"/>
      <c r="K16" s="543">
        <f t="shared" si="1"/>
        <v>16</v>
      </c>
    </row>
    <row r="17" spans="2:11" x14ac:dyDescent="0.25">
      <c r="B17" s="539"/>
      <c r="C17" s="117" t="s">
        <v>584</v>
      </c>
      <c r="D17" s="117"/>
      <c r="E17" s="117"/>
      <c r="F17" s="117"/>
      <c r="G17" s="117"/>
      <c r="H17" s="117"/>
      <c r="I17" s="117"/>
      <c r="J17" s="117">
        <v>3</v>
      </c>
      <c r="K17" s="543">
        <f t="shared" si="1"/>
        <v>3</v>
      </c>
    </row>
    <row r="18" spans="2:11" x14ac:dyDescent="0.25">
      <c r="B18" s="539"/>
      <c r="C18" s="117" t="s">
        <v>585</v>
      </c>
      <c r="D18" s="117"/>
      <c r="E18" s="117"/>
      <c r="F18" s="117">
        <v>12</v>
      </c>
      <c r="G18" s="117">
        <v>11</v>
      </c>
      <c r="H18" s="117"/>
      <c r="I18" s="117"/>
      <c r="J18" s="117"/>
      <c r="K18" s="543">
        <f t="shared" si="1"/>
        <v>23</v>
      </c>
    </row>
    <row r="19" spans="2:11" x14ac:dyDescent="0.25">
      <c r="B19" s="539"/>
      <c r="C19" s="117" t="s">
        <v>586</v>
      </c>
      <c r="D19" s="117"/>
      <c r="E19" s="117"/>
      <c r="F19" s="117"/>
      <c r="G19" s="117"/>
      <c r="H19" s="117">
        <v>9</v>
      </c>
      <c r="I19" s="117">
        <v>6</v>
      </c>
      <c r="J19" s="117"/>
      <c r="K19" s="543">
        <f t="shared" si="1"/>
        <v>15</v>
      </c>
    </row>
    <row r="20" spans="2:11" x14ac:dyDescent="0.25">
      <c r="B20" s="539"/>
      <c r="C20" s="117" t="s">
        <v>587</v>
      </c>
      <c r="D20" s="117"/>
      <c r="E20" s="117"/>
      <c r="F20" s="117"/>
      <c r="G20" s="117"/>
      <c r="H20" s="117"/>
      <c r="I20" s="117"/>
      <c r="J20" s="117">
        <v>4</v>
      </c>
      <c r="K20" s="543">
        <f t="shared" si="1"/>
        <v>4</v>
      </c>
    </row>
    <row r="21" spans="2:11" x14ac:dyDescent="0.25">
      <c r="B21" s="539"/>
      <c r="C21" s="117" t="s">
        <v>588</v>
      </c>
      <c r="D21" s="117"/>
      <c r="E21" s="117"/>
      <c r="F21" s="117"/>
      <c r="G21" s="117"/>
      <c r="H21" s="117"/>
      <c r="I21" s="117"/>
      <c r="J21" s="117">
        <v>5</v>
      </c>
      <c r="K21" s="543">
        <f t="shared" si="1"/>
        <v>5</v>
      </c>
    </row>
    <row r="22" spans="2:11" x14ac:dyDescent="0.25">
      <c r="B22" s="539"/>
      <c r="C22" s="117" t="s">
        <v>589</v>
      </c>
      <c r="D22" s="117"/>
      <c r="E22" s="117"/>
      <c r="F22" s="117">
        <v>6</v>
      </c>
      <c r="G22" s="117">
        <v>6</v>
      </c>
      <c r="H22" s="117"/>
      <c r="I22" s="117"/>
      <c r="J22" s="117"/>
      <c r="K22" s="543">
        <f t="shared" si="1"/>
        <v>12</v>
      </c>
    </row>
    <row r="23" spans="2:11" x14ac:dyDescent="0.25">
      <c r="B23" s="539"/>
      <c r="C23" s="117" t="s">
        <v>590</v>
      </c>
      <c r="D23" s="117"/>
      <c r="E23" s="117"/>
      <c r="F23" s="117"/>
      <c r="G23" s="117"/>
      <c r="H23" s="117">
        <v>6</v>
      </c>
      <c r="I23" s="117">
        <v>3</v>
      </c>
      <c r="J23" s="117"/>
      <c r="K23" s="543">
        <f t="shared" si="1"/>
        <v>9</v>
      </c>
    </row>
    <row r="24" spans="2:11" x14ac:dyDescent="0.25">
      <c r="B24" s="539"/>
      <c r="C24" s="117" t="s">
        <v>591</v>
      </c>
      <c r="D24" s="117"/>
      <c r="E24" s="117"/>
      <c r="F24" s="117"/>
      <c r="G24" s="117"/>
      <c r="H24" s="117"/>
      <c r="I24" s="117"/>
      <c r="J24" s="117">
        <v>2</v>
      </c>
      <c r="K24" s="543">
        <f t="shared" si="1"/>
        <v>2</v>
      </c>
    </row>
    <row r="25" spans="2:11" x14ac:dyDescent="0.25">
      <c r="B25" s="539"/>
      <c r="C25" s="117" t="s">
        <v>592</v>
      </c>
      <c r="D25" s="117"/>
      <c r="E25" s="117"/>
      <c r="F25" s="117">
        <v>15</v>
      </c>
      <c r="G25" s="117">
        <v>8</v>
      </c>
      <c r="H25" s="117"/>
      <c r="I25" s="117"/>
      <c r="J25" s="117"/>
      <c r="K25" s="543">
        <f t="shared" si="1"/>
        <v>23</v>
      </c>
    </row>
    <row r="26" spans="2:11" x14ac:dyDescent="0.25">
      <c r="B26" s="539"/>
      <c r="C26" s="117" t="s">
        <v>593</v>
      </c>
      <c r="D26" s="117"/>
      <c r="E26" s="117"/>
      <c r="F26" s="117"/>
      <c r="G26" s="117"/>
      <c r="H26" s="117">
        <v>8</v>
      </c>
      <c r="I26" s="117">
        <v>5</v>
      </c>
      <c r="J26" s="117"/>
      <c r="K26" s="543">
        <f t="shared" si="1"/>
        <v>13</v>
      </c>
    </row>
    <row r="27" spans="2:11" x14ac:dyDescent="0.25">
      <c r="B27" s="539"/>
      <c r="C27" s="117" t="s">
        <v>594</v>
      </c>
      <c r="D27" s="533"/>
      <c r="E27" s="533"/>
      <c r="F27" s="533"/>
      <c r="G27" s="533"/>
      <c r="H27" s="533"/>
      <c r="I27" s="533"/>
      <c r="J27" s="533"/>
      <c r="K27" s="543">
        <f t="shared" si="1"/>
        <v>0</v>
      </c>
    </row>
    <row r="28" spans="2:11" x14ac:dyDescent="0.25">
      <c r="B28" s="539"/>
      <c r="C28" s="117" t="s">
        <v>595</v>
      </c>
      <c r="D28" s="533"/>
      <c r="E28" s="533"/>
      <c r="F28" s="533"/>
      <c r="G28" s="533"/>
      <c r="H28" s="533"/>
      <c r="I28" s="533"/>
      <c r="J28" s="533">
        <v>10</v>
      </c>
      <c r="K28" s="543">
        <f t="shared" si="1"/>
        <v>10</v>
      </c>
    </row>
    <row r="29" spans="2:11" ht="14.25" thickBot="1" x14ac:dyDescent="0.3">
      <c r="B29" s="539"/>
      <c r="C29" s="533" t="s">
        <v>596</v>
      </c>
      <c r="D29" s="533"/>
      <c r="E29" s="533"/>
      <c r="F29" s="533"/>
      <c r="G29" s="533"/>
      <c r="H29" s="533"/>
      <c r="I29" s="533"/>
      <c r="J29" s="533">
        <v>6</v>
      </c>
      <c r="K29" s="545">
        <f t="shared" si="1"/>
        <v>6</v>
      </c>
    </row>
    <row r="30" spans="2:11" ht="14.25" thickBot="1" x14ac:dyDescent="0.3">
      <c r="B30" s="546" t="s">
        <v>145</v>
      </c>
      <c r="C30" s="547"/>
      <c r="D30" s="548">
        <f t="shared" ref="D30:K30" si="2">SUM(D8:D29)</f>
        <v>36</v>
      </c>
      <c r="E30" s="548">
        <f t="shared" si="2"/>
        <v>51</v>
      </c>
      <c r="F30" s="548">
        <f t="shared" si="2"/>
        <v>98</v>
      </c>
      <c r="G30" s="548">
        <f t="shared" si="2"/>
        <v>83</v>
      </c>
      <c r="H30" s="548">
        <f t="shared" si="2"/>
        <v>65</v>
      </c>
      <c r="I30" s="548">
        <f t="shared" si="2"/>
        <v>60</v>
      </c>
      <c r="J30" s="548">
        <f t="shared" si="2"/>
        <v>37</v>
      </c>
      <c r="K30" s="549">
        <f t="shared" si="2"/>
        <v>430</v>
      </c>
    </row>
    <row r="31" spans="2:11" x14ac:dyDescent="0.25">
      <c r="B31" s="539" t="s">
        <v>146</v>
      </c>
      <c r="C31" s="550" t="s">
        <v>597</v>
      </c>
      <c r="D31" s="542"/>
      <c r="E31" s="542"/>
      <c r="F31" s="542">
        <v>21</v>
      </c>
      <c r="G31" s="542">
        <v>9</v>
      </c>
      <c r="H31" s="542">
        <v>15</v>
      </c>
      <c r="I31" s="542">
        <v>21</v>
      </c>
      <c r="J31" s="543"/>
      <c r="K31" s="543">
        <f t="shared" ref="K31:K55" si="3">SUM(D31:J31)</f>
        <v>66</v>
      </c>
    </row>
    <row r="32" spans="2:11" x14ac:dyDescent="0.25">
      <c r="B32" s="539"/>
      <c r="C32" s="551" t="s">
        <v>598</v>
      </c>
      <c r="D32" s="117"/>
      <c r="E32" s="117"/>
      <c r="F32" s="117"/>
      <c r="G32" s="117"/>
      <c r="H32" s="117"/>
      <c r="I32" s="117"/>
      <c r="J32" s="552"/>
      <c r="K32" s="543">
        <f t="shared" si="3"/>
        <v>0</v>
      </c>
    </row>
    <row r="33" spans="2:11" x14ac:dyDescent="0.25">
      <c r="B33" s="539"/>
      <c r="C33" s="551" t="s">
        <v>599</v>
      </c>
      <c r="D33" s="117"/>
      <c r="E33" s="117"/>
      <c r="F33" s="117"/>
      <c r="G33" s="117"/>
      <c r="H33" s="117"/>
      <c r="I33" s="117"/>
      <c r="J33" s="552"/>
      <c r="K33" s="543">
        <f t="shared" si="3"/>
        <v>0</v>
      </c>
    </row>
    <row r="34" spans="2:11" x14ac:dyDescent="0.25">
      <c r="B34" s="539"/>
      <c r="C34" s="551" t="s">
        <v>600</v>
      </c>
      <c r="D34" s="117"/>
      <c r="E34" s="117"/>
      <c r="F34" s="117">
        <v>12</v>
      </c>
      <c r="G34" s="117">
        <v>14</v>
      </c>
      <c r="H34" s="117">
        <v>13</v>
      </c>
      <c r="I34" s="117">
        <v>13</v>
      </c>
      <c r="J34" s="552"/>
      <c r="K34" s="543">
        <f t="shared" si="3"/>
        <v>52</v>
      </c>
    </row>
    <row r="35" spans="2:11" x14ac:dyDescent="0.25">
      <c r="B35" s="539"/>
      <c r="C35" s="551" t="s">
        <v>601</v>
      </c>
      <c r="D35" s="117"/>
      <c r="E35" s="117"/>
      <c r="F35" s="117">
        <v>8</v>
      </c>
      <c r="G35" s="117">
        <v>16</v>
      </c>
      <c r="H35" s="553"/>
      <c r="I35" s="553"/>
      <c r="J35" s="552"/>
      <c r="K35" s="543">
        <f t="shared" si="3"/>
        <v>24</v>
      </c>
    </row>
    <row r="36" spans="2:11" x14ac:dyDescent="0.25">
      <c r="B36" s="539"/>
      <c r="C36" s="551" t="s">
        <v>602</v>
      </c>
      <c r="D36" s="117"/>
      <c r="E36" s="117"/>
      <c r="F36" s="553"/>
      <c r="G36" s="553"/>
      <c r="H36" s="117">
        <v>8</v>
      </c>
      <c r="I36" s="117">
        <v>10</v>
      </c>
      <c r="J36" s="552"/>
      <c r="K36" s="543">
        <f t="shared" si="3"/>
        <v>18</v>
      </c>
    </row>
    <row r="37" spans="2:11" x14ac:dyDescent="0.25">
      <c r="B37" s="539"/>
      <c r="C37" s="551" t="s">
        <v>603</v>
      </c>
      <c r="D37" s="117"/>
      <c r="E37" s="117"/>
      <c r="F37" s="553"/>
      <c r="G37" s="553"/>
      <c r="H37" s="117"/>
      <c r="I37" s="117"/>
      <c r="J37" s="552"/>
      <c r="K37" s="543">
        <f t="shared" si="3"/>
        <v>0</v>
      </c>
    </row>
    <row r="38" spans="2:11" x14ac:dyDescent="0.25">
      <c r="B38" s="539"/>
      <c r="C38" s="551" t="s">
        <v>604</v>
      </c>
      <c r="D38" s="117"/>
      <c r="E38" s="117"/>
      <c r="F38" s="553"/>
      <c r="G38" s="553"/>
      <c r="H38" s="117"/>
      <c r="I38" s="117"/>
      <c r="J38" s="552"/>
      <c r="K38" s="543">
        <f t="shared" si="3"/>
        <v>0</v>
      </c>
    </row>
    <row r="39" spans="2:11" x14ac:dyDescent="0.25">
      <c r="B39" s="539"/>
      <c r="C39" s="551" t="s">
        <v>605</v>
      </c>
      <c r="D39" s="117"/>
      <c r="E39" s="117"/>
      <c r="F39" s="553"/>
      <c r="G39" s="553"/>
      <c r="H39" s="117"/>
      <c r="I39" s="117"/>
      <c r="J39" s="552"/>
      <c r="K39" s="543">
        <f t="shared" si="3"/>
        <v>0</v>
      </c>
    </row>
    <row r="40" spans="2:11" x14ac:dyDescent="0.25">
      <c r="B40" s="539"/>
      <c r="C40" s="551" t="s">
        <v>606</v>
      </c>
      <c r="D40" s="117"/>
      <c r="E40" s="117"/>
      <c r="F40" s="553"/>
      <c r="G40" s="553"/>
      <c r="H40" s="117">
        <v>4</v>
      </c>
      <c r="I40" s="117">
        <v>2</v>
      </c>
      <c r="J40" s="552"/>
      <c r="K40" s="543">
        <f t="shared" si="3"/>
        <v>6</v>
      </c>
    </row>
    <row r="41" spans="2:11" x14ac:dyDescent="0.25">
      <c r="B41" s="539"/>
      <c r="C41" s="551" t="s">
        <v>607</v>
      </c>
      <c r="D41" s="117"/>
      <c r="E41" s="117"/>
      <c r="F41" s="553"/>
      <c r="G41" s="553"/>
      <c r="H41" s="117"/>
      <c r="I41" s="117"/>
      <c r="J41" s="552"/>
      <c r="K41" s="543">
        <f t="shared" si="3"/>
        <v>0</v>
      </c>
    </row>
    <row r="42" spans="2:11" x14ac:dyDescent="0.25">
      <c r="B42" s="539"/>
      <c r="C42" s="551" t="s">
        <v>608</v>
      </c>
      <c r="D42" s="117"/>
      <c r="E42" s="117"/>
      <c r="F42" s="553"/>
      <c r="G42" s="553"/>
      <c r="H42" s="117"/>
      <c r="I42" s="117"/>
      <c r="J42" s="117"/>
      <c r="K42" s="543">
        <f t="shared" si="3"/>
        <v>0</v>
      </c>
    </row>
    <row r="43" spans="2:11" x14ac:dyDescent="0.25">
      <c r="B43" s="539"/>
      <c r="C43" s="551" t="s">
        <v>609</v>
      </c>
      <c r="D43" s="117"/>
      <c r="E43" s="117"/>
      <c r="F43" s="117">
        <v>17</v>
      </c>
      <c r="G43" s="117">
        <v>15</v>
      </c>
      <c r="H43" s="117"/>
      <c r="I43" s="117"/>
      <c r="J43" s="552"/>
      <c r="K43" s="543">
        <f t="shared" si="3"/>
        <v>32</v>
      </c>
    </row>
    <row r="44" spans="2:11" x14ac:dyDescent="0.25">
      <c r="B44" s="539"/>
      <c r="C44" s="551" t="s">
        <v>147</v>
      </c>
      <c r="D44" s="117"/>
      <c r="E44" s="117"/>
      <c r="F44" s="117"/>
      <c r="G44" s="117"/>
      <c r="H44" s="117"/>
      <c r="I44" s="553"/>
      <c r="J44" s="552"/>
      <c r="K44" s="543">
        <f t="shared" si="3"/>
        <v>0</v>
      </c>
    </row>
    <row r="45" spans="2:11" x14ac:dyDescent="0.25">
      <c r="B45" s="539"/>
      <c r="C45" s="551" t="s">
        <v>610</v>
      </c>
      <c r="D45" s="117"/>
      <c r="E45" s="117"/>
      <c r="F45" s="117"/>
      <c r="G45" s="117"/>
      <c r="H45" s="117">
        <v>4</v>
      </c>
      <c r="I45" s="117">
        <v>4</v>
      </c>
      <c r="J45" s="552"/>
      <c r="K45" s="543">
        <f t="shared" si="3"/>
        <v>8</v>
      </c>
    </row>
    <row r="46" spans="2:11" x14ac:dyDescent="0.25">
      <c r="B46" s="539"/>
      <c r="C46" s="551" t="s">
        <v>611</v>
      </c>
      <c r="D46" s="117"/>
      <c r="E46" s="117"/>
      <c r="F46" s="117"/>
      <c r="G46" s="117"/>
      <c r="H46" s="117"/>
      <c r="I46" s="117"/>
      <c r="J46" s="552"/>
      <c r="K46" s="543">
        <f t="shared" si="3"/>
        <v>0</v>
      </c>
    </row>
    <row r="47" spans="2:11" x14ac:dyDescent="0.25">
      <c r="B47" s="539"/>
      <c r="C47" s="551" t="s">
        <v>612</v>
      </c>
      <c r="D47" s="117"/>
      <c r="E47" s="117"/>
      <c r="F47" s="117"/>
      <c r="G47" s="117"/>
      <c r="H47" s="117"/>
      <c r="I47" s="117"/>
      <c r="J47" s="117"/>
      <c r="K47" s="543">
        <f t="shared" si="3"/>
        <v>0</v>
      </c>
    </row>
    <row r="48" spans="2:11" x14ac:dyDescent="0.25">
      <c r="B48" s="539"/>
      <c r="C48" s="551" t="s">
        <v>613</v>
      </c>
      <c r="D48" s="117"/>
      <c r="E48" s="117"/>
      <c r="F48" s="117"/>
      <c r="G48" s="117"/>
      <c r="H48" s="117">
        <v>1</v>
      </c>
      <c r="I48" s="117">
        <v>5</v>
      </c>
      <c r="J48" s="552"/>
      <c r="K48" s="543">
        <f t="shared" si="3"/>
        <v>6</v>
      </c>
    </row>
    <row r="49" spans="1:11" x14ac:dyDescent="0.25">
      <c r="B49" s="539"/>
      <c r="C49" s="551" t="s">
        <v>614</v>
      </c>
      <c r="D49" s="117"/>
      <c r="E49" s="117"/>
      <c r="F49" s="117"/>
      <c r="G49" s="117"/>
      <c r="H49" s="117"/>
      <c r="I49" s="117"/>
      <c r="J49" s="552"/>
      <c r="K49" s="543">
        <f t="shared" si="3"/>
        <v>0</v>
      </c>
    </row>
    <row r="50" spans="1:11" x14ac:dyDescent="0.25">
      <c r="B50" s="539"/>
      <c r="C50" s="551" t="s">
        <v>615</v>
      </c>
      <c r="D50" s="117"/>
      <c r="E50" s="117"/>
      <c r="F50" s="117"/>
      <c r="G50" s="117"/>
      <c r="H50" s="117"/>
      <c r="I50" s="117"/>
      <c r="J50" s="552"/>
      <c r="K50" s="543">
        <f t="shared" si="3"/>
        <v>0</v>
      </c>
    </row>
    <row r="51" spans="1:11" x14ac:dyDescent="0.25">
      <c r="B51" s="539"/>
      <c r="C51" s="551" t="s">
        <v>585</v>
      </c>
      <c r="D51" s="117"/>
      <c r="E51" s="117"/>
      <c r="F51" s="117">
        <v>4</v>
      </c>
      <c r="G51" s="117">
        <v>8</v>
      </c>
      <c r="H51" s="553"/>
      <c r="I51" s="553"/>
      <c r="J51" s="552"/>
      <c r="K51" s="543">
        <f t="shared" si="3"/>
        <v>12</v>
      </c>
    </row>
    <row r="52" spans="1:11" x14ac:dyDescent="0.25">
      <c r="B52" s="539"/>
      <c r="C52" s="551" t="s">
        <v>616</v>
      </c>
      <c r="D52" s="117"/>
      <c r="E52" s="117"/>
      <c r="F52" s="117">
        <v>26</v>
      </c>
      <c r="G52" s="117">
        <v>10</v>
      </c>
      <c r="H52" s="117">
        <v>9</v>
      </c>
      <c r="I52" s="117">
        <v>8</v>
      </c>
      <c r="J52" s="554"/>
      <c r="K52" s="543">
        <f t="shared" si="3"/>
        <v>53</v>
      </c>
    </row>
    <row r="53" spans="1:11" x14ac:dyDescent="0.25">
      <c r="B53" s="539"/>
      <c r="C53" s="551" t="s">
        <v>617</v>
      </c>
      <c r="D53" s="117"/>
      <c r="E53" s="117"/>
      <c r="F53" s="117"/>
      <c r="G53" s="117"/>
      <c r="H53" s="117">
        <v>7</v>
      </c>
      <c r="I53" s="117">
        <v>6</v>
      </c>
      <c r="J53" s="552"/>
      <c r="K53" s="543">
        <f t="shared" si="3"/>
        <v>13</v>
      </c>
    </row>
    <row r="54" spans="1:11" x14ac:dyDescent="0.25">
      <c r="B54" s="539"/>
      <c r="C54" s="551" t="s">
        <v>618</v>
      </c>
      <c r="D54" s="117"/>
      <c r="E54" s="117"/>
      <c r="F54" s="117"/>
      <c r="G54" s="117"/>
      <c r="H54" s="117"/>
      <c r="I54" s="117"/>
      <c r="J54" s="552"/>
      <c r="K54" s="543">
        <f t="shared" si="3"/>
        <v>0</v>
      </c>
    </row>
    <row r="55" spans="1:11" ht="14.25" thickBot="1" x14ac:dyDescent="0.3">
      <c r="B55" s="539"/>
      <c r="C55" s="555" t="s">
        <v>619</v>
      </c>
      <c r="D55" s="533"/>
      <c r="E55" s="533"/>
      <c r="F55" s="533"/>
      <c r="G55" s="533"/>
      <c r="H55" s="533"/>
      <c r="I55" s="533"/>
      <c r="J55" s="534"/>
      <c r="K55" s="543">
        <f t="shared" si="3"/>
        <v>0</v>
      </c>
    </row>
    <row r="56" spans="1:11" ht="14.25" thickBot="1" x14ac:dyDescent="0.3">
      <c r="B56" s="546" t="s">
        <v>142</v>
      </c>
      <c r="C56" s="556"/>
      <c r="D56" s="548">
        <f>SUM(D31:D55)</f>
        <v>0</v>
      </c>
      <c r="E56" s="548">
        <f t="shared" ref="E56:K56" si="4">SUM(E31:E55)</f>
        <v>0</v>
      </c>
      <c r="F56" s="548">
        <f t="shared" si="4"/>
        <v>88</v>
      </c>
      <c r="G56" s="548">
        <f t="shared" si="4"/>
        <v>72</v>
      </c>
      <c r="H56" s="548">
        <f t="shared" si="4"/>
        <v>61</v>
      </c>
      <c r="I56" s="548">
        <f t="shared" si="4"/>
        <v>69</v>
      </c>
      <c r="J56" s="548">
        <f t="shared" si="4"/>
        <v>0</v>
      </c>
      <c r="K56" s="548">
        <f t="shared" si="4"/>
        <v>290</v>
      </c>
    </row>
    <row r="57" spans="1:11" s="94" customFormat="1" x14ac:dyDescent="0.25">
      <c r="A57" s="105"/>
      <c r="B57" s="557" t="s">
        <v>5</v>
      </c>
      <c r="C57" s="558"/>
      <c r="D57" s="559">
        <f>SUM(D7+D30+D56)</f>
        <v>114</v>
      </c>
      <c r="E57" s="559">
        <f t="shared" ref="E57:K57" si="5">SUM(E7+E30+E56)</f>
        <v>121</v>
      </c>
      <c r="F57" s="559">
        <f t="shared" si="5"/>
        <v>186</v>
      </c>
      <c r="G57" s="559">
        <f t="shared" si="5"/>
        <v>155</v>
      </c>
      <c r="H57" s="559">
        <f t="shared" si="5"/>
        <v>126</v>
      </c>
      <c r="I57" s="559">
        <f t="shared" si="5"/>
        <v>129</v>
      </c>
      <c r="J57" s="559">
        <f t="shared" si="5"/>
        <v>37</v>
      </c>
      <c r="K57" s="560">
        <f t="shared" si="5"/>
        <v>868</v>
      </c>
    </row>
    <row r="58" spans="1:11" s="95" customFormat="1" x14ac:dyDescent="0.25">
      <c r="A58" s="561"/>
      <c r="B58" s="562" t="s">
        <v>284</v>
      </c>
      <c r="C58" s="117" t="s">
        <v>554</v>
      </c>
      <c r="D58" s="563"/>
      <c r="E58" s="563"/>
      <c r="F58" s="563"/>
      <c r="G58" s="563"/>
      <c r="H58" s="563"/>
      <c r="I58" s="563"/>
      <c r="J58" s="563"/>
      <c r="K58" s="563">
        <v>12</v>
      </c>
    </row>
    <row r="59" spans="1:11" s="95" customFormat="1" x14ac:dyDescent="0.25">
      <c r="A59" s="561"/>
      <c r="B59" s="562" t="s">
        <v>284</v>
      </c>
      <c r="C59" s="117" t="s">
        <v>556</v>
      </c>
      <c r="D59" s="563"/>
      <c r="E59" s="563"/>
      <c r="F59" s="563"/>
      <c r="G59" s="563"/>
      <c r="H59" s="563"/>
      <c r="I59" s="563"/>
      <c r="J59" s="563"/>
      <c r="K59" s="563">
        <v>0</v>
      </c>
    </row>
    <row r="60" spans="1:11" s="95" customFormat="1" x14ac:dyDescent="0.25">
      <c r="A60" s="561"/>
      <c r="B60" s="562" t="s">
        <v>284</v>
      </c>
      <c r="C60" s="117" t="s">
        <v>555</v>
      </c>
      <c r="D60" s="1339">
        <v>27</v>
      </c>
      <c r="E60" s="1340"/>
      <c r="F60" s="1340"/>
      <c r="G60" s="1340"/>
      <c r="H60" s="1340"/>
      <c r="I60" s="1340"/>
      <c r="J60" s="1340"/>
      <c r="K60" s="1341"/>
    </row>
    <row r="61" spans="1:11" x14ac:dyDescent="0.25">
      <c r="B61" s="564" t="s">
        <v>283</v>
      </c>
      <c r="C61" s="564"/>
      <c r="D61" s="564"/>
      <c r="E61" s="564"/>
      <c r="F61" s="564"/>
      <c r="G61" s="564"/>
      <c r="H61" s="564"/>
      <c r="I61" s="564"/>
      <c r="J61" s="564"/>
      <c r="K61" s="565">
        <v>14</v>
      </c>
    </row>
    <row r="62" spans="1:11" x14ac:dyDescent="0.25">
      <c r="B62" s="135" t="s">
        <v>377</v>
      </c>
      <c r="C62" s="134"/>
      <c r="D62" s="134"/>
      <c r="E62" s="134"/>
      <c r="F62" s="134"/>
      <c r="G62" s="134"/>
      <c r="H62" s="134"/>
      <c r="I62" s="134"/>
      <c r="J62" s="134"/>
      <c r="K62" s="565">
        <v>0</v>
      </c>
    </row>
    <row r="63" spans="1:11" x14ac:dyDescent="0.25">
      <c r="B63" s="133" t="s">
        <v>5</v>
      </c>
      <c r="C63" s="142"/>
      <c r="D63" s="142"/>
      <c r="E63" s="142"/>
      <c r="F63" s="142"/>
      <c r="G63" s="142"/>
      <c r="H63" s="142"/>
      <c r="I63" s="142"/>
      <c r="J63" s="142"/>
      <c r="K63" s="566">
        <f>K62+K61+K59+K58+K57</f>
        <v>894</v>
      </c>
    </row>
    <row r="64" spans="1:11" x14ac:dyDescent="0.25">
      <c r="B64" s="149" t="s">
        <v>687</v>
      </c>
    </row>
  </sheetData>
  <mergeCells count="3">
    <mergeCell ref="B3:K3"/>
    <mergeCell ref="B2:K2"/>
    <mergeCell ref="D60:K60"/>
  </mergeCells>
  <phoneticPr fontId="4" type="noConversion"/>
  <pageMargins left="0.78740157480314965" right="0.78740157480314965" top="0.70866141732283472" bottom="0.59055118110236227" header="0.51181102362204722" footer="0.51181102362204722"/>
  <pageSetup paperSize="9" scale="86" orientation="portrait" r:id="rId1"/>
  <headerFooter alignWithMargins="0">
    <oddFooter>&amp;L&amp;D&amp;CAllgemeine Übersicht</odd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W12"/>
  <sheetViews>
    <sheetView zoomScaleNormal="100" workbookViewId="0">
      <selection activeCell="J13" sqref="J13"/>
    </sheetView>
  </sheetViews>
  <sheetFormatPr baseColWidth="10" defaultColWidth="11.5703125" defaultRowHeight="13.5" x14ac:dyDescent="0.25"/>
  <cols>
    <col min="1" max="1" width="2.42578125" style="105" customWidth="1"/>
    <col min="2" max="2" width="8.140625" style="105" customWidth="1"/>
    <col min="3" max="3" width="32.85546875" style="105" customWidth="1"/>
    <col min="4" max="4" width="4.140625" style="105" bestFit="1" customWidth="1"/>
    <col min="5" max="8" width="3" style="105" customWidth="1"/>
    <col min="9" max="9" width="3.28515625" style="105" bestFit="1" customWidth="1"/>
    <col min="10" max="10" width="5.42578125" style="105" customWidth="1"/>
  </cols>
  <sheetData>
    <row r="1" spans="1:23" ht="14.25" thickBot="1" x14ac:dyDescent="0.3"/>
    <row r="2" spans="1:23" ht="16.5" x14ac:dyDescent="0.3">
      <c r="B2" s="106" t="s">
        <v>272</v>
      </c>
      <c r="C2" s="107"/>
      <c r="D2" s="107"/>
      <c r="E2" s="107"/>
      <c r="F2" s="107"/>
      <c r="G2" s="107"/>
      <c r="H2" s="107"/>
      <c r="I2" s="107"/>
      <c r="J2" s="108"/>
    </row>
    <row r="3" spans="1:23" ht="16.5" x14ac:dyDescent="0.3">
      <c r="B3" s="1336" t="s">
        <v>689</v>
      </c>
      <c r="C3" s="1337"/>
      <c r="D3" s="1337"/>
      <c r="E3" s="1337"/>
      <c r="F3" s="1337"/>
      <c r="G3" s="1337"/>
      <c r="H3" s="1337"/>
      <c r="I3" s="1337"/>
      <c r="J3" s="1338"/>
    </row>
    <row r="4" spans="1:23" ht="17.25" thickBot="1" x14ac:dyDescent="0.35">
      <c r="B4" s="1333" t="s">
        <v>690</v>
      </c>
      <c r="C4" s="1342"/>
      <c r="D4" s="1342"/>
      <c r="E4" s="1342"/>
      <c r="F4" s="1342"/>
      <c r="G4" s="1342"/>
      <c r="H4" s="1342"/>
      <c r="I4" s="1342"/>
      <c r="J4" s="1343"/>
    </row>
    <row r="6" spans="1:23" x14ac:dyDescent="0.25">
      <c r="B6" s="524"/>
      <c r="C6" s="525" t="s">
        <v>138</v>
      </c>
      <c r="D6" s="567">
        <v>1</v>
      </c>
      <c r="E6" s="526">
        <v>2</v>
      </c>
      <c r="F6" s="526">
        <v>3</v>
      </c>
      <c r="G6" s="526">
        <v>4</v>
      </c>
      <c r="H6" s="526">
        <v>5</v>
      </c>
      <c r="I6" s="526">
        <v>6</v>
      </c>
      <c r="J6" s="568" t="s">
        <v>12</v>
      </c>
    </row>
    <row r="7" spans="1:23" x14ac:dyDescent="0.25">
      <c r="B7" s="569" t="s">
        <v>139</v>
      </c>
      <c r="C7" s="570"/>
      <c r="D7" s="117">
        <v>59</v>
      </c>
      <c r="E7" s="117">
        <v>68</v>
      </c>
      <c r="F7" s="117">
        <v>35</v>
      </c>
      <c r="G7" s="117">
        <v>53</v>
      </c>
      <c r="H7" s="117">
        <v>43</v>
      </c>
      <c r="I7" s="117">
        <v>36</v>
      </c>
      <c r="J7" s="485">
        <f>SUM(D7:I7)</f>
        <v>294</v>
      </c>
    </row>
    <row r="8" spans="1:23" ht="14.25" thickBot="1" x14ac:dyDescent="0.3">
      <c r="B8" s="571" t="s">
        <v>140</v>
      </c>
      <c r="C8" s="572"/>
      <c r="D8" s="121">
        <f t="shared" ref="D8:I8" si="0">SUM(D7)</f>
        <v>59</v>
      </c>
      <c r="E8" s="121">
        <f t="shared" si="0"/>
        <v>68</v>
      </c>
      <c r="F8" s="121">
        <f t="shared" si="0"/>
        <v>35</v>
      </c>
      <c r="G8" s="121">
        <f>G7</f>
        <v>53</v>
      </c>
      <c r="H8" s="121">
        <f t="shared" si="0"/>
        <v>43</v>
      </c>
      <c r="I8" s="121">
        <f t="shared" si="0"/>
        <v>36</v>
      </c>
      <c r="J8" s="519">
        <f>SUM(D8:I8)</f>
        <v>294</v>
      </c>
      <c r="K8" s="67"/>
    </row>
    <row r="9" spans="1:23" x14ac:dyDescent="0.25">
      <c r="B9" s="573" t="s">
        <v>146</v>
      </c>
      <c r="C9" s="531"/>
      <c r="D9" s="573"/>
      <c r="E9" s="573"/>
      <c r="F9" s="573">
        <v>9</v>
      </c>
      <c r="G9" s="573">
        <v>8</v>
      </c>
      <c r="H9" s="573">
        <v>13</v>
      </c>
      <c r="I9" s="573">
        <v>8</v>
      </c>
      <c r="J9" s="574">
        <f>SUM(D9:I9)</f>
        <v>38</v>
      </c>
      <c r="K9" s="89"/>
      <c r="M9" s="36"/>
      <c r="N9" s="36"/>
      <c r="O9" s="36"/>
      <c r="P9" s="37"/>
      <c r="Q9" s="37"/>
      <c r="R9" s="37"/>
      <c r="S9" s="37"/>
      <c r="T9" s="37"/>
      <c r="U9" s="37"/>
      <c r="V9" s="37"/>
      <c r="W9" s="35"/>
    </row>
    <row r="10" spans="1:23" ht="14.25" thickBot="1" x14ac:dyDescent="0.3">
      <c r="B10" s="571" t="s">
        <v>142</v>
      </c>
      <c r="C10" s="572"/>
      <c r="D10" s="575">
        <f t="shared" ref="D10:J10" si="1">SUM(D9:D9)</f>
        <v>0</v>
      </c>
      <c r="E10" s="575">
        <f t="shared" si="1"/>
        <v>0</v>
      </c>
      <c r="F10" s="575">
        <f t="shared" si="1"/>
        <v>9</v>
      </c>
      <c r="G10" s="575">
        <f t="shared" si="1"/>
        <v>8</v>
      </c>
      <c r="H10" s="575">
        <f t="shared" si="1"/>
        <v>13</v>
      </c>
      <c r="I10" s="575">
        <f t="shared" si="1"/>
        <v>8</v>
      </c>
      <c r="J10" s="120">
        <f t="shared" si="1"/>
        <v>38</v>
      </c>
      <c r="K10" s="38"/>
      <c r="M10" s="36"/>
      <c r="N10" s="36"/>
      <c r="O10" s="36"/>
      <c r="P10" s="37"/>
      <c r="Q10" s="37"/>
      <c r="R10" s="37"/>
      <c r="S10" s="37"/>
      <c r="T10" s="37"/>
      <c r="U10" s="37"/>
      <c r="V10" s="37"/>
      <c r="W10" s="35"/>
    </row>
    <row r="11" spans="1:23" s="94" customFormat="1" ht="14.25" thickBot="1" x14ac:dyDescent="0.3">
      <c r="A11" s="105"/>
      <c r="B11" s="576" t="s">
        <v>5</v>
      </c>
      <c r="C11" s="577"/>
      <c r="D11" s="578">
        <f>D8+D10</f>
        <v>59</v>
      </c>
      <c r="E11" s="577">
        <f t="shared" ref="E11:J11" si="2">E8+E10</f>
        <v>68</v>
      </c>
      <c r="F11" s="577">
        <f t="shared" si="2"/>
        <v>44</v>
      </c>
      <c r="G11" s="577">
        <f t="shared" si="2"/>
        <v>61</v>
      </c>
      <c r="H11" s="577">
        <f t="shared" si="2"/>
        <v>56</v>
      </c>
      <c r="I11" s="579">
        <f t="shared" si="2"/>
        <v>44</v>
      </c>
      <c r="J11" s="580">
        <f t="shared" si="2"/>
        <v>332</v>
      </c>
      <c r="K11" s="96"/>
    </row>
    <row r="12" spans="1:23" x14ac:dyDescent="0.25">
      <c r="J12" s="167"/>
      <c r="K12" s="67"/>
    </row>
  </sheetData>
  <mergeCells count="2">
    <mergeCell ref="B4:J4"/>
    <mergeCell ref="B3:J3"/>
  </mergeCells>
  <phoneticPr fontId="1" type="noConversion"/>
  <pageMargins left="0.78740157499999996" right="0.78740157499999996" top="0.984251969" bottom="0.984251969" header="0.4921259845" footer="0.4921259845"/>
  <pageSetup paperSize="9" scale="86" orientation="portrait" r:id="rId1"/>
  <headerFooter alignWithMargins="0">
    <oddFooter>&amp;L&amp;D&amp;CAllgemeine Übersicht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13"/>
  <sheetViews>
    <sheetView zoomScaleNormal="100" workbookViewId="0">
      <selection activeCell="E22" sqref="E22"/>
    </sheetView>
  </sheetViews>
  <sheetFormatPr baseColWidth="10" defaultRowHeight="13.5" x14ac:dyDescent="0.25"/>
  <cols>
    <col min="1" max="1" width="2.85546875" style="105" customWidth="1"/>
    <col min="2" max="2" width="11.85546875" style="105" bestFit="1" customWidth="1"/>
    <col min="3" max="3" width="16.85546875" style="105" customWidth="1"/>
    <col min="4" max="9" width="3" style="105" customWidth="1"/>
    <col min="10" max="10" width="5.42578125" style="105" bestFit="1" customWidth="1"/>
    <col min="11" max="11" width="3.85546875" style="105" customWidth="1"/>
  </cols>
  <sheetData>
    <row r="1" spans="1:11" ht="14.25" thickBot="1" x14ac:dyDescent="0.3"/>
    <row r="2" spans="1:11" ht="15.75" customHeight="1" x14ac:dyDescent="0.3">
      <c r="B2" s="106" t="s">
        <v>273</v>
      </c>
      <c r="C2" s="107"/>
      <c r="D2" s="107"/>
      <c r="E2" s="107"/>
      <c r="F2" s="107"/>
      <c r="G2" s="107"/>
      <c r="H2" s="107"/>
      <c r="I2" s="107"/>
      <c r="J2" s="107"/>
      <c r="K2" s="108"/>
    </row>
    <row r="3" spans="1:11" ht="15.75" customHeight="1" x14ac:dyDescent="0.3">
      <c r="B3" s="1336" t="s">
        <v>689</v>
      </c>
      <c r="C3" s="1337"/>
      <c r="D3" s="1337"/>
      <c r="E3" s="1337"/>
      <c r="F3" s="1337"/>
      <c r="G3" s="1337"/>
      <c r="H3" s="1337"/>
      <c r="I3" s="1337"/>
      <c r="J3" s="1337"/>
      <c r="K3" s="1338"/>
    </row>
    <row r="4" spans="1:11" ht="16.5" customHeight="1" thickBot="1" x14ac:dyDescent="0.35">
      <c r="B4" s="1333" t="s">
        <v>690</v>
      </c>
      <c r="C4" s="1334"/>
      <c r="D4" s="1334"/>
      <c r="E4" s="1334"/>
      <c r="F4" s="1334"/>
      <c r="G4" s="1334"/>
      <c r="H4" s="1334"/>
      <c r="I4" s="1334"/>
      <c r="J4" s="1334"/>
      <c r="K4" s="1335"/>
    </row>
    <row r="6" spans="1:11" x14ac:dyDescent="0.25">
      <c r="B6" s="524"/>
      <c r="C6" s="525" t="s">
        <v>138</v>
      </c>
      <c r="D6" s="526">
        <v>1</v>
      </c>
      <c r="E6" s="526">
        <v>2</v>
      </c>
      <c r="F6" s="526">
        <v>3</v>
      </c>
      <c r="G6" s="526">
        <v>4</v>
      </c>
      <c r="H6" s="581">
        <v>5</v>
      </c>
      <c r="I6" s="567">
        <v>6</v>
      </c>
      <c r="J6" s="582"/>
    </row>
    <row r="7" spans="1:11" x14ac:dyDescent="0.25">
      <c r="B7" s="569" t="s">
        <v>139</v>
      </c>
      <c r="C7" s="570"/>
      <c r="D7" s="544">
        <v>53</v>
      </c>
      <c r="E7" s="544">
        <v>62</v>
      </c>
      <c r="F7" s="544">
        <v>57</v>
      </c>
      <c r="G7" s="544">
        <v>39</v>
      </c>
      <c r="H7" s="544">
        <v>50</v>
      </c>
      <c r="I7" s="583">
        <v>42</v>
      </c>
      <c r="J7" s="582">
        <f>SUM(D7:I7)</f>
        <v>303</v>
      </c>
    </row>
    <row r="8" spans="1:11" ht="14.25" thickBot="1" x14ac:dyDescent="0.3">
      <c r="B8" s="571" t="s">
        <v>140</v>
      </c>
      <c r="C8" s="584"/>
      <c r="D8" s="585">
        <f t="shared" ref="D8:I8" si="0">SUM(D7)</f>
        <v>53</v>
      </c>
      <c r="E8" s="585">
        <f t="shared" si="0"/>
        <v>62</v>
      </c>
      <c r="F8" s="585">
        <f t="shared" si="0"/>
        <v>57</v>
      </c>
      <c r="G8" s="585">
        <f t="shared" si="0"/>
        <v>39</v>
      </c>
      <c r="H8" s="585">
        <f t="shared" si="0"/>
        <v>50</v>
      </c>
      <c r="I8" s="586">
        <f t="shared" si="0"/>
        <v>42</v>
      </c>
      <c r="J8" s="587">
        <f>SUM(D8:I8)</f>
        <v>303</v>
      </c>
    </row>
    <row r="9" spans="1:11" x14ac:dyDescent="0.25">
      <c r="B9" s="541"/>
      <c r="C9" s="588" t="s">
        <v>534</v>
      </c>
      <c r="D9" s="541"/>
      <c r="E9" s="541"/>
      <c r="F9" s="513">
        <v>7</v>
      </c>
      <c r="G9" s="513">
        <v>5</v>
      </c>
      <c r="H9" s="513">
        <v>6</v>
      </c>
      <c r="I9" s="589"/>
      <c r="J9" s="590">
        <f>SUM(D9:I9)</f>
        <v>18</v>
      </c>
    </row>
    <row r="10" spans="1:11" ht="14.25" thickBot="1" x14ac:dyDescent="0.3">
      <c r="B10" s="591" t="s">
        <v>149</v>
      </c>
      <c r="C10" s="592"/>
      <c r="D10" s="591">
        <f t="shared" ref="D10:J10" si="1">SUM(D9:D9)</f>
        <v>0</v>
      </c>
      <c r="E10" s="591">
        <f t="shared" si="1"/>
        <v>0</v>
      </c>
      <c r="F10" s="591">
        <f t="shared" si="1"/>
        <v>7</v>
      </c>
      <c r="G10" s="591">
        <f t="shared" si="1"/>
        <v>5</v>
      </c>
      <c r="H10" s="591">
        <f t="shared" si="1"/>
        <v>6</v>
      </c>
      <c r="I10" s="593">
        <f t="shared" si="1"/>
        <v>0</v>
      </c>
      <c r="J10" s="591">
        <f t="shared" si="1"/>
        <v>18</v>
      </c>
    </row>
    <row r="11" spans="1:11" x14ac:dyDescent="0.25">
      <c r="B11" s="541"/>
      <c r="C11" s="588" t="s">
        <v>141</v>
      </c>
      <c r="D11" s="541"/>
      <c r="E11" s="541"/>
      <c r="F11" s="513"/>
      <c r="G11" s="513"/>
      <c r="H11" s="513"/>
      <c r="I11" s="589"/>
      <c r="J11" s="590">
        <f>SUM(D11:I11)</f>
        <v>0</v>
      </c>
    </row>
    <row r="12" spans="1:11" ht="14.25" thickBot="1" x14ac:dyDescent="0.3">
      <c r="B12" s="591" t="s">
        <v>142</v>
      </c>
      <c r="C12" s="592"/>
      <c r="D12" s="591">
        <f t="shared" ref="D12:J12" si="2">SUM(D11:D11)</f>
        <v>0</v>
      </c>
      <c r="E12" s="591">
        <f t="shared" si="2"/>
        <v>0</v>
      </c>
      <c r="F12" s="591">
        <f t="shared" si="2"/>
        <v>0</v>
      </c>
      <c r="G12" s="591">
        <f t="shared" si="2"/>
        <v>0</v>
      </c>
      <c r="H12" s="591">
        <f t="shared" si="2"/>
        <v>0</v>
      </c>
      <c r="I12" s="593">
        <f t="shared" si="2"/>
        <v>0</v>
      </c>
      <c r="J12" s="591">
        <f t="shared" si="2"/>
        <v>0</v>
      </c>
    </row>
    <row r="13" spans="1:11" s="94" customFormat="1" ht="14.25" thickBot="1" x14ac:dyDescent="0.3">
      <c r="A13" s="105"/>
      <c r="B13" s="594" t="s">
        <v>5</v>
      </c>
      <c r="C13" s="577"/>
      <c r="D13" s="576">
        <f>D12+D10+D8</f>
        <v>53</v>
      </c>
      <c r="E13" s="576">
        <f t="shared" ref="E13:I13" si="3">E12+E10+E8</f>
        <v>62</v>
      </c>
      <c r="F13" s="576">
        <f t="shared" si="3"/>
        <v>64</v>
      </c>
      <c r="G13" s="576">
        <f t="shared" si="3"/>
        <v>44</v>
      </c>
      <c r="H13" s="576">
        <f t="shared" si="3"/>
        <v>56</v>
      </c>
      <c r="I13" s="576">
        <f t="shared" si="3"/>
        <v>42</v>
      </c>
      <c r="J13" s="595">
        <f>D13+E13+F13+G13+H13+I13</f>
        <v>321</v>
      </c>
      <c r="K13" s="105"/>
    </row>
  </sheetData>
  <mergeCells count="2">
    <mergeCell ref="B4:K4"/>
    <mergeCell ref="B3:K3"/>
  </mergeCells>
  <phoneticPr fontId="1" type="noConversion"/>
  <pageMargins left="0.78740157499999996" right="0.78740157499999996" top="0.984251969" bottom="0.984251969" header="0.4921259845" footer="0.4921259845"/>
  <pageSetup paperSize="9" scale="86" orientation="portrait" r:id="rId1"/>
  <headerFooter alignWithMargins="0">
    <oddFooter>&amp;L&amp;D&amp;CAllgemeine Übersicht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W22"/>
  <sheetViews>
    <sheetView zoomScaleNormal="100" workbookViewId="0">
      <selection activeCell="H25" sqref="H25"/>
    </sheetView>
  </sheetViews>
  <sheetFormatPr baseColWidth="10" defaultRowHeight="13.5" x14ac:dyDescent="0.25"/>
  <cols>
    <col min="1" max="1" width="3.140625" style="105" customWidth="1"/>
    <col min="2" max="2" width="7.5703125" style="105" customWidth="1"/>
    <col min="3" max="3" width="28" style="105" bestFit="1" customWidth="1"/>
    <col min="4" max="9" width="3.28515625" style="105" bestFit="1" customWidth="1"/>
    <col min="10" max="10" width="3" style="105" customWidth="1"/>
    <col min="11" max="11" width="5.42578125" style="105" customWidth="1"/>
    <col min="13" max="13" width="5.42578125" customWidth="1"/>
    <col min="14" max="14" width="4.42578125" customWidth="1"/>
    <col min="15" max="16" width="5.85546875" customWidth="1"/>
    <col min="17" max="17" width="6.28515625" customWidth="1"/>
  </cols>
  <sheetData>
    <row r="1" spans="1:23" ht="14.25" thickBot="1" x14ac:dyDescent="0.3"/>
    <row r="2" spans="1:23" ht="16.5" customHeight="1" x14ac:dyDescent="0.3">
      <c r="B2" s="106" t="s">
        <v>274</v>
      </c>
      <c r="C2" s="107"/>
      <c r="D2" s="107"/>
      <c r="E2" s="107"/>
      <c r="F2" s="107"/>
      <c r="G2" s="107"/>
      <c r="H2" s="107"/>
      <c r="I2" s="107"/>
      <c r="J2" s="107"/>
      <c r="K2" s="108"/>
      <c r="M2" s="34"/>
      <c r="N2" s="34"/>
      <c r="O2" s="34"/>
      <c r="P2" s="34"/>
      <c r="Q2" s="34"/>
      <c r="R2" s="34"/>
      <c r="S2" s="34"/>
      <c r="T2" s="34"/>
      <c r="U2" s="34"/>
      <c r="V2" s="34"/>
      <c r="W2" s="35"/>
    </row>
    <row r="3" spans="1:23" ht="16.5" customHeight="1" x14ac:dyDescent="0.3">
      <c r="B3" s="1336" t="s">
        <v>689</v>
      </c>
      <c r="C3" s="1337"/>
      <c r="D3" s="1337"/>
      <c r="E3" s="1337"/>
      <c r="F3" s="1337"/>
      <c r="G3" s="1337"/>
      <c r="H3" s="1337"/>
      <c r="I3" s="1337"/>
      <c r="J3" s="1337"/>
      <c r="K3" s="1338"/>
      <c r="M3" s="34"/>
      <c r="N3" s="34"/>
      <c r="O3" s="34"/>
      <c r="P3" s="34"/>
      <c r="Q3" s="34"/>
      <c r="R3" s="34"/>
      <c r="S3" s="34"/>
      <c r="T3" s="34"/>
      <c r="U3" s="34"/>
      <c r="V3" s="34"/>
      <c r="W3" s="35"/>
    </row>
    <row r="4" spans="1:23" ht="15.75" customHeight="1" thickBot="1" x14ac:dyDescent="0.35">
      <c r="B4" s="1333" t="s">
        <v>690</v>
      </c>
      <c r="C4" s="1334"/>
      <c r="D4" s="1334"/>
      <c r="E4" s="1334"/>
      <c r="F4" s="1334"/>
      <c r="G4" s="1334"/>
      <c r="H4" s="1334"/>
      <c r="I4" s="1334"/>
      <c r="J4" s="1334"/>
      <c r="K4" s="1335"/>
      <c r="M4" s="36"/>
      <c r="N4" s="36"/>
      <c r="O4" s="36"/>
      <c r="P4" s="37"/>
      <c r="Q4" s="37"/>
      <c r="R4" s="37"/>
      <c r="S4" s="37"/>
      <c r="T4" s="37"/>
      <c r="U4" s="37"/>
      <c r="V4" s="37"/>
      <c r="W4" s="35"/>
    </row>
    <row r="5" spans="1:23" ht="14.25" thickBot="1" x14ac:dyDescent="0.3">
      <c r="M5" s="36"/>
      <c r="N5" s="36"/>
      <c r="O5" s="36"/>
      <c r="P5" s="37"/>
      <c r="Q5" s="37"/>
      <c r="R5" s="37"/>
      <c r="S5" s="37"/>
      <c r="T5" s="37"/>
      <c r="U5" s="37"/>
      <c r="V5" s="37"/>
      <c r="W5" s="35"/>
    </row>
    <row r="6" spans="1:23" x14ac:dyDescent="0.25">
      <c r="B6" s="524"/>
      <c r="C6" s="525" t="s">
        <v>138</v>
      </c>
      <c r="D6" s="596">
        <v>1</v>
      </c>
      <c r="E6" s="596">
        <v>2</v>
      </c>
      <c r="F6" s="596">
        <v>3</v>
      </c>
      <c r="G6" s="596">
        <v>4</v>
      </c>
      <c r="H6" s="596">
        <v>5</v>
      </c>
      <c r="I6" s="596">
        <v>6</v>
      </c>
      <c r="J6" s="596">
        <v>7</v>
      </c>
      <c r="K6" s="597" t="s">
        <v>12</v>
      </c>
      <c r="M6" s="36"/>
      <c r="N6" s="36"/>
      <c r="O6" s="36"/>
      <c r="P6" s="37"/>
      <c r="Q6" s="37"/>
      <c r="R6" s="37"/>
      <c r="S6" s="37"/>
      <c r="T6" s="37"/>
      <c r="U6" s="37"/>
      <c r="V6" s="37"/>
      <c r="W6" s="35"/>
    </row>
    <row r="7" spans="1:23" x14ac:dyDescent="0.25">
      <c r="B7" s="569" t="s">
        <v>139</v>
      </c>
      <c r="C7" s="570"/>
      <c r="D7" s="598">
        <v>38</v>
      </c>
      <c r="E7" s="598">
        <v>51</v>
      </c>
      <c r="F7" s="598">
        <v>10</v>
      </c>
      <c r="G7" s="598">
        <v>13</v>
      </c>
      <c r="H7" s="598">
        <v>9</v>
      </c>
      <c r="I7" s="598">
        <v>11</v>
      </c>
      <c r="J7" s="599">
        <v>0</v>
      </c>
      <c r="K7" s="600">
        <f>SUM(D7:J7)</f>
        <v>132</v>
      </c>
      <c r="M7" s="36"/>
      <c r="N7" s="36"/>
      <c r="O7" s="36"/>
      <c r="P7" s="37"/>
      <c r="Q7" s="37"/>
      <c r="R7" s="37"/>
      <c r="S7" s="37"/>
      <c r="T7" s="37"/>
      <c r="U7" s="37"/>
      <c r="V7" s="37"/>
      <c r="W7" s="35"/>
    </row>
    <row r="8" spans="1:23" ht="14.25" thickBot="1" x14ac:dyDescent="0.3">
      <c r="B8" s="571" t="s">
        <v>140</v>
      </c>
      <c r="C8" s="572"/>
      <c r="D8" s="575">
        <f t="shared" ref="D8:K8" si="0">SUM(D7)</f>
        <v>38</v>
      </c>
      <c r="E8" s="575">
        <f t="shared" si="0"/>
        <v>51</v>
      </c>
      <c r="F8" s="575">
        <f t="shared" si="0"/>
        <v>10</v>
      </c>
      <c r="G8" s="575">
        <f t="shared" si="0"/>
        <v>13</v>
      </c>
      <c r="H8" s="575">
        <f t="shared" si="0"/>
        <v>9</v>
      </c>
      <c r="I8" s="575">
        <f t="shared" si="0"/>
        <v>11</v>
      </c>
      <c r="J8" s="601">
        <f t="shared" si="0"/>
        <v>0</v>
      </c>
      <c r="K8" s="602">
        <f t="shared" si="0"/>
        <v>132</v>
      </c>
      <c r="M8" s="36"/>
      <c r="N8" s="36"/>
      <c r="O8" s="36"/>
      <c r="P8" s="37"/>
      <c r="Q8" s="37"/>
      <c r="R8" s="37"/>
      <c r="S8" s="37"/>
      <c r="T8" s="37"/>
      <c r="U8" s="37"/>
      <c r="V8" s="37"/>
      <c r="W8" s="35"/>
    </row>
    <row r="9" spans="1:23" x14ac:dyDescent="0.25">
      <c r="B9" s="573" t="s">
        <v>143</v>
      </c>
      <c r="C9" s="603" t="s">
        <v>620</v>
      </c>
      <c r="D9" s="573"/>
      <c r="E9" s="573"/>
      <c r="F9" s="573">
        <v>6</v>
      </c>
      <c r="G9" s="573">
        <v>2</v>
      </c>
      <c r="H9" s="573">
        <v>7</v>
      </c>
      <c r="I9" s="573">
        <v>1</v>
      </c>
      <c r="J9" s="604">
        <v>3</v>
      </c>
      <c r="K9" s="605">
        <f>SUM(D9:J9)</f>
        <v>19</v>
      </c>
      <c r="M9" s="36"/>
      <c r="N9" s="36"/>
      <c r="O9" s="36"/>
      <c r="P9" s="37"/>
      <c r="Q9" s="37"/>
      <c r="R9" s="37"/>
      <c r="S9" s="37"/>
      <c r="T9" s="37"/>
      <c r="U9" s="37"/>
      <c r="V9" s="37"/>
      <c r="W9" s="35"/>
    </row>
    <row r="10" spans="1:23" ht="14.25" thickBot="1" x14ac:dyDescent="0.3">
      <c r="B10" s="571" t="s">
        <v>145</v>
      </c>
      <c r="C10" s="572"/>
      <c r="D10" s="575">
        <f t="shared" ref="D10:K10" si="1">SUM(D9:D9)</f>
        <v>0</v>
      </c>
      <c r="E10" s="575">
        <f t="shared" si="1"/>
        <v>0</v>
      </c>
      <c r="F10" s="575">
        <f t="shared" si="1"/>
        <v>6</v>
      </c>
      <c r="G10" s="575">
        <f t="shared" si="1"/>
        <v>2</v>
      </c>
      <c r="H10" s="575">
        <f t="shared" si="1"/>
        <v>7</v>
      </c>
      <c r="I10" s="575">
        <f t="shared" si="1"/>
        <v>1</v>
      </c>
      <c r="J10" s="601">
        <f t="shared" si="1"/>
        <v>3</v>
      </c>
      <c r="K10" s="602">
        <f t="shared" si="1"/>
        <v>19</v>
      </c>
      <c r="M10" s="36"/>
      <c r="N10" s="36"/>
      <c r="O10" s="36"/>
      <c r="P10" s="37"/>
      <c r="Q10" s="37"/>
      <c r="R10" s="37"/>
      <c r="S10" s="37"/>
      <c r="T10" s="37"/>
      <c r="U10" s="37"/>
      <c r="V10" s="37"/>
      <c r="W10" s="35"/>
    </row>
    <row r="11" spans="1:23" x14ac:dyDescent="0.25">
      <c r="B11" s="573" t="s">
        <v>146</v>
      </c>
      <c r="C11" s="531" t="s">
        <v>621</v>
      </c>
      <c r="D11" s="573"/>
      <c r="E11" s="573"/>
      <c r="F11" s="573">
        <v>9</v>
      </c>
      <c r="G11" s="573">
        <v>11</v>
      </c>
      <c r="H11" s="573">
        <v>7</v>
      </c>
      <c r="I11" s="573">
        <v>4</v>
      </c>
      <c r="J11" s="604"/>
      <c r="K11" s="605">
        <f>SUM(D11:J11)</f>
        <v>31</v>
      </c>
      <c r="M11" s="36"/>
      <c r="N11" s="36"/>
      <c r="O11" s="36"/>
      <c r="P11" s="37"/>
      <c r="Q11" s="37"/>
      <c r="R11" s="37"/>
      <c r="S11" s="37"/>
      <c r="T11" s="37"/>
      <c r="U11" s="37"/>
      <c r="V11" s="37"/>
      <c r="W11" s="35"/>
    </row>
    <row r="12" spans="1:23" ht="14.25" thickBot="1" x14ac:dyDescent="0.3">
      <c r="B12" s="571" t="s">
        <v>142</v>
      </c>
      <c r="C12" s="572"/>
      <c r="D12" s="575">
        <f t="shared" ref="D12:K12" si="2">SUM(D11:D11)</f>
        <v>0</v>
      </c>
      <c r="E12" s="575">
        <f t="shared" si="2"/>
        <v>0</v>
      </c>
      <c r="F12" s="575">
        <f t="shared" si="2"/>
        <v>9</v>
      </c>
      <c r="G12" s="575">
        <f t="shared" si="2"/>
        <v>11</v>
      </c>
      <c r="H12" s="575">
        <f t="shared" si="2"/>
        <v>7</v>
      </c>
      <c r="I12" s="575">
        <f t="shared" si="2"/>
        <v>4</v>
      </c>
      <c r="J12" s="601">
        <f t="shared" si="2"/>
        <v>0</v>
      </c>
      <c r="K12" s="602">
        <f t="shared" si="2"/>
        <v>31</v>
      </c>
      <c r="M12" s="36"/>
      <c r="N12" s="36"/>
      <c r="O12" s="36"/>
      <c r="P12" s="37"/>
      <c r="Q12" s="37"/>
      <c r="R12" s="37"/>
      <c r="S12" s="37"/>
      <c r="T12" s="37"/>
      <c r="U12" s="37"/>
      <c r="V12" s="37"/>
      <c r="W12" s="35"/>
    </row>
    <row r="13" spans="1:23" x14ac:dyDescent="0.25">
      <c r="B13" s="573" t="s">
        <v>148</v>
      </c>
      <c r="C13" s="531" t="s">
        <v>622</v>
      </c>
      <c r="D13" s="573"/>
      <c r="E13" s="573"/>
      <c r="F13" s="573">
        <v>13</v>
      </c>
      <c r="G13" s="573">
        <v>10</v>
      </c>
      <c r="H13" s="573">
        <v>10</v>
      </c>
      <c r="I13" s="573">
        <v>7</v>
      </c>
      <c r="J13" s="604"/>
      <c r="K13" s="605">
        <f>SUM(D13:J13)</f>
        <v>40</v>
      </c>
      <c r="M13" s="36"/>
      <c r="N13" s="36"/>
      <c r="O13" s="36"/>
      <c r="P13" s="37"/>
      <c r="Q13" s="37"/>
      <c r="R13" s="37"/>
      <c r="S13" s="37"/>
      <c r="T13" s="37"/>
      <c r="U13" s="37"/>
      <c r="V13" s="37"/>
      <c r="W13" s="35"/>
    </row>
    <row r="14" spans="1:23" x14ac:dyDescent="0.25">
      <c r="B14" s="603"/>
      <c r="C14" s="531" t="s">
        <v>623</v>
      </c>
      <c r="D14" s="603"/>
      <c r="E14" s="603"/>
      <c r="F14" s="603">
        <v>7</v>
      </c>
      <c r="G14" s="603">
        <v>1</v>
      </c>
      <c r="H14" s="603">
        <v>5</v>
      </c>
      <c r="I14" s="603">
        <v>2</v>
      </c>
      <c r="J14" s="606"/>
      <c r="K14" s="605">
        <f>SUM(D14:J14)</f>
        <v>15</v>
      </c>
      <c r="M14" s="36"/>
      <c r="N14" s="36"/>
      <c r="O14" s="36"/>
      <c r="P14" s="37"/>
      <c r="Q14" s="37"/>
      <c r="R14" s="37"/>
      <c r="S14" s="37"/>
      <c r="T14" s="37"/>
      <c r="U14" s="37"/>
      <c r="V14" s="37"/>
      <c r="W14" s="35"/>
    </row>
    <row r="15" spans="1:23" ht="14.25" thickBot="1" x14ac:dyDescent="0.3">
      <c r="B15" s="571" t="s">
        <v>149</v>
      </c>
      <c r="C15" s="572"/>
      <c r="D15" s="575">
        <f>SUM(D13:D14)</f>
        <v>0</v>
      </c>
      <c r="E15" s="575">
        <f t="shared" ref="E15:K15" si="3">SUM(E13:E14)</f>
        <v>0</v>
      </c>
      <c r="F15" s="575">
        <f t="shared" si="3"/>
        <v>20</v>
      </c>
      <c r="G15" s="575">
        <f t="shared" si="3"/>
        <v>11</v>
      </c>
      <c r="H15" s="575">
        <f t="shared" si="3"/>
        <v>15</v>
      </c>
      <c r="I15" s="575">
        <f t="shared" si="3"/>
        <v>9</v>
      </c>
      <c r="J15" s="601">
        <f t="shared" si="3"/>
        <v>0</v>
      </c>
      <c r="K15" s="602">
        <f t="shared" si="3"/>
        <v>55</v>
      </c>
      <c r="M15" s="36"/>
      <c r="N15" s="36"/>
      <c r="O15" s="36"/>
      <c r="P15" s="37"/>
      <c r="Q15" s="37"/>
      <c r="R15" s="37"/>
      <c r="S15" s="37"/>
      <c r="T15" s="37"/>
      <c r="U15" s="37"/>
      <c r="V15" s="37"/>
      <c r="W15" s="35"/>
    </row>
    <row r="16" spans="1:23" s="94" customFormat="1" ht="14.25" thickBot="1" x14ac:dyDescent="0.3">
      <c r="A16" s="105"/>
      <c r="B16" s="607" t="s">
        <v>5</v>
      </c>
      <c r="C16" s="608"/>
      <c r="D16" s="607">
        <f t="shared" ref="D16:J16" si="4">D15+D12+D10+D8</f>
        <v>38</v>
      </c>
      <c r="E16" s="607">
        <f t="shared" si="4"/>
        <v>51</v>
      </c>
      <c r="F16" s="607">
        <f t="shared" si="4"/>
        <v>45</v>
      </c>
      <c r="G16" s="607">
        <f t="shared" si="4"/>
        <v>37</v>
      </c>
      <c r="H16" s="607">
        <f t="shared" si="4"/>
        <v>38</v>
      </c>
      <c r="I16" s="607">
        <f t="shared" si="4"/>
        <v>25</v>
      </c>
      <c r="J16" s="609">
        <f t="shared" si="4"/>
        <v>3</v>
      </c>
      <c r="K16" s="610">
        <f>K15+K12+K10+K8</f>
        <v>237</v>
      </c>
      <c r="M16" s="36"/>
      <c r="N16" s="36"/>
      <c r="O16" s="36"/>
      <c r="P16" s="37"/>
      <c r="Q16" s="37"/>
      <c r="R16" s="37"/>
      <c r="S16" s="37"/>
      <c r="T16" s="37"/>
      <c r="U16" s="37"/>
      <c r="V16" s="37"/>
      <c r="W16" s="97"/>
    </row>
    <row r="17" spans="13:23" x14ac:dyDescent="0.25">
      <c r="M17" s="36"/>
      <c r="N17" s="36"/>
      <c r="O17" s="36"/>
      <c r="P17" s="37"/>
      <c r="Q17" s="37"/>
      <c r="R17" s="37"/>
      <c r="S17" s="37"/>
      <c r="T17" s="37"/>
      <c r="U17" s="37"/>
      <c r="V17" s="37"/>
      <c r="W17" s="35"/>
    </row>
    <row r="18" spans="13:23" x14ac:dyDescent="0.25">
      <c r="M18" s="36"/>
      <c r="N18" s="36"/>
      <c r="O18" s="36"/>
      <c r="P18" s="37"/>
      <c r="Q18" s="37"/>
      <c r="R18" s="37"/>
      <c r="S18" s="37"/>
      <c r="T18" s="37"/>
      <c r="U18" s="37"/>
      <c r="V18" s="37"/>
      <c r="W18" s="35"/>
    </row>
    <row r="19" spans="13:23" x14ac:dyDescent="0.25">
      <c r="M19" s="36"/>
      <c r="N19" s="36"/>
      <c r="O19" s="36"/>
      <c r="P19" s="37"/>
      <c r="Q19" s="37"/>
      <c r="R19" s="37"/>
      <c r="S19" s="37"/>
      <c r="T19" s="37"/>
      <c r="U19" s="37"/>
      <c r="V19" s="37"/>
      <c r="W19" s="35"/>
    </row>
    <row r="20" spans="13:23" x14ac:dyDescent="0.25">
      <c r="M20" s="36"/>
      <c r="N20" s="36"/>
      <c r="O20" s="36"/>
      <c r="P20" s="37"/>
      <c r="Q20" s="37"/>
      <c r="R20" s="37"/>
      <c r="S20" s="37"/>
      <c r="T20" s="37"/>
      <c r="U20" s="37"/>
      <c r="V20" s="37"/>
      <c r="W20" s="35"/>
    </row>
    <row r="21" spans="13:23" x14ac:dyDescent="0.25">
      <c r="M21" s="36"/>
      <c r="N21" s="36"/>
      <c r="O21" s="36"/>
      <c r="P21" s="37"/>
      <c r="Q21" s="37"/>
      <c r="R21" s="37"/>
      <c r="S21" s="37"/>
      <c r="T21" s="37"/>
      <c r="U21" s="37"/>
      <c r="V21" s="37"/>
      <c r="W21" s="35"/>
    </row>
    <row r="22" spans="13:23" x14ac:dyDescent="0.25">
      <c r="M22" s="35"/>
      <c r="N22" s="35"/>
      <c r="O22" s="35"/>
      <c r="P22" s="35"/>
      <c r="Q22" s="35"/>
      <c r="R22" s="35"/>
      <c r="S22" s="35"/>
      <c r="T22" s="35"/>
      <c r="U22" s="35"/>
      <c r="V22" s="35"/>
      <c r="W22" s="35"/>
    </row>
  </sheetData>
  <mergeCells count="2">
    <mergeCell ref="B4:K4"/>
    <mergeCell ref="B3:K3"/>
  </mergeCells>
  <phoneticPr fontId="1" type="noConversion"/>
  <pageMargins left="0.78740157499999996" right="0.78740157499999996" top="0.984251969" bottom="0.984251969" header="0.4921259845" footer="0.4921259845"/>
  <pageSetup paperSize="9" scale="86" orientation="portrait" r:id="rId1"/>
  <headerFooter alignWithMargins="0">
    <oddFooter>&amp;L&amp;D&amp;CAllgemeine Übersicht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22"/>
  <sheetViews>
    <sheetView zoomScaleNormal="100" workbookViewId="0">
      <selection activeCell="C26" sqref="C26"/>
    </sheetView>
  </sheetViews>
  <sheetFormatPr baseColWidth="10" defaultRowHeight="13.5" x14ac:dyDescent="0.25"/>
  <cols>
    <col min="1" max="1" width="2.5703125" style="105" customWidth="1"/>
    <col min="2" max="2" width="7.5703125" style="105" customWidth="1"/>
    <col min="3" max="3" width="42.28515625" style="105" bestFit="1" customWidth="1"/>
    <col min="4" max="9" width="4.42578125" style="105" bestFit="1" customWidth="1"/>
    <col min="10" max="10" width="5.42578125" style="105" customWidth="1"/>
    <col min="13" max="13" width="3.42578125" customWidth="1"/>
    <col min="14" max="14" width="3.140625" customWidth="1"/>
    <col min="15" max="15" width="4.140625" customWidth="1"/>
    <col min="16" max="16" width="5.7109375" customWidth="1"/>
    <col min="17" max="17" width="4.5703125" customWidth="1"/>
    <col min="18" max="18" width="4.28515625" customWidth="1"/>
    <col min="19" max="20" width="4" customWidth="1"/>
    <col min="21" max="21" width="4.42578125" customWidth="1"/>
    <col min="22" max="22" width="5.5703125" customWidth="1"/>
    <col min="23" max="23" width="5.140625" customWidth="1"/>
    <col min="24" max="24" width="4.85546875" customWidth="1"/>
    <col min="25" max="26" width="4.7109375" customWidth="1"/>
  </cols>
  <sheetData>
    <row r="1" spans="1:10" ht="14.25" thickBot="1" x14ac:dyDescent="0.3"/>
    <row r="2" spans="1:10" ht="16.5" x14ac:dyDescent="0.3">
      <c r="B2" s="106" t="s">
        <v>275</v>
      </c>
      <c r="C2" s="107"/>
      <c r="D2" s="107"/>
      <c r="E2" s="107"/>
      <c r="F2" s="107"/>
      <c r="G2" s="107"/>
      <c r="H2" s="107"/>
      <c r="I2" s="107"/>
      <c r="J2" s="108"/>
    </row>
    <row r="3" spans="1:10" ht="16.5" x14ac:dyDescent="0.3">
      <c r="B3" s="1336" t="s">
        <v>689</v>
      </c>
      <c r="C3" s="1337"/>
      <c r="D3" s="1337"/>
      <c r="E3" s="1337"/>
      <c r="F3" s="1337"/>
      <c r="G3" s="1337"/>
      <c r="H3" s="1337"/>
      <c r="I3" s="1337"/>
      <c r="J3" s="1338"/>
    </row>
    <row r="4" spans="1:10" ht="17.25" thickBot="1" x14ac:dyDescent="0.35">
      <c r="B4" s="1333" t="s">
        <v>690</v>
      </c>
      <c r="C4" s="1334"/>
      <c r="D4" s="1334"/>
      <c r="E4" s="1334"/>
      <c r="F4" s="1334"/>
      <c r="G4" s="1334"/>
      <c r="H4" s="1334"/>
      <c r="I4" s="1334"/>
      <c r="J4" s="1335"/>
    </row>
    <row r="6" spans="1:10" x14ac:dyDescent="0.25">
      <c r="B6" s="524"/>
      <c r="C6" s="525" t="s">
        <v>138</v>
      </c>
      <c r="D6" s="611">
        <v>1</v>
      </c>
      <c r="E6" s="611">
        <v>2</v>
      </c>
      <c r="F6" s="611">
        <v>3</v>
      </c>
      <c r="G6" s="611">
        <v>4</v>
      </c>
      <c r="H6" s="611">
        <v>5</v>
      </c>
      <c r="I6" s="611">
        <v>6</v>
      </c>
      <c r="J6" s="612" t="s">
        <v>12</v>
      </c>
    </row>
    <row r="7" spans="1:10" x14ac:dyDescent="0.25">
      <c r="B7" s="569" t="s">
        <v>139</v>
      </c>
      <c r="C7" s="531"/>
      <c r="D7" s="569">
        <v>121</v>
      </c>
      <c r="E7" s="569">
        <v>103</v>
      </c>
      <c r="F7" s="569">
        <v>108</v>
      </c>
      <c r="G7" s="569">
        <v>84</v>
      </c>
      <c r="H7" s="569">
        <v>98</v>
      </c>
      <c r="I7" s="569">
        <v>90</v>
      </c>
      <c r="J7" s="612">
        <f>SUM(D7:I7)</f>
        <v>604</v>
      </c>
    </row>
    <row r="8" spans="1:10" ht="14.25" thickBot="1" x14ac:dyDescent="0.3">
      <c r="B8" s="571" t="s">
        <v>140</v>
      </c>
      <c r="C8" s="572"/>
      <c r="D8" s="575">
        <f t="shared" ref="D8:J8" si="0">SUM(D7)</f>
        <v>121</v>
      </c>
      <c r="E8" s="575">
        <f t="shared" si="0"/>
        <v>103</v>
      </c>
      <c r="F8" s="575">
        <f t="shared" si="0"/>
        <v>108</v>
      </c>
      <c r="G8" s="575">
        <f t="shared" si="0"/>
        <v>84</v>
      </c>
      <c r="H8" s="575">
        <f t="shared" si="0"/>
        <v>98</v>
      </c>
      <c r="I8" s="575">
        <f t="shared" si="0"/>
        <v>90</v>
      </c>
      <c r="J8" s="575">
        <f t="shared" si="0"/>
        <v>604</v>
      </c>
    </row>
    <row r="9" spans="1:10" x14ac:dyDescent="0.25">
      <c r="B9" s="603" t="s">
        <v>146</v>
      </c>
      <c r="C9" s="531" t="s">
        <v>150</v>
      </c>
      <c r="D9" s="613"/>
      <c r="E9" s="613"/>
      <c r="F9" s="613"/>
      <c r="G9" s="613"/>
      <c r="H9" s="613"/>
      <c r="I9" s="613"/>
      <c r="J9" s="614">
        <f>SUM(D9:I9)</f>
        <v>0</v>
      </c>
    </row>
    <row r="10" spans="1:10" x14ac:dyDescent="0.25">
      <c r="B10" s="573"/>
      <c r="C10" s="531" t="s">
        <v>260</v>
      </c>
      <c r="D10" s="496"/>
      <c r="E10" s="496"/>
      <c r="F10" s="496"/>
      <c r="G10" s="496">
        <v>6</v>
      </c>
      <c r="H10" s="496">
        <v>5</v>
      </c>
      <c r="I10" s="496">
        <v>4</v>
      </c>
      <c r="J10" s="612">
        <f>SUM(D10:I10)</f>
        <v>15</v>
      </c>
    </row>
    <row r="11" spans="1:10" ht="14.25" thickBot="1" x14ac:dyDescent="0.3">
      <c r="B11" s="571" t="s">
        <v>142</v>
      </c>
      <c r="C11" s="572"/>
      <c r="D11" s="575">
        <f t="shared" ref="D11:J11" si="1">SUM(D9:D10)</f>
        <v>0</v>
      </c>
      <c r="E11" s="575">
        <f t="shared" si="1"/>
        <v>0</v>
      </c>
      <c r="F11" s="575">
        <f t="shared" si="1"/>
        <v>0</v>
      </c>
      <c r="G11" s="575">
        <f t="shared" si="1"/>
        <v>6</v>
      </c>
      <c r="H11" s="575">
        <f t="shared" si="1"/>
        <v>5</v>
      </c>
      <c r="I11" s="575">
        <f t="shared" si="1"/>
        <v>4</v>
      </c>
      <c r="J11" s="575">
        <f t="shared" si="1"/>
        <v>15</v>
      </c>
    </row>
    <row r="12" spans="1:10" x14ac:dyDescent="0.25">
      <c r="B12" s="603" t="s">
        <v>148</v>
      </c>
      <c r="C12" s="531" t="s">
        <v>696</v>
      </c>
      <c r="D12" s="613"/>
      <c r="E12" s="613"/>
      <c r="F12" s="613">
        <v>9</v>
      </c>
      <c r="G12" s="613">
        <v>16</v>
      </c>
      <c r="H12" s="613"/>
      <c r="I12" s="613"/>
      <c r="J12" s="615">
        <f>SUM(D12:I12)</f>
        <v>25</v>
      </c>
    </row>
    <row r="13" spans="1:10" x14ac:dyDescent="0.25">
      <c r="B13" s="603"/>
      <c r="C13" s="570" t="s">
        <v>221</v>
      </c>
      <c r="D13" s="496"/>
      <c r="E13" s="496"/>
      <c r="F13" s="496">
        <v>9</v>
      </c>
      <c r="G13" s="496"/>
      <c r="H13" s="496"/>
      <c r="I13" s="496"/>
      <c r="J13" s="612">
        <f>SUM(D13:I13)</f>
        <v>9</v>
      </c>
    </row>
    <row r="14" spans="1:10" x14ac:dyDescent="0.25">
      <c r="B14" s="603"/>
      <c r="C14" s="570" t="s">
        <v>697</v>
      </c>
      <c r="D14" s="645"/>
      <c r="E14" s="645"/>
      <c r="F14" s="645">
        <v>12</v>
      </c>
      <c r="G14" s="645"/>
      <c r="H14" s="645">
        <v>8</v>
      </c>
      <c r="I14" s="645">
        <v>15</v>
      </c>
      <c r="J14" s="612">
        <f>SUM(D14:I14)</f>
        <v>35</v>
      </c>
    </row>
    <row r="15" spans="1:10" s="94" customFormat="1" ht="14.25" thickBot="1" x14ac:dyDescent="0.3">
      <c r="A15" s="105"/>
      <c r="B15" s="571" t="s">
        <v>149</v>
      </c>
      <c r="C15" s="572"/>
      <c r="D15" s="575">
        <f>D13+D12</f>
        <v>0</v>
      </c>
      <c r="E15" s="575">
        <f t="shared" ref="E15:G15" si="2">E13+E12</f>
        <v>0</v>
      </c>
      <c r="F15" s="575">
        <f>F14+F13+F12</f>
        <v>30</v>
      </c>
      <c r="G15" s="575">
        <f t="shared" si="2"/>
        <v>16</v>
      </c>
      <c r="H15" s="575">
        <f>H14+H13+H12</f>
        <v>8</v>
      </c>
      <c r="I15" s="575">
        <f>I14+I13+I12</f>
        <v>15</v>
      </c>
      <c r="J15" s="575">
        <f>SUM(J12:J14)</f>
        <v>69</v>
      </c>
    </row>
    <row r="16" spans="1:10" x14ac:dyDescent="0.25">
      <c r="B16" s="616" t="s">
        <v>12</v>
      </c>
      <c r="C16" s="617"/>
      <c r="D16" s="616">
        <f>D15+D11+D8</f>
        <v>121</v>
      </c>
      <c r="E16" s="616">
        <f t="shared" ref="E16:I16" si="3">E15+E11+E8</f>
        <v>103</v>
      </c>
      <c r="F16" s="616">
        <f t="shared" si="3"/>
        <v>138</v>
      </c>
      <c r="G16" s="616">
        <f t="shared" si="3"/>
        <v>106</v>
      </c>
      <c r="H16" s="616">
        <f t="shared" si="3"/>
        <v>111</v>
      </c>
      <c r="I16" s="616">
        <f t="shared" si="3"/>
        <v>109</v>
      </c>
      <c r="J16" s="618">
        <f>J8+J11+J15</f>
        <v>688</v>
      </c>
    </row>
    <row r="17" spans="2:10" x14ac:dyDescent="0.25">
      <c r="B17" s="619" t="s">
        <v>284</v>
      </c>
      <c r="C17" s="134" t="s">
        <v>554</v>
      </c>
      <c r="D17" s="134"/>
      <c r="E17" s="134"/>
      <c r="F17" s="134"/>
      <c r="G17" s="134"/>
      <c r="H17" s="134"/>
      <c r="I17" s="155"/>
      <c r="J17" s="620">
        <v>8</v>
      </c>
    </row>
    <row r="18" spans="2:10" x14ac:dyDescent="0.25">
      <c r="B18" s="619" t="s">
        <v>284</v>
      </c>
      <c r="C18" s="134" t="s">
        <v>556</v>
      </c>
      <c r="D18" s="134"/>
      <c r="E18" s="134"/>
      <c r="F18" s="134"/>
      <c r="G18" s="134"/>
      <c r="H18" s="134"/>
      <c r="I18" s="155"/>
      <c r="J18" s="620">
        <v>0</v>
      </c>
    </row>
    <row r="19" spans="2:10" x14ac:dyDescent="0.25">
      <c r="B19" s="619" t="s">
        <v>284</v>
      </c>
      <c r="C19" s="621" t="s">
        <v>555</v>
      </c>
      <c r="D19" s="1344">
        <v>3</v>
      </c>
      <c r="E19" s="1345"/>
      <c r="F19" s="1345"/>
      <c r="G19" s="1345"/>
      <c r="H19" s="1345"/>
      <c r="I19" s="1345"/>
      <c r="J19" s="1346"/>
    </row>
    <row r="20" spans="2:10" x14ac:dyDescent="0.25">
      <c r="B20" s="564" t="s">
        <v>377</v>
      </c>
      <c r="C20" s="134"/>
      <c r="D20" s="134"/>
      <c r="E20" s="134"/>
      <c r="F20" s="134"/>
      <c r="G20" s="134"/>
      <c r="H20" s="134"/>
      <c r="I20" s="155"/>
      <c r="J20" s="620"/>
    </row>
    <row r="21" spans="2:10" ht="14.25" thickBot="1" x14ac:dyDescent="0.3">
      <c r="B21" s="622" t="s">
        <v>5</v>
      </c>
      <c r="C21" s="623"/>
      <c r="D21" s="623"/>
      <c r="E21" s="623"/>
      <c r="F21" s="623"/>
      <c r="G21" s="623"/>
      <c r="H21" s="623"/>
      <c r="I21" s="624"/>
      <c r="J21" s="625">
        <f>J16+J17+J18+J20</f>
        <v>696</v>
      </c>
    </row>
    <row r="22" spans="2:10" x14ac:dyDescent="0.25">
      <c r="B22" s="149" t="s">
        <v>687</v>
      </c>
      <c r="I22" s="148"/>
      <c r="J22" s="148"/>
    </row>
  </sheetData>
  <mergeCells count="3">
    <mergeCell ref="B4:J4"/>
    <mergeCell ref="B3:J3"/>
    <mergeCell ref="D19:J19"/>
  </mergeCells>
  <phoneticPr fontId="1" type="noConversion"/>
  <pageMargins left="0.78740157499999996" right="0.78740157499999996" top="0.984251969" bottom="0.984251969" header="0.4921259845" footer="0.4921259845"/>
  <pageSetup paperSize="9" scale="86" orientation="portrait" r:id="rId1"/>
  <headerFooter alignWithMargins="0">
    <oddFooter>&amp;L&amp;D&amp;CAllgemeine Übersicht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14"/>
  <sheetViews>
    <sheetView zoomScaleNormal="100" workbookViewId="0">
      <selection activeCell="C19" sqref="C19"/>
    </sheetView>
  </sheetViews>
  <sheetFormatPr baseColWidth="10" defaultRowHeight="13.5" x14ac:dyDescent="0.25"/>
  <cols>
    <col min="1" max="1" width="2.7109375" style="105" customWidth="1"/>
    <col min="2" max="2" width="6.7109375" style="105" customWidth="1"/>
    <col min="3" max="3" width="23.85546875" style="105" bestFit="1" customWidth="1"/>
    <col min="4" max="4" width="3.5703125" style="105" bestFit="1" customWidth="1"/>
    <col min="5" max="9" width="3.28515625" style="105" bestFit="1" customWidth="1"/>
    <col min="10" max="10" width="5.42578125" style="105" customWidth="1"/>
    <col min="11" max="12" width="11.42578125" style="105"/>
  </cols>
  <sheetData>
    <row r="1" spans="2:12" ht="14.25" thickBot="1" x14ac:dyDescent="0.3"/>
    <row r="2" spans="2:12" ht="16.5" x14ac:dyDescent="0.3">
      <c r="B2" s="626" t="s">
        <v>276</v>
      </c>
      <c r="C2" s="627"/>
      <c r="D2" s="627"/>
      <c r="E2" s="627"/>
      <c r="F2" s="627"/>
      <c r="G2" s="627"/>
      <c r="H2" s="628"/>
      <c r="I2" s="629"/>
      <c r="J2" s="629"/>
      <c r="K2" s="629"/>
      <c r="L2" s="630"/>
    </row>
    <row r="3" spans="2:12" ht="16.5" x14ac:dyDescent="0.3">
      <c r="B3" s="1347" t="s">
        <v>689</v>
      </c>
      <c r="C3" s="1348"/>
      <c r="D3" s="1348"/>
      <c r="E3" s="1348"/>
      <c r="F3" s="1348"/>
      <c r="G3" s="1348"/>
      <c r="H3" s="1348"/>
      <c r="I3" s="1348"/>
      <c r="J3" s="1348"/>
      <c r="K3" s="1348"/>
      <c r="L3" s="1349"/>
    </row>
    <row r="4" spans="2:12" ht="17.25" thickBot="1" x14ac:dyDescent="0.35">
      <c r="B4" s="1333" t="s">
        <v>690</v>
      </c>
      <c r="C4" s="1334"/>
      <c r="D4" s="1334"/>
      <c r="E4" s="1334"/>
      <c r="F4" s="1334"/>
      <c r="G4" s="1334"/>
      <c r="H4" s="1334"/>
      <c r="I4" s="1334"/>
      <c r="J4" s="1334"/>
      <c r="K4" s="1334"/>
      <c r="L4" s="1335"/>
    </row>
    <row r="6" spans="2:12" x14ac:dyDescent="0.25">
      <c r="B6" s="524"/>
      <c r="C6" s="525" t="s">
        <v>138</v>
      </c>
      <c r="D6" s="611">
        <v>1</v>
      </c>
      <c r="E6" s="611">
        <v>2</v>
      </c>
      <c r="F6" s="611">
        <v>3</v>
      </c>
      <c r="G6" s="611">
        <v>4</v>
      </c>
      <c r="H6" s="611">
        <v>5</v>
      </c>
      <c r="I6" s="611">
        <v>6</v>
      </c>
      <c r="J6" s="631" t="s">
        <v>12</v>
      </c>
    </row>
    <row r="7" spans="2:12" ht="14.25" thickBot="1" x14ac:dyDescent="0.3">
      <c r="B7" s="530" t="s">
        <v>139</v>
      </c>
      <c r="C7" s="632"/>
      <c r="D7" s="633">
        <v>45</v>
      </c>
      <c r="E7" s="633">
        <v>35</v>
      </c>
      <c r="F7" s="633">
        <v>69</v>
      </c>
      <c r="G7" s="633">
        <v>65</v>
      </c>
      <c r="H7" s="633">
        <v>62</v>
      </c>
      <c r="I7" s="633">
        <v>43</v>
      </c>
      <c r="J7" s="634">
        <f>SUM(D7:I7)</f>
        <v>319</v>
      </c>
    </row>
    <row r="8" spans="2:12" x14ac:dyDescent="0.25">
      <c r="B8" s="635" t="s">
        <v>5</v>
      </c>
      <c r="C8" s="636"/>
      <c r="D8" s="637">
        <f t="shared" ref="D8:J8" si="0">SUM(D7)</f>
        <v>45</v>
      </c>
      <c r="E8" s="637">
        <f t="shared" si="0"/>
        <v>35</v>
      </c>
      <c r="F8" s="637">
        <f t="shared" si="0"/>
        <v>69</v>
      </c>
      <c r="G8" s="637">
        <f t="shared" si="0"/>
        <v>65</v>
      </c>
      <c r="H8" s="637">
        <f t="shared" si="0"/>
        <v>62</v>
      </c>
      <c r="I8" s="637">
        <f t="shared" si="0"/>
        <v>43</v>
      </c>
      <c r="J8" s="638">
        <f t="shared" si="0"/>
        <v>319</v>
      </c>
    </row>
    <row r="9" spans="2:12" x14ac:dyDescent="0.25">
      <c r="B9" s="562" t="s">
        <v>284</v>
      </c>
      <c r="C9" s="117" t="s">
        <v>554</v>
      </c>
      <c r="D9" s="134"/>
      <c r="E9" s="134"/>
      <c r="F9" s="134"/>
      <c r="G9" s="134"/>
      <c r="H9" s="134"/>
      <c r="I9" s="134"/>
      <c r="J9" s="564">
        <v>3</v>
      </c>
    </row>
    <row r="10" spans="2:12" x14ac:dyDescent="0.25">
      <c r="B10" s="562" t="s">
        <v>284</v>
      </c>
      <c r="C10" s="117" t="s">
        <v>556</v>
      </c>
      <c r="D10" s="134"/>
      <c r="E10" s="134"/>
      <c r="F10" s="134"/>
      <c r="G10" s="134"/>
      <c r="H10" s="134"/>
      <c r="I10" s="134"/>
      <c r="J10" s="564">
        <v>4</v>
      </c>
    </row>
    <row r="11" spans="2:12" x14ac:dyDescent="0.25">
      <c r="B11" s="562" t="s">
        <v>284</v>
      </c>
      <c r="C11" s="117" t="s">
        <v>555</v>
      </c>
      <c r="D11" s="1350"/>
      <c r="E11" s="1351"/>
      <c r="F11" s="1351"/>
      <c r="G11" s="1351"/>
      <c r="H11" s="1351"/>
      <c r="I11" s="1351"/>
      <c r="J11" s="1352"/>
    </row>
    <row r="12" spans="2:12" x14ac:dyDescent="0.25">
      <c r="B12" s="135" t="s">
        <v>377</v>
      </c>
      <c r="C12" s="134"/>
      <c r="D12" s="134"/>
      <c r="E12" s="134"/>
      <c r="F12" s="134"/>
      <c r="G12" s="134"/>
      <c r="H12" s="134"/>
      <c r="I12" s="134"/>
      <c r="J12" s="564"/>
    </row>
    <row r="13" spans="2:12" x14ac:dyDescent="0.25">
      <c r="B13" s="143" t="s">
        <v>5</v>
      </c>
      <c r="C13" s="133"/>
      <c r="D13" s="134"/>
      <c r="E13" s="134"/>
      <c r="F13" s="134"/>
      <c r="G13" s="134"/>
      <c r="H13" s="134"/>
      <c r="I13" s="134"/>
      <c r="J13" s="143">
        <f>J12+J10+J9+J8</f>
        <v>326</v>
      </c>
    </row>
    <row r="14" spans="2:12" x14ac:dyDescent="0.25">
      <c r="B14" s="149" t="s">
        <v>687</v>
      </c>
    </row>
  </sheetData>
  <mergeCells count="3">
    <mergeCell ref="B4:L4"/>
    <mergeCell ref="B3:L3"/>
    <mergeCell ref="D11:J11"/>
  </mergeCells>
  <phoneticPr fontId="1" type="noConversion"/>
  <pageMargins left="0.78740157499999996" right="0.78740157499999996" top="0.984251969" bottom="0.984251969" header="0.4921259845" footer="0.4921259845"/>
  <pageSetup paperSize="9" scale="86" orientation="portrait" r:id="rId1"/>
  <headerFooter alignWithMargins="0">
    <oddFooter>&amp;L&amp;D&amp;CAllgemeine Übersicht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P11"/>
  <sheetViews>
    <sheetView workbookViewId="0">
      <selection activeCell="A3" sqref="A3:O3"/>
    </sheetView>
  </sheetViews>
  <sheetFormatPr baseColWidth="10" defaultRowHeight="12.75" x14ac:dyDescent="0.2"/>
  <cols>
    <col min="2" max="5" width="6.28515625" customWidth="1"/>
    <col min="6" max="6" width="6.140625" bestFit="1" customWidth="1"/>
    <col min="7" max="15" width="6.28515625" customWidth="1"/>
    <col min="16" max="16" width="7.28515625" bestFit="1" customWidth="1"/>
  </cols>
  <sheetData>
    <row r="2" spans="1:16" ht="13.5" thickBot="1" x14ac:dyDescent="0.25"/>
    <row r="3" spans="1:16" ht="30.75" customHeight="1" x14ac:dyDescent="0.3">
      <c r="A3" s="1289" t="s">
        <v>733</v>
      </c>
      <c r="B3" s="1290"/>
      <c r="C3" s="1290"/>
      <c r="D3" s="1290"/>
      <c r="E3" s="1290"/>
      <c r="F3" s="1290"/>
      <c r="G3" s="1290"/>
      <c r="H3" s="1290"/>
      <c r="I3" s="1290"/>
      <c r="J3" s="1290"/>
      <c r="K3" s="1290"/>
      <c r="L3" s="1290"/>
      <c r="M3" s="1290"/>
      <c r="N3" s="1290"/>
      <c r="O3" s="1291"/>
    </row>
    <row r="4" spans="1:16" ht="17.25" customHeight="1" x14ac:dyDescent="0.3">
      <c r="A4" s="1292" t="s">
        <v>689</v>
      </c>
      <c r="B4" s="1293"/>
      <c r="C4" s="1293"/>
      <c r="D4" s="1293"/>
      <c r="E4" s="1293"/>
      <c r="F4" s="1293"/>
      <c r="G4" s="1293"/>
      <c r="H4" s="1293"/>
      <c r="I4" s="1293"/>
      <c r="J4" s="1293"/>
      <c r="K4" s="1293"/>
      <c r="L4" s="1293"/>
      <c r="M4" s="1293"/>
      <c r="N4" s="1293"/>
      <c r="O4" s="1294"/>
    </row>
    <row r="5" spans="1:16" ht="13.5" customHeight="1" thickBot="1" x14ac:dyDescent="0.35">
      <c r="A5" s="1295" t="s">
        <v>690</v>
      </c>
      <c r="B5" s="1296"/>
      <c r="C5" s="1296"/>
      <c r="D5" s="1296"/>
      <c r="E5" s="1296"/>
      <c r="F5" s="1296"/>
      <c r="G5" s="1296"/>
      <c r="H5" s="1296"/>
      <c r="I5" s="1296"/>
      <c r="J5" s="1296"/>
      <c r="K5" s="1296"/>
      <c r="L5" s="1296"/>
      <c r="M5" s="1296"/>
      <c r="N5" s="1296"/>
      <c r="O5" s="1297"/>
    </row>
    <row r="6" spans="1:16" ht="16.5" x14ac:dyDescent="0.3">
      <c r="A6" s="295"/>
      <c r="B6" s="295"/>
      <c r="C6" s="295"/>
      <c r="D6" s="295"/>
      <c r="E6" s="296"/>
      <c r="F6" s="296"/>
      <c r="G6" s="295"/>
      <c r="H6" s="295"/>
      <c r="I6" s="295"/>
      <c r="J6" s="295"/>
      <c r="K6" s="295"/>
      <c r="L6" s="295"/>
      <c r="M6" s="296"/>
      <c r="N6" s="296"/>
      <c r="O6" s="297"/>
    </row>
    <row r="7" spans="1:16" ht="13.5" x14ac:dyDescent="0.25">
      <c r="A7" s="930"/>
      <c r="B7" s="930" t="s">
        <v>27</v>
      </c>
      <c r="C7" s="930" t="s">
        <v>28</v>
      </c>
      <c r="D7" s="930" t="s">
        <v>29</v>
      </c>
      <c r="E7" s="1285" t="s">
        <v>30</v>
      </c>
      <c r="F7" s="1286"/>
      <c r="G7" s="930" t="s">
        <v>31</v>
      </c>
      <c r="H7" s="930" t="s">
        <v>32</v>
      </c>
      <c r="I7" s="930" t="s">
        <v>33</v>
      </c>
      <c r="J7" s="930" t="s">
        <v>34</v>
      </c>
      <c r="K7" s="930" t="s">
        <v>35</v>
      </c>
      <c r="L7" s="930" t="s">
        <v>36</v>
      </c>
      <c r="M7" s="1285" t="s">
        <v>37</v>
      </c>
      <c r="N7" s="1286"/>
      <c r="O7" s="931" t="s">
        <v>38</v>
      </c>
    </row>
    <row r="8" spans="1:16" ht="15" x14ac:dyDescent="0.25">
      <c r="A8" s="932" t="s">
        <v>43</v>
      </c>
      <c r="B8" s="298">
        <v>99</v>
      </c>
      <c r="C8" s="298">
        <v>115</v>
      </c>
      <c r="D8" s="298">
        <v>149</v>
      </c>
      <c r="E8" s="929">
        <f>B8+C8+D8</f>
        <v>363</v>
      </c>
      <c r="F8" s="1097">
        <f>E8/E11</f>
        <v>0.14932126696832579</v>
      </c>
      <c r="G8" s="298">
        <v>147</v>
      </c>
      <c r="H8" s="298">
        <v>114</v>
      </c>
      <c r="I8" s="298">
        <v>162</v>
      </c>
      <c r="J8" s="298">
        <v>142</v>
      </c>
      <c r="K8" s="298">
        <v>156</v>
      </c>
      <c r="L8" s="298">
        <v>121</v>
      </c>
      <c r="M8" s="937">
        <f>G8+H8+I8+J8+K8+L8</f>
        <v>842</v>
      </c>
      <c r="N8" s="1098">
        <v>0.17419999999999999</v>
      </c>
      <c r="O8" s="934">
        <f>M8+E8</f>
        <v>1205</v>
      </c>
      <c r="P8" s="1096">
        <f>O8/O11</f>
        <v>0.16590940382761943</v>
      </c>
    </row>
    <row r="9" spans="1:16" ht="15" x14ac:dyDescent="0.25">
      <c r="A9" s="935" t="s">
        <v>387</v>
      </c>
      <c r="B9" s="301">
        <v>648</v>
      </c>
      <c r="C9" s="301">
        <v>622</v>
      </c>
      <c r="D9" s="301">
        <v>644</v>
      </c>
      <c r="E9" s="929">
        <f>B9+C9+D9</f>
        <v>1914</v>
      </c>
      <c r="F9" s="1097">
        <f>E9/E11</f>
        <v>0.78733031674208143</v>
      </c>
      <c r="G9" s="301">
        <v>649</v>
      </c>
      <c r="H9" s="301">
        <v>601</v>
      </c>
      <c r="I9" s="301">
        <v>636</v>
      </c>
      <c r="J9" s="301">
        <v>612</v>
      </c>
      <c r="K9" s="301">
        <v>575</v>
      </c>
      <c r="L9" s="301">
        <v>544</v>
      </c>
      <c r="M9" s="937">
        <f>G9+H9+I9+J9+K9+L9</f>
        <v>3617</v>
      </c>
      <c r="N9" s="1098">
        <f>M9/M11</f>
        <v>0.7485513245033113</v>
      </c>
      <c r="O9" s="934">
        <f>M9+E9</f>
        <v>5531</v>
      </c>
      <c r="P9" s="1096">
        <f>O9/O11</f>
        <v>0.7615310477764009</v>
      </c>
    </row>
    <row r="10" spans="1:16" ht="15" x14ac:dyDescent="0.25">
      <c r="A10" s="932" t="s">
        <v>101</v>
      </c>
      <c r="B10" s="466">
        <v>44</v>
      </c>
      <c r="C10" s="466">
        <v>50</v>
      </c>
      <c r="D10" s="466">
        <v>60</v>
      </c>
      <c r="E10" s="929">
        <f>B10+C10+D10</f>
        <v>154</v>
      </c>
      <c r="F10" s="1097">
        <v>6.3299999999999995E-2</v>
      </c>
      <c r="G10" s="466">
        <v>59</v>
      </c>
      <c r="H10" s="466">
        <v>52</v>
      </c>
      <c r="I10" s="466">
        <v>58</v>
      </c>
      <c r="J10" s="466">
        <v>75</v>
      </c>
      <c r="K10" s="466">
        <v>59</v>
      </c>
      <c r="L10" s="466">
        <v>70</v>
      </c>
      <c r="M10" s="937">
        <f>G10+H10+I10+J10+K10+L10</f>
        <v>373</v>
      </c>
      <c r="N10" s="1098">
        <f>M10/M11</f>
        <v>7.7193708609271522E-2</v>
      </c>
      <c r="O10" s="934">
        <f>M10+E10</f>
        <v>527</v>
      </c>
      <c r="P10" s="1096">
        <f>O10/O11</f>
        <v>7.2559548395979626E-2</v>
      </c>
    </row>
    <row r="11" spans="1:16" ht="15" x14ac:dyDescent="0.25">
      <c r="A11" s="930" t="s">
        <v>5</v>
      </c>
      <c r="B11" s="936">
        <f>+B8+B9+B10</f>
        <v>791</v>
      </c>
      <c r="C11" s="936">
        <f t="shared" ref="C11:L11" si="0">+C8+C9+C10</f>
        <v>787</v>
      </c>
      <c r="D11" s="936">
        <f t="shared" si="0"/>
        <v>853</v>
      </c>
      <c r="E11" s="1285">
        <f t="shared" si="0"/>
        <v>2431</v>
      </c>
      <c r="F11" s="1286"/>
      <c r="G11" s="936">
        <f t="shared" si="0"/>
        <v>855</v>
      </c>
      <c r="H11" s="936">
        <f t="shared" si="0"/>
        <v>767</v>
      </c>
      <c r="I11" s="936">
        <f t="shared" si="0"/>
        <v>856</v>
      </c>
      <c r="J11" s="936">
        <f t="shared" si="0"/>
        <v>829</v>
      </c>
      <c r="K11" s="936">
        <f t="shared" si="0"/>
        <v>790</v>
      </c>
      <c r="L11" s="936">
        <f t="shared" si="0"/>
        <v>735</v>
      </c>
      <c r="M11" s="1287">
        <f>G11+H11+I11+J11+K11+L11</f>
        <v>4832</v>
      </c>
      <c r="N11" s="1288"/>
      <c r="O11" s="938">
        <f>M11+E11</f>
        <v>7263</v>
      </c>
      <c r="P11" s="98"/>
    </row>
  </sheetData>
  <mergeCells count="7">
    <mergeCell ref="M7:N7"/>
    <mergeCell ref="E7:F7"/>
    <mergeCell ref="M11:N11"/>
    <mergeCell ref="E11:F11"/>
    <mergeCell ref="A3:O3"/>
    <mergeCell ref="A4:O4"/>
    <mergeCell ref="A5:O5"/>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40"/>
  <sheetViews>
    <sheetView topLeftCell="A3" zoomScaleNormal="100" workbookViewId="0">
      <selection activeCell="L28" sqref="L28"/>
    </sheetView>
  </sheetViews>
  <sheetFormatPr baseColWidth="10" defaultRowHeight="13.5" x14ac:dyDescent="0.25"/>
  <cols>
    <col min="1" max="1" width="2.7109375" style="105" customWidth="1"/>
    <col min="2" max="2" width="7.5703125" style="105" customWidth="1"/>
    <col min="3" max="3" width="46" style="105" customWidth="1"/>
    <col min="4" max="4" width="3.7109375" style="105" customWidth="1"/>
    <col min="5" max="5" width="3.42578125" style="105" customWidth="1"/>
    <col min="6" max="8" width="3.28515625" style="105" customWidth="1"/>
    <col min="9" max="10" width="3.140625" style="105" customWidth="1"/>
    <col min="11" max="11" width="5.42578125" style="105" customWidth="1"/>
    <col min="12" max="12" width="11.42578125" style="105"/>
  </cols>
  <sheetData>
    <row r="1" spans="2:11" ht="14.25" thickBot="1" x14ac:dyDescent="0.3"/>
    <row r="2" spans="2:11" ht="16.5" x14ac:dyDescent="0.3">
      <c r="B2" s="626" t="s">
        <v>277</v>
      </c>
      <c r="C2" s="627"/>
      <c r="D2" s="627"/>
      <c r="E2" s="627"/>
      <c r="F2" s="627"/>
      <c r="G2" s="627"/>
      <c r="H2" s="627"/>
      <c r="I2" s="628"/>
      <c r="J2" s="629"/>
      <c r="K2" s="630"/>
    </row>
    <row r="3" spans="2:11" ht="16.5" x14ac:dyDescent="0.3">
      <c r="B3" s="1347" t="s">
        <v>689</v>
      </c>
      <c r="C3" s="1348"/>
      <c r="D3" s="1348"/>
      <c r="E3" s="1348"/>
      <c r="F3" s="1348"/>
      <c r="G3" s="1348"/>
      <c r="H3" s="1348"/>
      <c r="I3" s="1348"/>
      <c r="J3" s="1348"/>
      <c r="K3" s="1349"/>
    </row>
    <row r="4" spans="2:11" ht="17.25" customHeight="1" thickBot="1" x14ac:dyDescent="0.35">
      <c r="B4" s="1353" t="s">
        <v>690</v>
      </c>
      <c r="C4" s="1354"/>
      <c r="D4" s="1354"/>
      <c r="E4" s="1354"/>
      <c r="F4" s="1354"/>
      <c r="G4" s="1354"/>
      <c r="H4" s="1354"/>
      <c r="I4" s="1354"/>
      <c r="J4" s="1354"/>
      <c r="K4" s="1355"/>
    </row>
    <row r="6" spans="2:11" x14ac:dyDescent="0.25">
      <c r="B6" s="524"/>
      <c r="C6" s="525" t="s">
        <v>138</v>
      </c>
      <c r="D6" s="596">
        <v>1</v>
      </c>
      <c r="E6" s="596">
        <v>2</v>
      </c>
      <c r="F6" s="596">
        <v>3</v>
      </c>
      <c r="G6" s="596">
        <v>4</v>
      </c>
      <c r="H6" s="596">
        <v>5</v>
      </c>
      <c r="I6" s="596">
        <v>6</v>
      </c>
      <c r="J6" s="596">
        <v>7</v>
      </c>
      <c r="K6" s="639" t="s">
        <v>12</v>
      </c>
    </row>
    <row r="7" spans="2:11" x14ac:dyDescent="0.25">
      <c r="B7" s="569" t="s">
        <v>139</v>
      </c>
      <c r="C7" s="570"/>
      <c r="D7" s="640">
        <v>44</v>
      </c>
      <c r="E7" s="640">
        <v>44</v>
      </c>
      <c r="F7" s="569"/>
      <c r="G7" s="569"/>
      <c r="H7" s="569"/>
      <c r="I7" s="569"/>
      <c r="J7" s="569"/>
      <c r="K7" s="612">
        <f>SUM(D7:J7)</f>
        <v>88</v>
      </c>
    </row>
    <row r="8" spans="2:11" ht="14.25" thickBot="1" x14ac:dyDescent="0.3">
      <c r="B8" s="571" t="s">
        <v>140</v>
      </c>
      <c r="C8" s="641"/>
      <c r="D8" s="575">
        <f t="shared" ref="D8:K8" si="0">SUM(D7)</f>
        <v>44</v>
      </c>
      <c r="E8" s="575">
        <f t="shared" si="0"/>
        <v>44</v>
      </c>
      <c r="F8" s="575">
        <f t="shared" si="0"/>
        <v>0</v>
      </c>
      <c r="G8" s="575">
        <f t="shared" si="0"/>
        <v>0</v>
      </c>
      <c r="H8" s="575">
        <f t="shared" si="0"/>
        <v>0</v>
      </c>
      <c r="I8" s="575">
        <f t="shared" si="0"/>
        <v>0</v>
      </c>
      <c r="J8" s="575">
        <f t="shared" si="0"/>
        <v>0</v>
      </c>
      <c r="K8" s="575">
        <f t="shared" si="0"/>
        <v>88</v>
      </c>
    </row>
    <row r="9" spans="2:11" x14ac:dyDescent="0.25">
      <c r="B9" s="603" t="s">
        <v>143</v>
      </c>
      <c r="C9" s="570" t="s">
        <v>144</v>
      </c>
      <c r="D9" s="642">
        <v>18</v>
      </c>
      <c r="E9" s="613">
        <v>43</v>
      </c>
      <c r="F9" s="613"/>
      <c r="G9" s="613"/>
      <c r="H9" s="613"/>
      <c r="I9" s="613"/>
      <c r="J9" s="613"/>
      <c r="K9" s="614">
        <f t="shared" ref="K9:K24" si="1">SUM(D9:J9)</f>
        <v>61</v>
      </c>
    </row>
    <row r="10" spans="2:11" x14ac:dyDescent="0.25">
      <c r="B10" s="603"/>
      <c r="C10" s="570" t="s">
        <v>624</v>
      </c>
      <c r="D10" s="640"/>
      <c r="E10" s="496"/>
      <c r="F10" s="496"/>
      <c r="G10" s="496"/>
      <c r="H10" s="496"/>
      <c r="I10" s="496"/>
      <c r="J10" s="496"/>
      <c r="K10" s="614">
        <f t="shared" si="1"/>
        <v>0</v>
      </c>
    </row>
    <row r="11" spans="2:11" x14ac:dyDescent="0.25">
      <c r="B11" s="603"/>
      <c r="C11" s="570" t="s">
        <v>625</v>
      </c>
      <c r="D11" s="640"/>
      <c r="E11" s="496"/>
      <c r="F11" s="496">
        <v>3</v>
      </c>
      <c r="G11" s="496"/>
      <c r="H11" s="496"/>
      <c r="I11" s="496"/>
      <c r="J11" s="496"/>
      <c r="K11" s="614">
        <f t="shared" si="1"/>
        <v>3</v>
      </c>
    </row>
    <row r="12" spans="2:11" x14ac:dyDescent="0.25">
      <c r="B12" s="603"/>
      <c r="C12" s="570" t="s">
        <v>626</v>
      </c>
      <c r="D12" s="569"/>
      <c r="E12" s="643"/>
      <c r="F12" s="643">
        <v>4</v>
      </c>
      <c r="G12" s="643">
        <v>5</v>
      </c>
      <c r="H12" s="643">
        <v>8</v>
      </c>
      <c r="I12" s="643">
        <v>2</v>
      </c>
      <c r="J12" s="496">
        <v>4</v>
      </c>
      <c r="K12" s="614">
        <f t="shared" si="1"/>
        <v>23</v>
      </c>
    </row>
    <row r="13" spans="2:11" x14ac:dyDescent="0.25">
      <c r="B13" s="603"/>
      <c r="C13" s="570" t="s">
        <v>627</v>
      </c>
      <c r="D13" s="569"/>
      <c r="E13" s="643"/>
      <c r="F13" s="496"/>
      <c r="G13" s="496"/>
      <c r="H13" s="496"/>
      <c r="I13" s="496"/>
      <c r="J13" s="496"/>
      <c r="K13" s="614">
        <f t="shared" si="1"/>
        <v>0</v>
      </c>
    </row>
    <row r="14" spans="2:11" x14ac:dyDescent="0.25">
      <c r="B14" s="603"/>
      <c r="C14" s="570" t="s">
        <v>628</v>
      </c>
      <c r="D14" s="569"/>
      <c r="E14" s="643"/>
      <c r="F14" s="496"/>
      <c r="G14" s="496"/>
      <c r="H14" s="496"/>
      <c r="I14" s="496"/>
      <c r="J14" s="496"/>
      <c r="K14" s="614">
        <f t="shared" si="1"/>
        <v>0</v>
      </c>
    </row>
    <row r="15" spans="2:11" x14ac:dyDescent="0.25">
      <c r="B15" s="603"/>
      <c r="C15" s="570" t="s">
        <v>629</v>
      </c>
      <c r="D15" s="569"/>
      <c r="E15" s="496"/>
      <c r="F15" s="643">
        <v>8</v>
      </c>
      <c r="G15" s="643">
        <v>7</v>
      </c>
      <c r="H15" s="496"/>
      <c r="I15" s="496"/>
      <c r="J15" s="496"/>
      <c r="K15" s="614">
        <f t="shared" si="1"/>
        <v>15</v>
      </c>
    </row>
    <row r="16" spans="2:11" x14ac:dyDescent="0.25">
      <c r="B16" s="603"/>
      <c r="C16" s="570" t="s">
        <v>630</v>
      </c>
      <c r="D16" s="569"/>
      <c r="E16" s="496"/>
      <c r="F16" s="643"/>
      <c r="G16" s="643"/>
      <c r="H16" s="496"/>
      <c r="I16" s="496"/>
      <c r="J16" s="496"/>
      <c r="K16" s="614">
        <f t="shared" si="1"/>
        <v>0</v>
      </c>
    </row>
    <row r="17" spans="2:11" x14ac:dyDescent="0.25">
      <c r="B17" s="603"/>
      <c r="C17" s="570" t="s">
        <v>631</v>
      </c>
      <c r="D17" s="569"/>
      <c r="E17" s="643"/>
      <c r="F17" s="643"/>
      <c r="G17" s="643"/>
      <c r="H17" s="496">
        <v>7</v>
      </c>
      <c r="I17" s="496">
        <v>6</v>
      </c>
      <c r="J17" s="496"/>
      <c r="K17" s="614">
        <f t="shared" si="1"/>
        <v>13</v>
      </c>
    </row>
    <row r="18" spans="2:11" x14ac:dyDescent="0.25">
      <c r="B18" s="603"/>
      <c r="C18" s="570" t="s">
        <v>632</v>
      </c>
      <c r="D18" s="569"/>
      <c r="E18" s="496"/>
      <c r="F18" s="496"/>
      <c r="G18" s="496"/>
      <c r="H18" s="643"/>
      <c r="I18" s="643"/>
      <c r="J18" s="496">
        <v>4</v>
      </c>
      <c r="K18" s="614">
        <f t="shared" si="1"/>
        <v>4</v>
      </c>
    </row>
    <row r="19" spans="2:11" x14ac:dyDescent="0.25">
      <c r="B19" s="603"/>
      <c r="C19" s="570" t="s">
        <v>633</v>
      </c>
      <c r="D19" s="569"/>
      <c r="E19" s="496"/>
      <c r="F19" s="496">
        <v>6</v>
      </c>
      <c r="G19" s="496">
        <v>1</v>
      </c>
      <c r="H19" s="643"/>
      <c r="I19" s="643"/>
      <c r="J19" s="496"/>
      <c r="K19" s="614">
        <f t="shared" si="1"/>
        <v>7</v>
      </c>
    </row>
    <row r="20" spans="2:11" x14ac:dyDescent="0.25">
      <c r="B20" s="603"/>
      <c r="C20" s="570" t="s">
        <v>634</v>
      </c>
      <c r="D20" s="569"/>
      <c r="E20" s="496"/>
      <c r="F20" s="496"/>
      <c r="G20" s="496"/>
      <c r="H20" s="643"/>
      <c r="I20" s="643"/>
      <c r="J20" s="496"/>
      <c r="K20" s="614">
        <f t="shared" si="1"/>
        <v>0</v>
      </c>
    </row>
    <row r="21" spans="2:11" x14ac:dyDescent="0.25">
      <c r="B21" s="603"/>
      <c r="C21" s="570" t="s">
        <v>635</v>
      </c>
      <c r="D21" s="569"/>
      <c r="E21" s="496"/>
      <c r="F21" s="496"/>
      <c r="G21" s="496"/>
      <c r="H21" s="643"/>
      <c r="I21" s="643"/>
      <c r="J21" s="496"/>
      <c r="K21" s="614">
        <f t="shared" si="1"/>
        <v>0</v>
      </c>
    </row>
    <row r="22" spans="2:11" x14ac:dyDescent="0.25">
      <c r="B22" s="603"/>
      <c r="C22" s="570" t="s">
        <v>636</v>
      </c>
      <c r="D22" s="569"/>
      <c r="E22" s="496"/>
      <c r="F22" s="496">
        <v>8</v>
      </c>
      <c r="G22" s="496">
        <v>8</v>
      </c>
      <c r="H22" s="643"/>
      <c r="I22" s="643"/>
      <c r="J22" s="496"/>
      <c r="K22" s="614">
        <f t="shared" si="1"/>
        <v>16</v>
      </c>
    </row>
    <row r="23" spans="2:11" x14ac:dyDescent="0.25">
      <c r="B23" s="603"/>
      <c r="C23" s="570" t="s">
        <v>637</v>
      </c>
      <c r="D23" s="569"/>
      <c r="E23" s="496"/>
      <c r="F23" s="496"/>
      <c r="G23" s="496"/>
      <c r="H23" s="643">
        <v>10</v>
      </c>
      <c r="I23" s="643">
        <v>1</v>
      </c>
      <c r="J23" s="496"/>
      <c r="K23" s="614">
        <f t="shared" si="1"/>
        <v>11</v>
      </c>
    </row>
    <row r="24" spans="2:11" x14ac:dyDescent="0.25">
      <c r="B24" s="573"/>
      <c r="C24" s="570" t="s">
        <v>638</v>
      </c>
      <c r="D24" s="569"/>
      <c r="E24" s="496"/>
      <c r="F24" s="496"/>
      <c r="G24" s="496"/>
      <c r="H24" s="496"/>
      <c r="I24" s="496"/>
      <c r="J24" s="643">
        <v>2</v>
      </c>
      <c r="K24" s="614">
        <f t="shared" si="1"/>
        <v>2</v>
      </c>
    </row>
    <row r="25" spans="2:11" ht="14.25" thickBot="1" x14ac:dyDescent="0.3">
      <c r="B25" s="571" t="s">
        <v>145</v>
      </c>
      <c r="C25" s="641"/>
      <c r="D25" s="575">
        <f t="shared" ref="D25:K25" si="2">SUM(D9:D24)</f>
        <v>18</v>
      </c>
      <c r="E25" s="575">
        <f t="shared" si="2"/>
        <v>43</v>
      </c>
      <c r="F25" s="575">
        <f t="shared" si="2"/>
        <v>29</v>
      </c>
      <c r="G25" s="575">
        <f t="shared" si="2"/>
        <v>21</v>
      </c>
      <c r="H25" s="575">
        <f t="shared" si="2"/>
        <v>25</v>
      </c>
      <c r="I25" s="575">
        <f t="shared" si="2"/>
        <v>9</v>
      </c>
      <c r="J25" s="575">
        <f t="shared" si="2"/>
        <v>10</v>
      </c>
      <c r="K25" s="575">
        <f t="shared" si="2"/>
        <v>155</v>
      </c>
    </row>
    <row r="26" spans="2:11" x14ac:dyDescent="0.25">
      <c r="B26" s="603" t="s">
        <v>146</v>
      </c>
      <c r="C26" s="570" t="s">
        <v>639</v>
      </c>
      <c r="D26" s="573"/>
      <c r="E26" s="613"/>
      <c r="F26" s="644">
        <v>5</v>
      </c>
      <c r="G26" s="644">
        <v>5</v>
      </c>
      <c r="H26" s="644">
        <v>3</v>
      </c>
      <c r="I26" s="644"/>
      <c r="J26" s="613"/>
      <c r="K26" s="614">
        <f t="shared" ref="K26:K33" si="3">SUM(D26:J26)</f>
        <v>13</v>
      </c>
    </row>
    <row r="27" spans="2:11" x14ac:dyDescent="0.25">
      <c r="B27" s="603"/>
      <c r="C27" s="570" t="s">
        <v>640</v>
      </c>
      <c r="D27" s="569"/>
      <c r="E27" s="496"/>
      <c r="F27" s="643"/>
      <c r="G27" s="643"/>
      <c r="H27" s="643">
        <v>1</v>
      </c>
      <c r="I27" s="643"/>
      <c r="J27" s="496"/>
      <c r="K27" s="612">
        <f t="shared" si="3"/>
        <v>1</v>
      </c>
    </row>
    <row r="28" spans="2:11" x14ac:dyDescent="0.25">
      <c r="B28" s="603"/>
      <c r="C28" s="570" t="s">
        <v>641</v>
      </c>
      <c r="D28" s="569"/>
      <c r="E28" s="496"/>
      <c r="F28" s="643">
        <v>11</v>
      </c>
      <c r="G28" s="643">
        <v>5</v>
      </c>
      <c r="H28" s="496">
        <v>3</v>
      </c>
      <c r="I28" s="496"/>
      <c r="J28" s="496"/>
      <c r="K28" s="612">
        <f t="shared" si="3"/>
        <v>19</v>
      </c>
    </row>
    <row r="29" spans="2:11" x14ac:dyDescent="0.25">
      <c r="B29" s="603"/>
      <c r="C29" s="570" t="s">
        <v>642</v>
      </c>
      <c r="D29" s="569"/>
      <c r="E29" s="496"/>
      <c r="F29" s="643"/>
      <c r="G29" s="643"/>
      <c r="H29" s="643">
        <v>1</v>
      </c>
      <c r="I29" s="643">
        <v>7</v>
      </c>
      <c r="J29" s="496"/>
      <c r="K29" s="612">
        <f t="shared" si="3"/>
        <v>8</v>
      </c>
    </row>
    <row r="30" spans="2:11" x14ac:dyDescent="0.25">
      <c r="B30" s="603"/>
      <c r="C30" s="570" t="s">
        <v>643</v>
      </c>
      <c r="D30" s="569"/>
      <c r="E30" s="496"/>
      <c r="F30" s="643">
        <v>18</v>
      </c>
      <c r="G30" s="643">
        <v>5</v>
      </c>
      <c r="H30" s="643">
        <v>1</v>
      </c>
      <c r="I30" s="643">
        <v>9</v>
      </c>
      <c r="J30" s="496"/>
      <c r="K30" s="612">
        <f>F30+G30+H30+I30</f>
        <v>33</v>
      </c>
    </row>
    <row r="31" spans="2:11" x14ac:dyDescent="0.25">
      <c r="B31" s="603"/>
      <c r="C31" s="570" t="s">
        <v>644</v>
      </c>
      <c r="D31" s="569"/>
      <c r="E31" s="496"/>
      <c r="F31" s="643">
        <v>12</v>
      </c>
      <c r="G31" s="643">
        <v>3</v>
      </c>
      <c r="H31" s="643">
        <v>4</v>
      </c>
      <c r="I31" s="643">
        <v>3</v>
      </c>
      <c r="J31" s="496"/>
      <c r="K31" s="612">
        <f>F31+G31+H31+I31</f>
        <v>22</v>
      </c>
    </row>
    <row r="32" spans="2:11" x14ac:dyDescent="0.25">
      <c r="B32" s="603"/>
      <c r="C32" s="570" t="s">
        <v>329</v>
      </c>
      <c r="D32" s="569"/>
      <c r="E32" s="496"/>
      <c r="F32" s="496"/>
      <c r="G32" s="496"/>
      <c r="H32" s="643"/>
      <c r="I32" s="643"/>
      <c r="J32" s="496"/>
      <c r="K32" s="612">
        <f t="shared" si="3"/>
        <v>0</v>
      </c>
    </row>
    <row r="33" spans="1:12" x14ac:dyDescent="0.25">
      <c r="B33" s="573"/>
      <c r="C33" s="570" t="s">
        <v>645</v>
      </c>
      <c r="D33" s="530"/>
      <c r="E33" s="645"/>
      <c r="F33" s="645"/>
      <c r="G33" s="645"/>
      <c r="H33" s="646">
        <v>4</v>
      </c>
      <c r="I33" s="646"/>
      <c r="J33" s="645"/>
      <c r="K33" s="612">
        <f t="shared" si="3"/>
        <v>4</v>
      </c>
    </row>
    <row r="34" spans="1:12" ht="14.25" thickBot="1" x14ac:dyDescent="0.3">
      <c r="B34" s="647" t="s">
        <v>142</v>
      </c>
      <c r="C34" s="641"/>
      <c r="D34" s="575">
        <f>SUM(D26:D33)</f>
        <v>0</v>
      </c>
      <c r="E34" s="575">
        <f t="shared" ref="E34:K34" si="4">SUM(E26:E33)</f>
        <v>0</v>
      </c>
      <c r="F34" s="575">
        <f t="shared" si="4"/>
        <v>46</v>
      </c>
      <c r="G34" s="575">
        <f t="shared" si="4"/>
        <v>18</v>
      </c>
      <c r="H34" s="575">
        <f t="shared" si="4"/>
        <v>17</v>
      </c>
      <c r="I34" s="575">
        <f t="shared" si="4"/>
        <v>19</v>
      </c>
      <c r="J34" s="575">
        <f t="shared" si="4"/>
        <v>0</v>
      </c>
      <c r="K34" s="575">
        <f t="shared" si="4"/>
        <v>100</v>
      </c>
    </row>
    <row r="35" spans="1:12" x14ac:dyDescent="0.25">
      <c r="B35" s="573" t="s">
        <v>148</v>
      </c>
      <c r="C35" s="570" t="s">
        <v>646</v>
      </c>
      <c r="D35" s="573"/>
      <c r="E35" s="573"/>
      <c r="F35" s="642">
        <v>4</v>
      </c>
      <c r="G35" s="642">
        <v>3</v>
      </c>
      <c r="H35" s="642">
        <v>7</v>
      </c>
      <c r="I35" s="573">
        <v>6</v>
      </c>
      <c r="J35" s="573"/>
      <c r="K35" s="614">
        <f>SUM(D35:J35)</f>
        <v>20</v>
      </c>
    </row>
    <row r="36" spans="1:12" ht="14.25" thickBot="1" x14ac:dyDescent="0.3">
      <c r="B36" s="571" t="s">
        <v>149</v>
      </c>
      <c r="C36" s="641"/>
      <c r="D36" s="575">
        <f t="shared" ref="D36:K36" si="5">SUM(D35:D35)</f>
        <v>0</v>
      </c>
      <c r="E36" s="575">
        <f t="shared" si="5"/>
        <v>0</v>
      </c>
      <c r="F36" s="575">
        <f t="shared" si="5"/>
        <v>4</v>
      </c>
      <c r="G36" s="575">
        <f t="shared" si="5"/>
        <v>3</v>
      </c>
      <c r="H36" s="575">
        <f t="shared" si="5"/>
        <v>7</v>
      </c>
      <c r="I36" s="575">
        <f t="shared" si="5"/>
        <v>6</v>
      </c>
      <c r="J36" s="575">
        <f t="shared" si="5"/>
        <v>0</v>
      </c>
      <c r="K36" s="575">
        <f t="shared" si="5"/>
        <v>20</v>
      </c>
    </row>
    <row r="37" spans="1:12" x14ac:dyDescent="0.25">
      <c r="B37" s="648" t="s">
        <v>5</v>
      </c>
      <c r="C37" s="649"/>
      <c r="D37" s="648">
        <f t="shared" ref="D37:J37" si="6">D36+D34+D25+D8</f>
        <v>62</v>
      </c>
      <c r="E37" s="648">
        <f t="shared" si="6"/>
        <v>87</v>
      </c>
      <c r="F37" s="648">
        <f t="shared" si="6"/>
        <v>79</v>
      </c>
      <c r="G37" s="648">
        <f t="shared" si="6"/>
        <v>42</v>
      </c>
      <c r="H37" s="648">
        <f t="shared" si="6"/>
        <v>49</v>
      </c>
      <c r="I37" s="648">
        <f t="shared" si="6"/>
        <v>34</v>
      </c>
      <c r="J37" s="648">
        <f t="shared" si="6"/>
        <v>10</v>
      </c>
      <c r="K37" s="650">
        <f>K8+K25+K34+K36</f>
        <v>363</v>
      </c>
    </row>
    <row r="38" spans="1:12" s="44" customFormat="1" ht="12.75" x14ac:dyDescent="0.25">
      <c r="A38" s="149"/>
      <c r="B38" s="1029" t="s">
        <v>698</v>
      </c>
      <c r="C38" s="1030"/>
      <c r="D38" s="1031"/>
      <c r="E38" s="1031"/>
      <c r="F38" s="1031"/>
      <c r="G38" s="1031"/>
      <c r="H38" s="1031"/>
      <c r="I38" s="1031"/>
      <c r="J38" s="1031"/>
      <c r="K38" s="1032"/>
      <c r="L38" s="149"/>
    </row>
    <row r="39" spans="1:12" s="44" customFormat="1" ht="11.25" x14ac:dyDescent="0.2">
      <c r="A39" s="149"/>
      <c r="B39" s="651" t="s">
        <v>283</v>
      </c>
      <c r="C39" s="564"/>
      <c r="D39" s="564"/>
      <c r="E39" s="564"/>
      <c r="F39" s="564"/>
      <c r="G39" s="564"/>
      <c r="H39" s="564"/>
      <c r="I39" s="564"/>
      <c r="J39" s="564"/>
      <c r="K39" s="565"/>
      <c r="L39" s="149"/>
    </row>
    <row r="40" spans="1:12" x14ac:dyDescent="0.25">
      <c r="B40" s="652"/>
      <c r="C40" s="149"/>
      <c r="D40" s="149"/>
      <c r="E40" s="149"/>
      <c r="F40" s="149"/>
      <c r="G40" s="149"/>
      <c r="H40" s="149"/>
      <c r="I40" s="149"/>
      <c r="J40" s="149"/>
      <c r="K40" s="566">
        <f>K37+K38+K39</f>
        <v>363</v>
      </c>
    </row>
  </sheetData>
  <mergeCells count="2">
    <mergeCell ref="B4:K4"/>
    <mergeCell ref="B3:K3"/>
  </mergeCells>
  <phoneticPr fontId="1" type="noConversion"/>
  <pageMargins left="0.78740157499999996" right="0.78740157499999996" top="0.984251969" bottom="0.984251969" header="0.4921259845" footer="0.4921259845"/>
  <pageSetup paperSize="9" scale="86" orientation="portrait" r:id="rId1"/>
  <headerFooter alignWithMargins="0">
    <oddFooter>&amp;L&amp;D&amp;CAllgemeine Übersicht</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27"/>
  <sheetViews>
    <sheetView zoomScaleNormal="100" workbookViewId="0">
      <selection activeCell="C34" sqref="C34"/>
    </sheetView>
  </sheetViews>
  <sheetFormatPr baseColWidth="10" defaultRowHeight="13.5" x14ac:dyDescent="0.25"/>
  <cols>
    <col min="1" max="1" width="2.7109375" style="105" customWidth="1"/>
    <col min="2" max="2" width="7.42578125" style="105" customWidth="1"/>
    <col min="3" max="3" width="37.5703125" style="105" customWidth="1"/>
    <col min="4" max="4" width="3.5703125" style="105" customWidth="1"/>
    <col min="5" max="5" width="3.28515625" style="105" customWidth="1"/>
    <col min="6" max="6" width="3.5703125" style="105" customWidth="1"/>
    <col min="7" max="7" width="3.42578125" style="105" customWidth="1"/>
    <col min="8" max="8" width="3.42578125" style="105" bestFit="1" customWidth="1"/>
    <col min="9" max="9" width="3.5703125" style="105" bestFit="1" customWidth="1"/>
    <col min="10" max="10" width="2.7109375" style="105" customWidth="1"/>
    <col min="11" max="11" width="5.42578125" style="105" customWidth="1"/>
  </cols>
  <sheetData>
    <row r="1" spans="2:11" ht="14.25" thickBot="1" x14ac:dyDescent="0.3"/>
    <row r="2" spans="2:11" ht="16.5" x14ac:dyDescent="0.3">
      <c r="B2" s="626" t="s">
        <v>470</v>
      </c>
      <c r="C2" s="653"/>
      <c r="D2" s="627"/>
      <c r="E2" s="627"/>
      <c r="F2" s="627"/>
      <c r="G2" s="627"/>
      <c r="H2" s="628"/>
      <c r="I2" s="629"/>
      <c r="J2" s="629"/>
      <c r="K2" s="630"/>
    </row>
    <row r="3" spans="2:11" ht="16.5" x14ac:dyDescent="0.3">
      <c r="B3" s="1347" t="s">
        <v>689</v>
      </c>
      <c r="C3" s="1348"/>
      <c r="D3" s="1348"/>
      <c r="E3" s="1348"/>
      <c r="F3" s="1348"/>
      <c r="G3" s="1348"/>
      <c r="H3" s="1348"/>
      <c r="I3" s="1348"/>
      <c r="J3" s="1348"/>
      <c r="K3" s="1349"/>
    </row>
    <row r="4" spans="2:11" ht="17.25" thickBot="1" x14ac:dyDescent="0.35">
      <c r="B4" s="1333" t="s">
        <v>690</v>
      </c>
      <c r="C4" s="1334"/>
      <c r="D4" s="1334"/>
      <c r="E4" s="1334"/>
      <c r="F4" s="1334"/>
      <c r="G4" s="1334"/>
      <c r="H4" s="1334"/>
      <c r="I4" s="1334"/>
      <c r="J4" s="1334"/>
      <c r="K4" s="1335"/>
    </row>
    <row r="6" spans="2:11" x14ac:dyDescent="0.25">
      <c r="B6" s="524"/>
      <c r="C6" s="525" t="s">
        <v>138</v>
      </c>
      <c r="D6" s="524">
        <v>1</v>
      </c>
      <c r="E6" s="524">
        <v>2</v>
      </c>
      <c r="F6" s="524">
        <v>3</v>
      </c>
      <c r="G6" s="524">
        <v>4</v>
      </c>
      <c r="H6" s="524">
        <v>5</v>
      </c>
      <c r="I6" s="524">
        <v>6</v>
      </c>
      <c r="J6" s="524">
        <v>7</v>
      </c>
      <c r="K6" s="612" t="s">
        <v>12</v>
      </c>
    </row>
    <row r="7" spans="2:11" x14ac:dyDescent="0.25">
      <c r="B7" s="569" t="s">
        <v>139</v>
      </c>
      <c r="C7" s="531"/>
      <c r="D7" s="569">
        <v>74</v>
      </c>
      <c r="E7" s="569">
        <v>75</v>
      </c>
      <c r="F7" s="569">
        <v>58</v>
      </c>
      <c r="G7" s="569">
        <v>44</v>
      </c>
      <c r="H7" s="569">
        <v>51</v>
      </c>
      <c r="I7" s="569">
        <v>38</v>
      </c>
      <c r="J7" s="569">
        <v>0</v>
      </c>
      <c r="K7" s="612">
        <f>SUM(D7:J7)</f>
        <v>340</v>
      </c>
    </row>
    <row r="8" spans="2:11" ht="14.25" thickBot="1" x14ac:dyDescent="0.3">
      <c r="B8" s="571" t="s">
        <v>140</v>
      </c>
      <c r="C8" s="572"/>
      <c r="D8" s="575">
        <f t="shared" ref="D8:I8" si="0">SUM(D7)</f>
        <v>74</v>
      </c>
      <c r="E8" s="575">
        <f t="shared" si="0"/>
        <v>75</v>
      </c>
      <c r="F8" s="575">
        <f t="shared" si="0"/>
        <v>58</v>
      </c>
      <c r="G8" s="575">
        <f t="shared" si="0"/>
        <v>44</v>
      </c>
      <c r="H8" s="575">
        <f t="shared" si="0"/>
        <v>51</v>
      </c>
      <c r="I8" s="575">
        <f t="shared" si="0"/>
        <v>38</v>
      </c>
      <c r="J8" s="571">
        <v>0</v>
      </c>
      <c r="K8" s="575">
        <f>SUM(D8:J8)</f>
        <v>340</v>
      </c>
    </row>
    <row r="9" spans="2:11" x14ac:dyDescent="0.25">
      <c r="B9" s="603" t="s">
        <v>143</v>
      </c>
      <c r="C9" s="531" t="s">
        <v>144</v>
      </c>
      <c r="D9" s="613">
        <v>10</v>
      </c>
      <c r="E9" s="613">
        <v>30</v>
      </c>
      <c r="F9" s="613"/>
      <c r="G9" s="613"/>
      <c r="H9" s="613"/>
      <c r="I9" s="613"/>
      <c r="J9" s="613"/>
      <c r="K9" s="614">
        <f t="shared" ref="K9:K17" si="1">SUM(D9:J9)</f>
        <v>40</v>
      </c>
    </row>
    <row r="10" spans="2:11" x14ac:dyDescent="0.25">
      <c r="B10" s="603"/>
      <c r="C10" s="531" t="s">
        <v>699</v>
      </c>
      <c r="D10" s="496"/>
      <c r="E10" s="496"/>
      <c r="F10" s="496">
        <v>12</v>
      </c>
      <c r="G10" s="496">
        <v>16</v>
      </c>
      <c r="H10" s="496"/>
      <c r="I10" s="496"/>
      <c r="J10" s="496"/>
      <c r="K10" s="612">
        <f t="shared" si="1"/>
        <v>28</v>
      </c>
    </row>
    <row r="11" spans="2:11" x14ac:dyDescent="0.25">
      <c r="B11" s="603"/>
      <c r="C11" s="531" t="s">
        <v>647</v>
      </c>
      <c r="D11" s="496"/>
      <c r="E11" s="496"/>
      <c r="F11" s="496"/>
      <c r="G11" s="496"/>
      <c r="H11" s="496"/>
      <c r="I11" s="496"/>
      <c r="J11" s="496"/>
      <c r="K11" s="612">
        <f t="shared" si="1"/>
        <v>0</v>
      </c>
    </row>
    <row r="12" spans="2:11" x14ac:dyDescent="0.25">
      <c r="B12" s="603"/>
      <c r="C12" s="531" t="s">
        <v>648</v>
      </c>
      <c r="D12" s="496"/>
      <c r="E12" s="496"/>
      <c r="F12" s="496"/>
      <c r="G12" s="496"/>
      <c r="H12" s="496">
        <v>8</v>
      </c>
      <c r="I12" s="496">
        <v>3</v>
      </c>
      <c r="J12" s="496"/>
      <c r="K12" s="612">
        <f t="shared" si="1"/>
        <v>11</v>
      </c>
    </row>
    <row r="13" spans="2:11" x14ac:dyDescent="0.25">
      <c r="B13" s="603"/>
      <c r="C13" s="531" t="s">
        <v>649</v>
      </c>
      <c r="D13" s="496"/>
      <c r="E13" s="496"/>
      <c r="F13" s="496"/>
      <c r="G13" s="496"/>
      <c r="H13" s="496"/>
      <c r="I13" s="496"/>
      <c r="J13" s="496"/>
      <c r="K13" s="612">
        <f t="shared" si="1"/>
        <v>0</v>
      </c>
    </row>
    <row r="14" spans="2:11" x14ac:dyDescent="0.25">
      <c r="B14" s="603"/>
      <c r="C14" s="531" t="s">
        <v>700</v>
      </c>
      <c r="D14" s="496"/>
      <c r="E14" s="496"/>
      <c r="F14" s="496">
        <v>7</v>
      </c>
      <c r="G14" s="496">
        <v>6</v>
      </c>
      <c r="H14" s="496"/>
      <c r="I14" s="496"/>
      <c r="J14" s="496"/>
      <c r="K14" s="612">
        <f t="shared" si="1"/>
        <v>13</v>
      </c>
    </row>
    <row r="15" spans="2:11" x14ac:dyDescent="0.25">
      <c r="B15" s="603"/>
      <c r="C15" s="531" t="s">
        <v>701</v>
      </c>
      <c r="D15" s="496"/>
      <c r="E15" s="496"/>
      <c r="F15" s="496"/>
      <c r="G15" s="496"/>
      <c r="H15" s="496">
        <v>10</v>
      </c>
      <c r="I15" s="496">
        <v>5</v>
      </c>
      <c r="J15" s="496"/>
      <c r="K15" s="612">
        <f t="shared" si="1"/>
        <v>15</v>
      </c>
    </row>
    <row r="16" spans="2:11" x14ac:dyDescent="0.25">
      <c r="B16" s="603"/>
      <c r="C16" s="531" t="s">
        <v>702</v>
      </c>
      <c r="D16" s="496"/>
      <c r="E16" s="496"/>
      <c r="F16" s="496"/>
      <c r="G16" s="496"/>
      <c r="H16" s="496"/>
      <c r="I16" s="496"/>
      <c r="J16" s="496">
        <v>6</v>
      </c>
      <c r="K16" s="612">
        <f t="shared" si="1"/>
        <v>6</v>
      </c>
    </row>
    <row r="17" spans="2:12" x14ac:dyDescent="0.25">
      <c r="B17" s="573"/>
      <c r="C17" s="531" t="s">
        <v>650</v>
      </c>
      <c r="D17" s="496"/>
      <c r="E17" s="496"/>
      <c r="F17" s="496"/>
      <c r="G17" s="496"/>
      <c r="H17" s="496"/>
      <c r="I17" s="496"/>
      <c r="J17" s="496"/>
      <c r="K17" s="612">
        <f t="shared" si="1"/>
        <v>0</v>
      </c>
    </row>
    <row r="18" spans="2:12" ht="14.25" thickBot="1" x14ac:dyDescent="0.3">
      <c r="B18" s="571" t="s">
        <v>145</v>
      </c>
      <c r="C18" s="572"/>
      <c r="D18" s="575">
        <f>SUM(D9:D17)</f>
        <v>10</v>
      </c>
      <c r="E18" s="575">
        <f t="shared" ref="E18:K18" si="2">SUM(E9:E17)</f>
        <v>30</v>
      </c>
      <c r="F18" s="575">
        <f t="shared" si="2"/>
        <v>19</v>
      </c>
      <c r="G18" s="575">
        <f t="shared" si="2"/>
        <v>22</v>
      </c>
      <c r="H18" s="575">
        <f t="shared" si="2"/>
        <v>18</v>
      </c>
      <c r="I18" s="575">
        <f t="shared" si="2"/>
        <v>8</v>
      </c>
      <c r="J18" s="575">
        <f t="shared" si="2"/>
        <v>6</v>
      </c>
      <c r="K18" s="575">
        <f t="shared" si="2"/>
        <v>113</v>
      </c>
    </row>
    <row r="19" spans="2:12" x14ac:dyDescent="0.25">
      <c r="B19" s="603"/>
      <c r="C19" s="531" t="s">
        <v>651</v>
      </c>
      <c r="D19" s="613"/>
      <c r="E19" s="613"/>
      <c r="F19" s="613"/>
      <c r="G19" s="613"/>
      <c r="H19" s="613"/>
      <c r="I19" s="613"/>
      <c r="J19" s="613"/>
      <c r="K19" s="614">
        <f>SUM(D19:I19)</f>
        <v>0</v>
      </c>
    </row>
    <row r="20" spans="2:12" x14ac:dyDescent="0.25">
      <c r="B20" s="603"/>
      <c r="C20" s="531" t="s">
        <v>703</v>
      </c>
      <c r="D20" s="496"/>
      <c r="E20" s="136"/>
      <c r="F20" s="496">
        <v>7</v>
      </c>
      <c r="G20" s="496">
        <v>5</v>
      </c>
      <c r="H20" s="496"/>
      <c r="I20" s="496"/>
      <c r="J20" s="496"/>
      <c r="K20" s="612">
        <f>SUM(D20:I20)</f>
        <v>12</v>
      </c>
    </row>
    <row r="21" spans="2:12" x14ac:dyDescent="0.25">
      <c r="B21" s="603"/>
      <c r="C21" s="531" t="s">
        <v>704</v>
      </c>
      <c r="D21" s="496"/>
      <c r="E21" s="136"/>
      <c r="F21" s="496">
        <v>16</v>
      </c>
      <c r="G21" s="496">
        <v>33</v>
      </c>
      <c r="H21" s="496"/>
      <c r="I21" s="496"/>
      <c r="J21" s="496"/>
      <c r="K21" s="612">
        <f>SUM(D21:I21)</f>
        <v>49</v>
      </c>
    </row>
    <row r="22" spans="2:12" x14ac:dyDescent="0.25">
      <c r="B22" s="603"/>
      <c r="C22" s="531" t="s">
        <v>705</v>
      </c>
      <c r="D22" s="496"/>
      <c r="E22" s="136"/>
      <c r="F22" s="496"/>
      <c r="G22" s="496"/>
      <c r="H22" s="496">
        <v>10</v>
      </c>
      <c r="I22" s="496">
        <v>15</v>
      </c>
      <c r="J22" s="496"/>
      <c r="K22" s="612"/>
    </row>
    <row r="23" spans="2:12" x14ac:dyDescent="0.25">
      <c r="B23" s="573"/>
      <c r="C23" s="531" t="s">
        <v>706</v>
      </c>
      <c r="D23" s="496"/>
      <c r="E23" s="496"/>
      <c r="F23" s="496"/>
      <c r="G23" s="496"/>
      <c r="H23" s="496">
        <v>25</v>
      </c>
      <c r="I23" s="496">
        <v>40</v>
      </c>
      <c r="J23" s="496"/>
      <c r="K23" s="612">
        <f>SUM(D23:I23)</f>
        <v>65</v>
      </c>
    </row>
    <row r="24" spans="2:12" ht="14.25" thickBot="1" x14ac:dyDescent="0.3">
      <c r="B24" s="571" t="s">
        <v>142</v>
      </c>
      <c r="C24" s="572"/>
      <c r="D24" s="575">
        <f>SUM(D19:D23)</f>
        <v>0</v>
      </c>
      <c r="E24" s="575">
        <f t="shared" ref="E24:J24" si="3">SUM(E19:E23)</f>
        <v>0</v>
      </c>
      <c r="F24" s="575">
        <f t="shared" si="3"/>
        <v>23</v>
      </c>
      <c r="G24" s="575">
        <f t="shared" si="3"/>
        <v>38</v>
      </c>
      <c r="H24" s="575">
        <f t="shared" si="3"/>
        <v>35</v>
      </c>
      <c r="I24" s="575">
        <f t="shared" si="3"/>
        <v>55</v>
      </c>
      <c r="J24" s="575">
        <f t="shared" si="3"/>
        <v>0</v>
      </c>
      <c r="K24" s="575">
        <f>D24+E24+F24+G24+H24+I24+J24</f>
        <v>151</v>
      </c>
    </row>
    <row r="25" spans="2:12" x14ac:dyDescent="0.25">
      <c r="B25" s="648" t="s">
        <v>5</v>
      </c>
      <c r="C25" s="654"/>
      <c r="D25" s="648">
        <f t="shared" ref="D25:J25" si="4">D24+D18+D8</f>
        <v>84</v>
      </c>
      <c r="E25" s="648">
        <f t="shared" si="4"/>
        <v>105</v>
      </c>
      <c r="F25" s="648">
        <f t="shared" si="4"/>
        <v>100</v>
      </c>
      <c r="G25" s="648">
        <f t="shared" si="4"/>
        <v>104</v>
      </c>
      <c r="H25" s="648">
        <f t="shared" si="4"/>
        <v>104</v>
      </c>
      <c r="I25" s="648">
        <f t="shared" si="4"/>
        <v>101</v>
      </c>
      <c r="J25" s="648">
        <f t="shared" si="4"/>
        <v>6</v>
      </c>
      <c r="K25" s="655">
        <f>SUM(D25:J25)</f>
        <v>604</v>
      </c>
      <c r="L25" s="73"/>
    </row>
    <row r="26" spans="2:12" x14ac:dyDescent="0.25">
      <c r="B26" s="564" t="s">
        <v>377</v>
      </c>
      <c r="C26" s="564"/>
      <c r="D26" s="564"/>
      <c r="E26" s="564"/>
      <c r="F26" s="564"/>
      <c r="G26" s="564"/>
      <c r="H26" s="564"/>
      <c r="I26" s="564"/>
      <c r="J26" s="564"/>
      <c r="K26" s="565">
        <v>5</v>
      </c>
    </row>
    <row r="27" spans="2:12" x14ac:dyDescent="0.25">
      <c r="B27" s="133" t="s">
        <v>5</v>
      </c>
      <c r="C27" s="134"/>
      <c r="D27" s="134"/>
      <c r="E27" s="134"/>
      <c r="F27" s="134"/>
      <c r="G27" s="134"/>
      <c r="H27" s="134"/>
      <c r="I27" s="134"/>
      <c r="J27" s="134"/>
      <c r="K27" s="566">
        <f>K26+K25</f>
        <v>609</v>
      </c>
    </row>
  </sheetData>
  <mergeCells count="2">
    <mergeCell ref="B4:K4"/>
    <mergeCell ref="B3:K3"/>
  </mergeCells>
  <phoneticPr fontId="1" type="noConversion"/>
  <pageMargins left="0.78740157499999996" right="0.78740157499999996" top="0.984251969" bottom="0.984251969" header="0.4921259845" footer="0.4921259845"/>
  <pageSetup paperSize="9" scale="86" orientation="portrait" r:id="rId1"/>
  <headerFooter alignWithMargins="0">
    <oddFooter>&amp;L&amp;D&amp;CAllgemeine Übersicht</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P37"/>
  <sheetViews>
    <sheetView zoomScaleNormal="100" workbookViewId="0">
      <selection activeCell="I20" sqref="I20"/>
    </sheetView>
  </sheetViews>
  <sheetFormatPr baseColWidth="10" defaultRowHeight="13.5" x14ac:dyDescent="0.25"/>
  <cols>
    <col min="1" max="1" width="2.5703125" style="149" customWidth="1"/>
    <col min="2" max="2" width="27.28515625" style="105" customWidth="1"/>
    <col min="3" max="3" width="4.85546875" style="105" customWidth="1"/>
    <col min="4" max="4" width="4.7109375" style="105" customWidth="1"/>
    <col min="5" max="5" width="5" style="105" customWidth="1"/>
    <col min="6" max="6" width="5.7109375" style="105" customWidth="1"/>
    <col min="7" max="7" width="6.28515625" style="105" customWidth="1"/>
    <col min="8" max="10" width="4.85546875" style="105" customWidth="1"/>
    <col min="11" max="15" width="7.5703125" style="105" customWidth="1"/>
    <col min="16" max="16" width="7.28515625" style="105" customWidth="1"/>
  </cols>
  <sheetData>
    <row r="1" spans="1:16" ht="14.25" thickBot="1" x14ac:dyDescent="0.3"/>
    <row r="2" spans="1:16" ht="16.5" x14ac:dyDescent="0.3">
      <c r="B2" s="656" t="s">
        <v>295</v>
      </c>
      <c r="C2" s="657"/>
      <c r="D2" s="657"/>
      <c r="E2" s="657"/>
      <c r="F2" s="658"/>
      <c r="G2" s="657"/>
      <c r="H2" s="657"/>
      <c r="I2" s="657"/>
      <c r="J2" s="658"/>
      <c r="K2" s="658"/>
      <c r="L2" s="658"/>
      <c r="M2" s="658"/>
      <c r="N2" s="658"/>
      <c r="O2" s="658"/>
      <c r="P2" s="659"/>
    </row>
    <row r="3" spans="1:16" ht="16.5" x14ac:dyDescent="0.3">
      <c r="B3" s="1357" t="s">
        <v>689</v>
      </c>
      <c r="C3" s="1358"/>
      <c r="D3" s="1358"/>
      <c r="E3" s="1358"/>
      <c r="F3" s="1358"/>
      <c r="G3" s="1358"/>
      <c r="H3" s="1358"/>
      <c r="I3" s="1358"/>
      <c r="J3" s="1358"/>
      <c r="K3" s="1358"/>
      <c r="L3" s="1358"/>
      <c r="M3" s="1358"/>
      <c r="N3" s="1358"/>
      <c r="O3" s="1358"/>
      <c r="P3" s="1359"/>
    </row>
    <row r="4" spans="1:16" ht="17.25" thickBot="1" x14ac:dyDescent="0.35">
      <c r="B4" s="660" t="s">
        <v>690</v>
      </c>
      <c r="C4" s="661"/>
      <c r="D4" s="661"/>
      <c r="E4" s="661"/>
      <c r="F4" s="662"/>
      <c r="G4" s="661"/>
      <c r="H4" s="661"/>
      <c r="I4" s="661"/>
      <c r="J4" s="662"/>
      <c r="K4" s="662"/>
      <c r="L4" s="662"/>
      <c r="M4" s="662"/>
      <c r="N4" s="662"/>
      <c r="O4" s="662"/>
      <c r="P4" s="663"/>
    </row>
    <row r="5" spans="1:16" s="1019" customFormat="1" ht="16.5" x14ac:dyDescent="0.3">
      <c r="A5" s="878"/>
      <c r="B5" s="1034"/>
      <c r="C5" s="1035"/>
      <c r="D5" s="1035"/>
      <c r="E5" s="1035"/>
      <c r="F5" s="1036"/>
      <c r="G5" s="1035"/>
      <c r="H5" s="1035"/>
      <c r="I5" s="1035"/>
      <c r="J5" s="1036"/>
      <c r="K5" s="1036"/>
      <c r="L5" s="1036"/>
      <c r="M5" s="1036"/>
      <c r="N5" s="1036"/>
      <c r="O5" s="1036"/>
      <c r="P5" s="1035"/>
    </row>
    <row r="6" spans="1:16" x14ac:dyDescent="0.25">
      <c r="B6" s="1037"/>
      <c r="C6" s="1368" t="s">
        <v>708</v>
      </c>
      <c r="D6" s="1368"/>
      <c r="E6" s="1368"/>
      <c r="F6" s="1368"/>
      <c r="G6" s="1368" t="s">
        <v>709</v>
      </c>
      <c r="H6" s="1368"/>
      <c r="I6" s="1368"/>
      <c r="J6" s="1368"/>
      <c r="K6" s="1368" t="s">
        <v>710</v>
      </c>
      <c r="L6" s="1368"/>
      <c r="M6" s="1368"/>
      <c r="N6" s="1368"/>
      <c r="O6" s="1368"/>
      <c r="P6" s="664"/>
    </row>
    <row r="7" spans="1:16" ht="22.5" x14ac:dyDescent="0.2">
      <c r="B7" s="665"/>
      <c r="C7" s="665" t="s">
        <v>152</v>
      </c>
      <c r="D7" s="665" t="s">
        <v>153</v>
      </c>
      <c r="E7" s="665" t="s">
        <v>154</v>
      </c>
      <c r="F7" s="666" t="s">
        <v>507</v>
      </c>
      <c r="G7" s="665" t="s">
        <v>155</v>
      </c>
      <c r="H7" s="665" t="s">
        <v>156</v>
      </c>
      <c r="I7" s="665" t="s">
        <v>157</v>
      </c>
      <c r="J7" s="666" t="s">
        <v>508</v>
      </c>
      <c r="K7" s="667" t="s">
        <v>509</v>
      </c>
      <c r="L7" s="667" t="s">
        <v>535</v>
      </c>
      <c r="M7" s="667" t="s">
        <v>557</v>
      </c>
      <c r="N7" s="667" t="s">
        <v>707</v>
      </c>
      <c r="O7" s="666" t="s">
        <v>536</v>
      </c>
      <c r="P7" s="1039" t="s">
        <v>338</v>
      </c>
    </row>
    <row r="8" spans="1:16" ht="12.75" x14ac:dyDescent="0.2">
      <c r="B8" s="668"/>
      <c r="C8" s="668">
        <v>14</v>
      </c>
      <c r="D8" s="668">
        <v>9</v>
      </c>
      <c r="E8" s="668">
        <v>12</v>
      </c>
      <c r="F8" s="669">
        <f>SUM(C8:E8)</f>
        <v>35</v>
      </c>
      <c r="G8" s="668">
        <v>27</v>
      </c>
      <c r="H8" s="668">
        <v>24</v>
      </c>
      <c r="I8" s="668">
        <v>16</v>
      </c>
      <c r="J8" s="669">
        <f>SUM(G8:I8)</f>
        <v>67</v>
      </c>
      <c r="K8" s="670">
        <v>13</v>
      </c>
      <c r="L8" s="670">
        <v>10</v>
      </c>
      <c r="M8" s="670">
        <v>8</v>
      </c>
      <c r="N8" s="670">
        <v>11</v>
      </c>
      <c r="O8" s="669">
        <f>K8+L8+M8+N8</f>
        <v>42</v>
      </c>
      <c r="P8" s="1040">
        <f>O8+J8+F8</f>
        <v>144</v>
      </c>
    </row>
    <row r="9" spans="1:16" ht="12.75" x14ac:dyDescent="0.2">
      <c r="B9" s="671"/>
      <c r="C9" s="671"/>
      <c r="D9" s="671"/>
      <c r="E9" s="671"/>
      <c r="F9" s="671"/>
      <c r="G9" s="671"/>
      <c r="H9" s="671"/>
      <c r="I9" s="671"/>
      <c r="J9" s="671"/>
      <c r="K9" s="671"/>
      <c r="L9" s="671"/>
      <c r="M9" s="671"/>
      <c r="N9" s="671"/>
      <c r="O9" s="671"/>
      <c r="P9" s="672"/>
    </row>
    <row r="10" spans="1:16" s="67" customFormat="1" ht="12.75" x14ac:dyDescent="0.2">
      <c r="A10" s="159"/>
      <c r="B10" s="1363" t="s">
        <v>339</v>
      </c>
      <c r="C10" s="1364"/>
      <c r="D10" s="671"/>
      <c r="E10" s="1356" t="s">
        <v>713</v>
      </c>
      <c r="F10" s="1356"/>
      <c r="G10" s="1356"/>
      <c r="H10" s="1356"/>
      <c r="I10" s="1356"/>
      <c r="J10" s="1356"/>
      <c r="K10" s="671"/>
      <c r="L10" s="1042" t="s">
        <v>715</v>
      </c>
      <c r="M10" s="665"/>
      <c r="N10" s="665"/>
      <c r="O10" s="665"/>
      <c r="P10" s="665"/>
    </row>
    <row r="11" spans="1:16" ht="12.75" x14ac:dyDescent="0.2">
      <c r="B11" s="673" t="s">
        <v>336</v>
      </c>
      <c r="C11" s="674">
        <v>12</v>
      </c>
      <c r="D11" s="675"/>
      <c r="E11" s="1356" t="s">
        <v>714</v>
      </c>
      <c r="F11" s="1356"/>
      <c r="G11" s="1356"/>
      <c r="H11" s="1356"/>
      <c r="I11" s="1356"/>
      <c r="J11" s="1041">
        <v>1</v>
      </c>
      <c r="K11" s="676"/>
      <c r="L11" s="1356" t="s">
        <v>716</v>
      </c>
      <c r="M11" s="1356"/>
      <c r="N11" s="1356"/>
      <c r="O11" s="1356"/>
      <c r="P11" s="1038">
        <v>12</v>
      </c>
    </row>
    <row r="12" spans="1:16" ht="12.75" x14ac:dyDescent="0.2">
      <c r="B12" s="673" t="s">
        <v>365</v>
      </c>
      <c r="C12" s="674">
        <v>8</v>
      </c>
      <c r="D12" s="675"/>
      <c r="E12" s="675"/>
      <c r="F12" s="676"/>
      <c r="G12" s="675"/>
      <c r="H12" s="675"/>
      <c r="I12" s="675"/>
      <c r="J12" s="676"/>
      <c r="K12" s="676"/>
      <c r="L12" s="676"/>
      <c r="M12" s="676"/>
      <c r="N12" s="676"/>
      <c r="O12" s="676"/>
      <c r="P12" s="675"/>
    </row>
    <row r="13" spans="1:16" ht="12.75" x14ac:dyDescent="0.2">
      <c r="B13" s="673" t="s">
        <v>379</v>
      </c>
      <c r="C13" s="674">
        <v>9</v>
      </c>
      <c r="D13" s="675"/>
      <c r="E13" s="675"/>
      <c r="F13" s="676"/>
      <c r="G13" s="675"/>
      <c r="H13" s="675"/>
      <c r="I13" s="675"/>
      <c r="J13" s="676"/>
      <c r="K13" s="676"/>
      <c r="L13" s="676"/>
      <c r="M13" s="676"/>
      <c r="N13" s="676"/>
      <c r="O13" s="676"/>
      <c r="P13" s="675"/>
    </row>
    <row r="14" spans="1:16" ht="12.75" x14ac:dyDescent="0.2">
      <c r="B14" s="677" t="s">
        <v>5</v>
      </c>
      <c r="C14" s="1038">
        <f>C13+C12+C11</f>
        <v>29</v>
      </c>
      <c r="D14" s="675"/>
      <c r="E14" s="675"/>
      <c r="F14" s="676"/>
      <c r="G14" s="675"/>
      <c r="H14" s="675"/>
      <c r="I14" s="675"/>
      <c r="J14" s="676"/>
      <c r="K14" s="676"/>
      <c r="L14" s="676"/>
      <c r="M14" s="676"/>
      <c r="N14" s="676"/>
      <c r="O14" s="676"/>
      <c r="P14" s="675"/>
    </row>
    <row r="15" spans="1:16" s="93" customFormat="1" ht="12.75" x14ac:dyDescent="0.2">
      <c r="A15" s="678"/>
      <c r="B15" s="679"/>
      <c r="C15" s="679"/>
      <c r="D15" s="680"/>
      <c r="E15" s="680"/>
      <c r="F15" s="679"/>
      <c r="G15" s="680"/>
      <c r="H15" s="680"/>
      <c r="I15" s="680"/>
      <c r="J15" s="679"/>
      <c r="K15" s="679"/>
      <c r="L15" s="679"/>
      <c r="M15" s="679"/>
      <c r="N15" s="679"/>
      <c r="O15" s="679"/>
      <c r="P15" s="680"/>
    </row>
    <row r="16" spans="1:16" s="93" customFormat="1" ht="12.75" x14ac:dyDescent="0.2">
      <c r="A16" s="678"/>
      <c r="B16" s="1369" t="s">
        <v>711</v>
      </c>
      <c r="C16" s="1369"/>
      <c r="D16" s="680"/>
      <c r="E16" s="680"/>
      <c r="F16" s="679"/>
      <c r="G16" s="680"/>
      <c r="H16" s="680"/>
      <c r="I16" s="680"/>
      <c r="J16" s="679"/>
      <c r="K16" s="679"/>
      <c r="L16" s="679"/>
      <c r="M16" s="679"/>
      <c r="N16" s="679"/>
      <c r="O16" s="679"/>
      <c r="P16" s="680"/>
    </row>
    <row r="17" spans="1:16" ht="12.75" x14ac:dyDescent="0.2">
      <c r="B17" s="677" t="s">
        <v>712</v>
      </c>
      <c r="C17" s="1038">
        <v>2</v>
      </c>
      <c r="D17" s="675"/>
      <c r="E17" s="675"/>
      <c r="F17" s="676"/>
      <c r="G17" s="675"/>
      <c r="H17" s="675"/>
      <c r="I17" s="675"/>
      <c r="J17" s="676"/>
      <c r="K17" s="676"/>
      <c r="L17" s="676"/>
      <c r="M17" s="676"/>
      <c r="N17" s="676"/>
      <c r="O17"/>
      <c r="P17"/>
    </row>
    <row r="18" spans="1:16" x14ac:dyDescent="0.25">
      <c r="O18"/>
      <c r="P18"/>
    </row>
    <row r="19" spans="1:16" x14ac:dyDescent="0.25">
      <c r="B19" s="677" t="s">
        <v>340</v>
      </c>
      <c r="C19" s="1041">
        <v>26</v>
      </c>
    </row>
    <row r="22" spans="1:16" ht="15" x14ac:dyDescent="0.25">
      <c r="B22" s="681" t="s">
        <v>371</v>
      </c>
      <c r="C22" s="1360">
        <f>F8+J8+O8+P11+J11+C14+C17+C19</f>
        <v>214</v>
      </c>
      <c r="D22" s="1360"/>
    </row>
    <row r="23" spans="1:16" x14ac:dyDescent="0.25">
      <c r="B23" s="677" t="s">
        <v>378</v>
      </c>
      <c r="C23" s="1365">
        <v>2</v>
      </c>
      <c r="D23" s="1366"/>
    </row>
    <row r="24" spans="1:16" x14ac:dyDescent="0.25">
      <c r="B24" s="682" t="s">
        <v>392</v>
      </c>
      <c r="C24" s="1367">
        <f>C23+C22</f>
        <v>216</v>
      </c>
      <c r="D24" s="1367"/>
    </row>
    <row r="26" spans="1:16" x14ac:dyDescent="0.25">
      <c r="B26" s="1356" t="s">
        <v>366</v>
      </c>
      <c r="C26" s="1356"/>
      <c r="D26" s="1356"/>
      <c r="E26" s="1356"/>
      <c r="F26" s="1356"/>
      <c r="G26" s="1356"/>
    </row>
    <row r="27" spans="1:16" x14ac:dyDescent="0.25">
      <c r="B27" s="1044" t="s">
        <v>177</v>
      </c>
      <c r="C27" s="1045">
        <v>1</v>
      </c>
      <c r="D27" s="1045">
        <v>2</v>
      </c>
      <c r="E27" s="1045">
        <v>3</v>
      </c>
      <c r="F27" s="1046">
        <v>4</v>
      </c>
      <c r="G27" s="1047" t="s">
        <v>5</v>
      </c>
    </row>
    <row r="28" spans="1:16" x14ac:dyDescent="0.25">
      <c r="B28" s="683" t="s">
        <v>12</v>
      </c>
      <c r="C28" s="684">
        <v>11</v>
      </c>
      <c r="D28" s="684">
        <v>7</v>
      </c>
      <c r="E28" s="684">
        <v>10</v>
      </c>
      <c r="F28" s="1043">
        <v>1</v>
      </c>
      <c r="G28" s="136">
        <f>F28+E28+D28+C28</f>
        <v>29</v>
      </c>
    </row>
    <row r="29" spans="1:16" ht="14.25" thickBot="1" x14ac:dyDescent="0.3"/>
    <row r="30" spans="1:16" s="94" customFormat="1" ht="14.25" thickBot="1" x14ac:dyDescent="0.3">
      <c r="A30" s="105"/>
      <c r="B30" s="685" t="s">
        <v>497</v>
      </c>
      <c r="C30" s="1361">
        <f>C24+G28</f>
        <v>245</v>
      </c>
      <c r="D30" s="1362"/>
      <c r="E30" s="105"/>
      <c r="F30" s="105"/>
      <c r="G30" s="105"/>
      <c r="H30" s="105"/>
      <c r="I30" s="105"/>
      <c r="J30" s="105"/>
      <c r="K30" s="105"/>
      <c r="L30" s="105"/>
      <c r="M30" s="105"/>
      <c r="N30" s="105"/>
      <c r="O30" s="105"/>
      <c r="P30" s="105"/>
    </row>
    <row r="32" spans="1:16" s="44" customFormat="1" ht="11.25" x14ac:dyDescent="0.2">
      <c r="A32" s="149"/>
      <c r="B32" s="149" t="s">
        <v>510</v>
      </c>
      <c r="C32" s="149"/>
      <c r="D32" s="149"/>
      <c r="E32" s="149"/>
      <c r="F32" s="149"/>
      <c r="G32" s="149"/>
      <c r="H32" s="149"/>
      <c r="I32" s="149"/>
      <c r="J32" s="149"/>
      <c r="K32" s="149"/>
      <c r="L32" s="149"/>
      <c r="M32" s="149"/>
      <c r="N32" s="149"/>
      <c r="O32" s="149"/>
      <c r="P32" s="149"/>
    </row>
    <row r="33" spans="1:16" s="44" customFormat="1" ht="11.25" x14ac:dyDescent="0.2">
      <c r="A33" s="149"/>
      <c r="B33" s="149" t="s">
        <v>511</v>
      </c>
      <c r="C33" s="149"/>
      <c r="D33" s="149"/>
      <c r="E33" s="149"/>
      <c r="F33" s="149"/>
      <c r="G33" s="149"/>
      <c r="H33" s="149"/>
      <c r="I33" s="149"/>
      <c r="J33" s="149"/>
      <c r="K33" s="149"/>
      <c r="L33" s="149"/>
      <c r="M33" s="149"/>
      <c r="N33" s="149"/>
      <c r="O33" s="149"/>
      <c r="P33" s="149"/>
    </row>
    <row r="34" spans="1:16" x14ac:dyDescent="0.25">
      <c r="B34" s="186" t="s">
        <v>512</v>
      </c>
    </row>
    <row r="35" spans="1:16" x14ac:dyDescent="0.25">
      <c r="B35" s="186" t="s">
        <v>513</v>
      </c>
    </row>
    <row r="36" spans="1:16" x14ac:dyDescent="0.25">
      <c r="B36" s="186" t="s">
        <v>514</v>
      </c>
    </row>
    <row r="37" spans="1:16" x14ac:dyDescent="0.25">
      <c r="B37" s="186" t="s">
        <v>515</v>
      </c>
    </row>
  </sheetData>
  <mergeCells count="14">
    <mergeCell ref="B26:G26"/>
    <mergeCell ref="B3:P3"/>
    <mergeCell ref="C22:D22"/>
    <mergeCell ref="C30:D30"/>
    <mergeCell ref="B10:C10"/>
    <mergeCell ref="C23:D23"/>
    <mergeCell ref="C24:D24"/>
    <mergeCell ref="C6:F6"/>
    <mergeCell ref="G6:J6"/>
    <mergeCell ref="K6:O6"/>
    <mergeCell ref="B16:C16"/>
    <mergeCell ref="L11:O11"/>
    <mergeCell ref="E10:J10"/>
    <mergeCell ref="E11:I11"/>
  </mergeCells>
  <phoneticPr fontId="4" type="noConversion"/>
  <pageMargins left="0.78740157499999996" right="0.78740157499999996" top="0.984251969" bottom="0.984251969" header="0.4921259845" footer="0.4921259845"/>
  <pageSetup paperSize="9" scale="86" orientation="landscape" r:id="rId1"/>
  <headerFooter alignWithMargins="0">
    <oddFooter>&amp;L&amp;D&amp;CAllgemeine Übersicht</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E26"/>
  <sheetViews>
    <sheetView workbookViewId="0">
      <selection activeCell="F23" sqref="F23"/>
    </sheetView>
  </sheetViews>
  <sheetFormatPr baseColWidth="10" defaultRowHeight="12.75" x14ac:dyDescent="0.2"/>
  <cols>
    <col min="1" max="1" width="6.85546875" style="149" bestFit="1" customWidth="1"/>
    <col min="2" max="2" width="39" style="149" bestFit="1" customWidth="1"/>
    <col min="3" max="3" width="6" style="149" bestFit="1" customWidth="1"/>
    <col min="4" max="4" width="5" style="149" bestFit="1" customWidth="1"/>
    <col min="5" max="5" width="5.42578125" style="149" bestFit="1" customWidth="1"/>
  </cols>
  <sheetData>
    <row r="1" spans="1:5" ht="13.5" thickBot="1" x14ac:dyDescent="0.25">
      <c r="A1" s="686"/>
      <c r="B1" s="686"/>
      <c r="C1" s="686"/>
      <c r="D1" s="686"/>
      <c r="E1" s="686"/>
    </row>
    <row r="2" spans="1:5" ht="16.5" x14ac:dyDescent="0.3">
      <c r="A2" s="686"/>
      <c r="B2" s="687" t="s">
        <v>373</v>
      </c>
      <c r="C2" s="688"/>
      <c r="D2" s="688"/>
      <c r="E2" s="689"/>
    </row>
    <row r="3" spans="1:5" ht="16.5" x14ac:dyDescent="0.3">
      <c r="A3" s="686"/>
      <c r="B3" s="1370" t="s">
        <v>689</v>
      </c>
      <c r="C3" s="1371"/>
      <c r="D3" s="1371"/>
      <c r="E3" s="1372"/>
    </row>
    <row r="4" spans="1:5" ht="17.25" thickBot="1" x14ac:dyDescent="0.35">
      <c r="A4" s="686"/>
      <c r="B4" s="690" t="s">
        <v>690</v>
      </c>
      <c r="C4" s="691"/>
      <c r="D4" s="691"/>
      <c r="E4" s="692"/>
    </row>
    <row r="5" spans="1:5" ht="13.5" thickBot="1" x14ac:dyDescent="0.25">
      <c r="A5" s="686"/>
      <c r="B5" s="686"/>
      <c r="C5" s="686"/>
      <c r="D5" s="686"/>
      <c r="E5" s="686"/>
    </row>
    <row r="6" spans="1:5" ht="13.5" thickBot="1" x14ac:dyDescent="0.25">
      <c r="A6" s="686" t="s">
        <v>397</v>
      </c>
      <c r="B6" s="693" t="s">
        <v>151</v>
      </c>
      <c r="C6" s="694" t="s">
        <v>30</v>
      </c>
      <c r="D6" s="694" t="s">
        <v>37</v>
      </c>
      <c r="E6" s="695" t="s">
        <v>38</v>
      </c>
    </row>
    <row r="7" spans="1:5" x14ac:dyDescent="0.2">
      <c r="A7" s="696"/>
      <c r="B7" s="697" t="s">
        <v>2</v>
      </c>
      <c r="C7" s="697"/>
      <c r="D7" s="697"/>
      <c r="E7" s="698"/>
    </row>
    <row r="8" spans="1:5" ht="13.5" x14ac:dyDescent="0.25">
      <c r="A8" s="699">
        <v>1901</v>
      </c>
      <c r="B8" s="700" t="s">
        <v>501</v>
      </c>
      <c r="C8" s="701">
        <v>3</v>
      </c>
      <c r="D8" s="701">
        <v>22</v>
      </c>
      <c r="E8" s="702">
        <f>D8+C8</f>
        <v>25</v>
      </c>
    </row>
    <row r="9" spans="1:5" ht="14.25" thickBot="1" x14ac:dyDescent="0.3">
      <c r="A9" s="699">
        <v>1901</v>
      </c>
      <c r="B9" s="700" t="s">
        <v>320</v>
      </c>
      <c r="C9" s="703">
        <v>4</v>
      </c>
      <c r="D9" s="703">
        <v>35</v>
      </c>
      <c r="E9" s="704">
        <f>D9+C9</f>
        <v>39</v>
      </c>
    </row>
    <row r="10" spans="1:5" ht="14.25" thickBot="1" x14ac:dyDescent="0.3">
      <c r="A10" s="699"/>
      <c r="B10" s="705"/>
      <c r="C10" s="706">
        <f>C9+C8</f>
        <v>7</v>
      </c>
      <c r="D10" s="706">
        <f>D9+D8</f>
        <v>57</v>
      </c>
      <c r="E10" s="707">
        <f>E9+E8</f>
        <v>64</v>
      </c>
    </row>
    <row r="11" spans="1:5" ht="14.25" thickBot="1" x14ac:dyDescent="0.3">
      <c r="A11" s="699">
        <v>1901</v>
      </c>
      <c r="B11" s="708" t="s">
        <v>321</v>
      </c>
      <c r="C11" s="709">
        <v>0</v>
      </c>
      <c r="D11" s="709">
        <v>42</v>
      </c>
      <c r="E11" s="710">
        <f>D11+C11</f>
        <v>42</v>
      </c>
    </row>
    <row r="12" spans="1:5" ht="14.25" thickBot="1" x14ac:dyDescent="0.3">
      <c r="A12" s="699"/>
      <c r="B12" s="711" t="s">
        <v>43</v>
      </c>
      <c r="C12" s="712">
        <f>C11+C10</f>
        <v>7</v>
      </c>
      <c r="D12" s="712">
        <f>D11+D10</f>
        <v>99</v>
      </c>
      <c r="E12" s="713">
        <f>E11+E10</f>
        <v>106</v>
      </c>
    </row>
    <row r="13" spans="1:5" ht="3" customHeight="1" thickBot="1" x14ac:dyDescent="0.3">
      <c r="A13" s="699"/>
      <c r="B13" s="714"/>
      <c r="C13" s="715"/>
      <c r="D13" s="716"/>
      <c r="E13" s="717"/>
    </row>
    <row r="14" spans="1:5" ht="13.5" x14ac:dyDescent="0.25">
      <c r="A14" s="718"/>
      <c r="B14" s="719" t="s">
        <v>4</v>
      </c>
      <c r="C14" s="701"/>
      <c r="D14" s="720"/>
      <c r="E14" s="721"/>
    </row>
    <row r="15" spans="1:5" ht="14.25" thickBot="1" x14ac:dyDescent="0.3">
      <c r="A15" s="699">
        <v>3401</v>
      </c>
      <c r="B15" s="708" t="s">
        <v>393</v>
      </c>
      <c r="C15" s="722">
        <v>0</v>
      </c>
      <c r="D15" s="723">
        <v>41</v>
      </c>
      <c r="E15" s="724">
        <f>D15+C15</f>
        <v>41</v>
      </c>
    </row>
    <row r="16" spans="1:5" ht="14.25" thickBot="1" x14ac:dyDescent="0.3">
      <c r="A16" s="699"/>
      <c r="B16" s="711" t="s">
        <v>307</v>
      </c>
      <c r="C16" s="712">
        <f>C15</f>
        <v>0</v>
      </c>
      <c r="D16" s="712">
        <f>D15</f>
        <v>41</v>
      </c>
      <c r="E16" s="713">
        <f>E15</f>
        <v>41</v>
      </c>
    </row>
    <row r="17" spans="1:5" ht="3" customHeight="1" thickBot="1" x14ac:dyDescent="0.3">
      <c r="A17" s="699"/>
      <c r="B17" s="725"/>
      <c r="C17" s="726"/>
      <c r="D17" s="726"/>
      <c r="E17" s="726"/>
    </row>
    <row r="18" spans="1:5" ht="14.25" thickBot="1" x14ac:dyDescent="0.3">
      <c r="A18" s="696"/>
      <c r="B18" s="727" t="s">
        <v>364</v>
      </c>
      <c r="C18" s="728">
        <f>C16+C12</f>
        <v>7</v>
      </c>
      <c r="D18" s="728">
        <f>D16+D12</f>
        <v>140</v>
      </c>
      <c r="E18" s="729">
        <f>E16+E12</f>
        <v>147</v>
      </c>
    </row>
    <row r="19" spans="1:5" ht="13.5" thickBot="1" x14ac:dyDescent="0.25">
      <c r="A19" s="686"/>
      <c r="B19" s="730"/>
      <c r="C19" s="731"/>
      <c r="D19" s="731"/>
      <c r="E19" s="731"/>
    </row>
    <row r="20" spans="1:5" ht="13.5" thickBot="1" x14ac:dyDescent="0.25">
      <c r="A20" s="696"/>
      <c r="B20" s="711" t="s">
        <v>9</v>
      </c>
      <c r="C20" s="732" t="s">
        <v>318</v>
      </c>
      <c r="D20" s="733"/>
      <c r="E20" s="733"/>
    </row>
    <row r="21" spans="1:5" ht="14.25" thickBot="1" x14ac:dyDescent="0.3">
      <c r="A21" s="699">
        <v>1901</v>
      </c>
      <c r="B21" s="734" t="s">
        <v>321</v>
      </c>
      <c r="C21" s="735">
        <v>146</v>
      </c>
      <c r="D21" s="736"/>
      <c r="E21" s="736"/>
    </row>
    <row r="22" spans="1:5" ht="14.25" thickBot="1" x14ac:dyDescent="0.3">
      <c r="A22" s="696"/>
      <c r="B22" s="737" t="s">
        <v>363</v>
      </c>
      <c r="C22" s="738">
        <f>C21</f>
        <v>146</v>
      </c>
      <c r="D22" s="733"/>
      <c r="E22" s="733"/>
    </row>
    <row r="23" spans="1:5" ht="13.5" thickBot="1" x14ac:dyDescent="0.25">
      <c r="A23" s="686"/>
      <c r="B23" s="686"/>
      <c r="C23" s="686"/>
      <c r="D23" s="739"/>
      <c r="E23" s="686"/>
    </row>
    <row r="24" spans="1:5" ht="14.25" thickBot="1" x14ac:dyDescent="0.3">
      <c r="A24" s="686"/>
      <c r="B24" s="740" t="s">
        <v>506</v>
      </c>
      <c r="C24" s="741">
        <f>C22+E12</f>
        <v>252</v>
      </c>
      <c r="D24" s="742"/>
      <c r="E24" s="686"/>
    </row>
    <row r="25" spans="1:5" ht="13.5" thickBot="1" x14ac:dyDescent="0.25">
      <c r="A25" s="743"/>
      <c r="B25" s="744"/>
      <c r="C25" s="745"/>
      <c r="D25" s="745"/>
      <c r="E25" s="743"/>
    </row>
    <row r="26" spans="1:5" s="94" customFormat="1" ht="15.75" thickBot="1" x14ac:dyDescent="0.3">
      <c r="A26" s="746"/>
      <c r="B26" s="747" t="s">
        <v>394</v>
      </c>
      <c r="C26" s="748">
        <f>C22+E18</f>
        <v>293</v>
      </c>
      <c r="D26" s="746"/>
      <c r="E26" s="746"/>
    </row>
  </sheetData>
  <mergeCells count="1">
    <mergeCell ref="B3:E3"/>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F20"/>
  <sheetViews>
    <sheetView zoomScaleNormal="100" workbookViewId="0">
      <selection activeCell="E10" sqref="E10"/>
    </sheetView>
  </sheetViews>
  <sheetFormatPr baseColWidth="10" defaultRowHeight="13.5" x14ac:dyDescent="0.25"/>
  <cols>
    <col min="1" max="1" width="6.85546875" style="149" customWidth="1"/>
    <col min="2" max="2" width="22.85546875" style="105" customWidth="1"/>
    <col min="3" max="3" width="10.5703125" style="105" customWidth="1"/>
    <col min="4" max="4" width="11" style="105" customWidth="1"/>
    <col min="5" max="5" width="10.85546875" style="105" customWidth="1"/>
    <col min="6" max="6" width="5.5703125" customWidth="1"/>
  </cols>
  <sheetData>
    <row r="2" spans="1:6" s="40" customFormat="1" ht="16.5" x14ac:dyDescent="0.3">
      <c r="A2" s="149"/>
      <c r="B2" s="1373" t="s">
        <v>158</v>
      </c>
      <c r="C2" s="1374"/>
      <c r="D2" s="1374"/>
      <c r="E2" s="1375"/>
      <c r="F2" s="63"/>
    </row>
    <row r="3" spans="1:6" s="40" customFormat="1" ht="16.5" x14ac:dyDescent="0.3">
      <c r="A3" s="149"/>
      <c r="B3" s="1379" t="s">
        <v>689</v>
      </c>
      <c r="C3" s="1380"/>
      <c r="D3" s="1380"/>
      <c r="E3" s="1381"/>
      <c r="F3" s="63"/>
    </row>
    <row r="4" spans="1:6" s="40" customFormat="1" ht="16.5" x14ac:dyDescent="0.3">
      <c r="A4" s="149"/>
      <c r="B4" s="1376" t="s">
        <v>690</v>
      </c>
      <c r="C4" s="1377"/>
      <c r="D4" s="1377"/>
      <c r="E4" s="1378"/>
      <c r="F4" s="64"/>
    </row>
    <row r="5" spans="1:6" x14ac:dyDescent="0.25">
      <c r="A5" s="149" t="s">
        <v>397</v>
      </c>
      <c r="B5" s="749"/>
      <c r="C5" s="750">
        <v>3882</v>
      </c>
      <c r="D5" s="750">
        <v>3881</v>
      </c>
      <c r="E5" s="751"/>
      <c r="F5" s="41"/>
    </row>
    <row r="6" spans="1:6" s="42" customFormat="1" x14ac:dyDescent="0.25">
      <c r="A6" s="166"/>
      <c r="B6" s="752"/>
      <c r="C6" s="753" t="s">
        <v>159</v>
      </c>
      <c r="D6" s="753" t="s">
        <v>160</v>
      </c>
      <c r="E6" s="753" t="s">
        <v>12</v>
      </c>
    </row>
    <row r="7" spans="1:6" x14ac:dyDescent="0.25">
      <c r="B7" s="754" t="s">
        <v>161</v>
      </c>
      <c r="C7" s="755">
        <v>0</v>
      </c>
      <c r="D7" s="755">
        <v>4</v>
      </c>
      <c r="E7" s="756">
        <f>D7+C7</f>
        <v>4</v>
      </c>
    </row>
    <row r="8" spans="1:6" x14ac:dyDescent="0.25">
      <c r="B8" s="754" t="s">
        <v>162</v>
      </c>
      <c r="C8" s="755">
        <v>68</v>
      </c>
      <c r="D8" s="755">
        <v>41</v>
      </c>
      <c r="E8" s="756">
        <f>D8+C8</f>
        <v>109</v>
      </c>
    </row>
    <row r="9" spans="1:6" x14ac:dyDescent="0.25">
      <c r="B9" s="754" t="s">
        <v>330</v>
      </c>
      <c r="C9" s="755"/>
      <c r="D9" s="755">
        <v>0</v>
      </c>
      <c r="E9" s="756">
        <f>D9+C9</f>
        <v>0</v>
      </c>
    </row>
    <row r="10" spans="1:6" s="42" customFormat="1" x14ac:dyDescent="0.25">
      <c r="A10" s="166"/>
      <c r="B10" s="757" t="s">
        <v>5</v>
      </c>
      <c r="C10" s="758">
        <f>SUM(C7,C9,C8)</f>
        <v>68</v>
      </c>
      <c r="D10" s="758">
        <f>SUM(D7,D9,D8)</f>
        <v>45</v>
      </c>
      <c r="E10" s="758">
        <f>D10+C10</f>
        <v>113</v>
      </c>
    </row>
    <row r="11" spans="1:6" x14ac:dyDescent="0.25">
      <c r="B11" s="148"/>
      <c r="C11" s="148"/>
      <c r="D11" s="148"/>
      <c r="E11" s="148"/>
      <c r="F11" s="39"/>
    </row>
    <row r="12" spans="1:6" ht="14.25" thickBot="1" x14ac:dyDescent="0.3">
      <c r="B12" s="148"/>
      <c r="C12" s="148"/>
      <c r="D12" s="148"/>
      <c r="E12" s="148"/>
      <c r="F12" s="39"/>
    </row>
    <row r="13" spans="1:6" ht="12" customHeight="1" x14ac:dyDescent="0.25">
      <c r="B13" s="759" t="s">
        <v>468</v>
      </c>
      <c r="C13" s="760"/>
      <c r="D13" s="148"/>
      <c r="E13" s="148"/>
      <c r="F13" s="39"/>
    </row>
    <row r="14" spans="1:6" ht="14.25" thickBot="1" x14ac:dyDescent="0.3">
      <c r="A14" s="149">
        <v>1901</v>
      </c>
      <c r="B14" s="761" t="s">
        <v>469</v>
      </c>
      <c r="C14" s="762"/>
      <c r="D14" s="148"/>
      <c r="E14" s="148"/>
      <c r="F14" s="39"/>
    </row>
    <row r="15" spans="1:6" x14ac:dyDescent="0.25">
      <c r="B15" s="148"/>
      <c r="C15" s="148"/>
      <c r="D15" s="148"/>
      <c r="E15" s="148"/>
      <c r="F15" s="39"/>
    </row>
    <row r="16" spans="1:6" x14ac:dyDescent="0.25">
      <c r="B16" s="156" t="s">
        <v>161</v>
      </c>
      <c r="C16" s="763">
        <v>0</v>
      </c>
      <c r="D16" s="148"/>
      <c r="E16" s="148"/>
      <c r="F16" s="39"/>
    </row>
    <row r="17" spans="1:6" x14ac:dyDescent="0.25">
      <c r="B17" s="156" t="s">
        <v>162</v>
      </c>
      <c r="C17" s="763">
        <v>37</v>
      </c>
      <c r="D17" s="148"/>
      <c r="E17" s="148"/>
      <c r="F17" s="39"/>
    </row>
    <row r="18" spans="1:6" s="42" customFormat="1" x14ac:dyDescent="0.25">
      <c r="A18" s="166"/>
      <c r="B18" s="764" t="s">
        <v>5</v>
      </c>
      <c r="C18" s="764">
        <f>C17+C16</f>
        <v>37</v>
      </c>
      <c r="D18" s="765"/>
      <c r="E18" s="765"/>
      <c r="F18" s="43"/>
    </row>
    <row r="20" spans="1:6" x14ac:dyDescent="0.25">
      <c r="B20" s="766" t="s">
        <v>392</v>
      </c>
      <c r="C20" s="766">
        <f>C18+E10</f>
        <v>150</v>
      </c>
    </row>
  </sheetData>
  <mergeCells count="3">
    <mergeCell ref="B2:E2"/>
    <mergeCell ref="B4:E4"/>
    <mergeCell ref="B3:E3"/>
  </mergeCells>
  <phoneticPr fontId="4" type="noConversion"/>
  <pageMargins left="0.78740157499999996" right="0.78740157499999996" top="0.984251969" bottom="0.984251969" header="0.4921259845" footer="0.4921259845"/>
  <pageSetup paperSize="9" scale="86" orientation="portrait" r:id="rId1"/>
  <headerFooter alignWithMargins="0">
    <oddFooter>&amp;L&amp;D&amp;CAllgemeine Übersicht</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J8"/>
  <sheetViews>
    <sheetView zoomScaleNormal="100" workbookViewId="0">
      <selection activeCell="D8" sqref="D8"/>
    </sheetView>
  </sheetViews>
  <sheetFormatPr baseColWidth="10" defaultRowHeight="13.5" x14ac:dyDescent="0.25"/>
  <cols>
    <col min="1" max="1" width="2.5703125" style="105" customWidth="1"/>
    <col min="2" max="2" width="34.85546875" style="105" customWidth="1"/>
    <col min="3" max="3" width="9.28515625" style="105" customWidth="1"/>
    <col min="4" max="4" width="6.42578125" style="105" customWidth="1"/>
    <col min="5" max="5" width="5" style="105" customWidth="1"/>
  </cols>
  <sheetData>
    <row r="1" spans="2:10" ht="14.25" thickBot="1" x14ac:dyDescent="0.3"/>
    <row r="2" spans="2:10" ht="16.5" x14ac:dyDescent="0.3">
      <c r="B2" s="767" t="s">
        <v>163</v>
      </c>
      <c r="C2" s="768"/>
      <c r="D2" s="768"/>
      <c r="E2" s="769"/>
    </row>
    <row r="3" spans="2:10" ht="16.5" x14ac:dyDescent="0.3">
      <c r="B3" s="1382" t="s">
        <v>547</v>
      </c>
      <c r="C3" s="1383"/>
      <c r="D3" s="1383"/>
      <c r="E3" s="1384"/>
    </row>
    <row r="4" spans="2:10" ht="17.25" thickBot="1" x14ac:dyDescent="0.35">
      <c r="B4" s="770" t="s">
        <v>548</v>
      </c>
      <c r="C4" s="771"/>
      <c r="D4" s="771"/>
      <c r="E4" s="772"/>
      <c r="G4" s="65"/>
      <c r="H4" s="66"/>
      <c r="I4" s="66"/>
      <c r="J4" s="66"/>
    </row>
    <row r="5" spans="2:10" x14ac:dyDescent="0.25">
      <c r="G5" s="65"/>
      <c r="H5" s="66"/>
      <c r="I5" s="66"/>
      <c r="J5" s="66"/>
    </row>
    <row r="6" spans="2:10" ht="15" x14ac:dyDescent="0.25">
      <c r="B6" s="773"/>
      <c r="C6" s="774" t="s">
        <v>88</v>
      </c>
      <c r="D6" s="774" t="s">
        <v>164</v>
      </c>
      <c r="E6" s="774" t="s">
        <v>12</v>
      </c>
      <c r="G6" s="65"/>
      <c r="H6" s="66"/>
      <c r="I6" s="66"/>
      <c r="J6" s="66"/>
    </row>
    <row r="7" spans="2:10" x14ac:dyDescent="0.25">
      <c r="B7" s="775" t="s">
        <v>5</v>
      </c>
      <c r="C7" s="776">
        <v>13</v>
      </c>
      <c r="D7" s="776">
        <v>14</v>
      </c>
      <c r="E7" s="776">
        <f>SUM(C7,D7)</f>
        <v>27</v>
      </c>
      <c r="G7" s="67"/>
      <c r="H7" s="67"/>
      <c r="I7" s="67"/>
      <c r="J7" s="67"/>
    </row>
    <row r="8" spans="2:10" x14ac:dyDescent="0.25">
      <c r="B8" s="148"/>
      <c r="C8" s="148"/>
      <c r="D8" s="777"/>
      <c r="E8" s="148"/>
    </row>
  </sheetData>
  <mergeCells count="1">
    <mergeCell ref="B3:E3"/>
  </mergeCells>
  <phoneticPr fontId="4" type="noConversion"/>
  <pageMargins left="0.78740157499999996" right="0.78740157499999996" top="0.984251969" bottom="0.984251969" header="0.4921259845" footer="0.4921259845"/>
  <pageSetup paperSize="9" scale="86" orientation="portrait" r:id="rId1"/>
  <headerFooter alignWithMargins="0">
    <oddFooter>&amp;L&amp;D&amp;CAllgemeine Übersicht</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E9"/>
  <sheetViews>
    <sheetView workbookViewId="0">
      <selection activeCell="C7" sqref="C7"/>
    </sheetView>
  </sheetViews>
  <sheetFormatPr baseColWidth="10" defaultRowHeight="13.5" x14ac:dyDescent="0.25"/>
  <cols>
    <col min="1" max="1" width="4.28515625" style="105" customWidth="1"/>
    <col min="2" max="4" width="11.42578125" style="105"/>
    <col min="5" max="5" width="18.5703125" style="105" customWidth="1"/>
  </cols>
  <sheetData>
    <row r="1" spans="2:5" ht="14.25" thickBot="1" x14ac:dyDescent="0.3"/>
    <row r="2" spans="2:5" ht="16.5" x14ac:dyDescent="0.3">
      <c r="B2" s="767" t="s">
        <v>474</v>
      </c>
      <c r="C2" s="768"/>
      <c r="D2" s="768"/>
      <c r="E2" s="769"/>
    </row>
    <row r="3" spans="2:5" ht="16.5" x14ac:dyDescent="0.3">
      <c r="B3" s="1382" t="s">
        <v>689</v>
      </c>
      <c r="C3" s="1383"/>
      <c r="D3" s="1383"/>
      <c r="E3" s="1384"/>
    </row>
    <row r="4" spans="2:5" ht="17.25" thickBot="1" x14ac:dyDescent="0.35">
      <c r="B4" s="770" t="s">
        <v>690</v>
      </c>
      <c r="C4" s="771"/>
      <c r="D4" s="771"/>
      <c r="E4" s="772"/>
    </row>
    <row r="6" spans="2:5" ht="15" x14ac:dyDescent="0.25">
      <c r="B6" s="773"/>
      <c r="C6" s="774"/>
    </row>
    <row r="7" spans="2:5" x14ac:dyDescent="0.25">
      <c r="B7" s="778" t="s">
        <v>5</v>
      </c>
      <c r="C7" s="776">
        <v>1266</v>
      </c>
    </row>
    <row r="8" spans="2:5" x14ac:dyDescent="0.25">
      <c r="B8" s="148"/>
      <c r="C8" s="148"/>
    </row>
    <row r="9" spans="2:5" x14ac:dyDescent="0.25">
      <c r="B9" s="779"/>
      <c r="C9" s="779"/>
      <c r="D9" s="779"/>
      <c r="E9" s="779"/>
    </row>
  </sheetData>
  <mergeCells count="1">
    <mergeCell ref="B3:E3"/>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E15"/>
  <sheetViews>
    <sheetView zoomScaleNormal="100" workbookViewId="0">
      <selection activeCell="H29" sqref="H29"/>
    </sheetView>
  </sheetViews>
  <sheetFormatPr baseColWidth="10" defaultRowHeight="13.5" x14ac:dyDescent="0.25"/>
  <cols>
    <col min="1" max="1" width="6" style="149" customWidth="1"/>
    <col min="2" max="2" width="40.7109375" style="105" customWidth="1"/>
    <col min="3" max="3" width="6.85546875" style="105" customWidth="1"/>
    <col min="4" max="4" width="11.85546875" style="105" customWidth="1"/>
    <col min="5" max="5" width="6.28515625" bestFit="1" customWidth="1"/>
  </cols>
  <sheetData>
    <row r="1" spans="1:5" ht="14.25" thickBot="1" x14ac:dyDescent="0.3"/>
    <row r="2" spans="1:5" ht="16.5" x14ac:dyDescent="0.3">
      <c r="B2" s="106" t="s">
        <v>165</v>
      </c>
      <c r="C2" s="107"/>
      <c r="D2" s="108"/>
    </row>
    <row r="3" spans="1:5" ht="16.5" x14ac:dyDescent="0.3">
      <c r="B3" s="780" t="s">
        <v>689</v>
      </c>
      <c r="C3" s="781"/>
      <c r="D3" s="782"/>
    </row>
    <row r="4" spans="1:5" ht="17.25" thickBot="1" x14ac:dyDescent="0.35">
      <c r="B4" s="783" t="s">
        <v>690</v>
      </c>
      <c r="C4" s="784"/>
      <c r="D4" s="785"/>
    </row>
    <row r="6" spans="1:5" x14ac:dyDescent="0.25">
      <c r="A6" s="149" t="s">
        <v>397</v>
      </c>
      <c r="B6" s="786" t="s">
        <v>166</v>
      </c>
      <c r="C6" s="786" t="s">
        <v>167</v>
      </c>
      <c r="D6" s="786" t="s">
        <v>168</v>
      </c>
    </row>
    <row r="7" spans="1:5" x14ac:dyDescent="0.25">
      <c r="A7" s="149">
        <v>1601</v>
      </c>
      <c r="B7" s="787" t="s">
        <v>319</v>
      </c>
      <c r="C7" s="787" t="s">
        <v>2</v>
      </c>
      <c r="D7" s="787">
        <v>469</v>
      </c>
      <c r="E7" s="1096"/>
    </row>
    <row r="8" spans="1:5" x14ac:dyDescent="0.25">
      <c r="A8" s="149">
        <v>1621</v>
      </c>
      <c r="B8" s="787" t="s">
        <v>170</v>
      </c>
      <c r="C8" s="787" t="s">
        <v>2</v>
      </c>
      <c r="D8" s="787">
        <v>142</v>
      </c>
      <c r="E8" s="1096"/>
    </row>
    <row r="9" spans="1:5" x14ac:dyDescent="0.25">
      <c r="A9" s="149">
        <v>1681</v>
      </c>
      <c r="B9" s="787" t="s">
        <v>171</v>
      </c>
      <c r="C9" s="787" t="s">
        <v>2</v>
      </c>
      <c r="D9" s="787">
        <v>156</v>
      </c>
      <c r="E9" s="1096"/>
    </row>
    <row r="10" spans="1:5" x14ac:dyDescent="0.25">
      <c r="B10" s="788" t="s">
        <v>122</v>
      </c>
      <c r="C10" s="788"/>
      <c r="D10" s="788">
        <f>D9+D8+D7</f>
        <v>767</v>
      </c>
      <c r="E10" s="1096"/>
    </row>
    <row r="11" spans="1:5" x14ac:dyDescent="0.25">
      <c r="A11" s="149">
        <v>3681</v>
      </c>
      <c r="B11" s="787" t="s">
        <v>169</v>
      </c>
      <c r="C11" s="787" t="s">
        <v>4</v>
      </c>
      <c r="D11" s="787">
        <v>105</v>
      </c>
      <c r="E11" s="1096"/>
    </row>
    <row r="12" spans="1:5" x14ac:dyDescent="0.25">
      <c r="A12" s="149">
        <v>2601</v>
      </c>
      <c r="B12" s="787" t="s">
        <v>453</v>
      </c>
      <c r="C12" s="787" t="s">
        <v>3</v>
      </c>
      <c r="D12" s="787">
        <v>383</v>
      </c>
      <c r="E12" s="1096"/>
    </row>
    <row r="13" spans="1:5" x14ac:dyDescent="0.25">
      <c r="B13" s="789"/>
      <c r="C13" s="790"/>
      <c r="D13" s="791"/>
      <c r="E13" s="98"/>
    </row>
    <row r="14" spans="1:5" ht="15" customHeight="1" x14ac:dyDescent="0.25">
      <c r="B14" s="786" t="s">
        <v>172</v>
      </c>
      <c r="C14" s="786"/>
      <c r="D14" s="786">
        <f>D12+D11+D10</f>
        <v>1255</v>
      </c>
      <c r="E14" s="98"/>
    </row>
    <row r="15" spans="1:5" x14ac:dyDescent="0.25">
      <c r="A15" s="105"/>
    </row>
  </sheetData>
  <phoneticPr fontId="4" type="noConversion"/>
  <pageMargins left="0.78740157499999996" right="0.78740157499999996" top="0.984251969" bottom="0.984251969" header="0.4921259845" footer="0.4921259845"/>
  <pageSetup paperSize="9" scale="86" orientation="portrait" r:id="rId1"/>
  <headerFooter alignWithMargins="0">
    <oddFooter>&amp;L&amp;D&amp;CAllgemeine Übersicht</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T59"/>
  <sheetViews>
    <sheetView topLeftCell="A40" zoomScale="150" zoomScaleNormal="150" workbookViewId="0">
      <selection activeCell="A20" sqref="A20:XFD20"/>
    </sheetView>
  </sheetViews>
  <sheetFormatPr baseColWidth="10" defaultRowHeight="11.25" x14ac:dyDescent="0.2"/>
  <cols>
    <col min="1" max="1" width="2" style="792" customWidth="1"/>
    <col min="2" max="2" width="23.5703125" style="792" customWidth="1"/>
    <col min="3" max="3" width="5" style="792" bestFit="1" customWidth="1"/>
    <col min="4" max="4" width="5.5703125" style="792" customWidth="1"/>
    <col min="5" max="9" width="4.42578125" style="792" bestFit="1" customWidth="1"/>
    <col min="10" max="11" width="4.5703125" style="792" customWidth="1"/>
    <col min="12" max="12" width="4.42578125" style="792" bestFit="1" customWidth="1"/>
    <col min="13" max="13" width="4.42578125" style="792" customWidth="1"/>
    <col min="14" max="14" width="4.42578125" style="792" bestFit="1" customWidth="1"/>
    <col min="15" max="15" width="4.7109375" style="793" customWidth="1"/>
    <col min="16" max="16" width="4.42578125" style="793" bestFit="1" customWidth="1"/>
    <col min="17" max="19" width="4.42578125" style="792" bestFit="1" customWidth="1"/>
    <col min="20" max="20" width="4.42578125" style="45" bestFit="1" customWidth="1"/>
    <col min="21" max="16384" width="11.42578125" style="45"/>
  </cols>
  <sheetData>
    <row r="1" spans="1:20" ht="12" thickBot="1" x14ac:dyDescent="0.25"/>
    <row r="2" spans="1:20" s="88" customFormat="1" ht="13.5" customHeight="1" x14ac:dyDescent="0.25">
      <c r="A2" s="148"/>
      <c r="B2" s="1385" t="s">
        <v>165</v>
      </c>
      <c r="C2" s="1386"/>
      <c r="D2" s="1386"/>
      <c r="E2" s="1386"/>
      <c r="F2" s="1386"/>
      <c r="G2" s="1386"/>
      <c r="H2" s="1386"/>
      <c r="I2" s="1386"/>
      <c r="J2" s="1386"/>
      <c r="K2" s="1386"/>
      <c r="L2" s="1386"/>
      <c r="M2" s="1386"/>
      <c r="N2" s="1386"/>
      <c r="O2" s="1386"/>
      <c r="P2" s="1386"/>
      <c r="Q2" s="1386"/>
      <c r="R2" s="1386"/>
      <c r="S2" s="1386"/>
      <c r="T2" s="1387"/>
    </row>
    <row r="3" spans="1:20" s="77" customFormat="1" ht="13.5" customHeight="1" x14ac:dyDescent="0.25">
      <c r="A3" s="105"/>
      <c r="B3" s="1388" t="s">
        <v>719</v>
      </c>
      <c r="C3" s="1389"/>
      <c r="D3" s="1389"/>
      <c r="E3" s="1389"/>
      <c r="F3" s="1389"/>
      <c r="G3" s="1389"/>
      <c r="H3" s="1389"/>
      <c r="I3" s="1389"/>
      <c r="J3" s="1389"/>
      <c r="K3" s="1389"/>
      <c r="L3" s="1389"/>
      <c r="M3" s="1389"/>
      <c r="N3" s="1389"/>
      <c r="O3" s="1389"/>
      <c r="P3" s="1389"/>
      <c r="Q3" s="1389"/>
      <c r="R3" s="1389"/>
      <c r="S3" s="1389"/>
      <c r="T3" s="1390"/>
    </row>
    <row r="4" spans="1:20" s="77" customFormat="1" ht="13.5" customHeight="1" x14ac:dyDescent="0.25">
      <c r="A4" s="105"/>
      <c r="B4" s="1391" t="s">
        <v>689</v>
      </c>
      <c r="C4" s="1392"/>
      <c r="D4" s="1392"/>
      <c r="E4" s="1392"/>
      <c r="F4" s="1392"/>
      <c r="G4" s="1392"/>
      <c r="H4" s="1392"/>
      <c r="I4" s="1392"/>
      <c r="J4" s="1392"/>
      <c r="K4" s="1392"/>
      <c r="L4" s="1392"/>
      <c r="M4" s="1392"/>
      <c r="N4" s="1392"/>
      <c r="O4" s="1392"/>
      <c r="P4" s="1392"/>
      <c r="Q4" s="1392"/>
      <c r="R4" s="1392"/>
      <c r="S4" s="1392"/>
      <c r="T4" s="1393"/>
    </row>
    <row r="5" spans="1:20" s="77" customFormat="1" ht="13.5" customHeight="1" thickBot="1" x14ac:dyDescent="0.3">
      <c r="A5" s="105"/>
      <c r="B5" s="1394" t="s">
        <v>690</v>
      </c>
      <c r="C5" s="1395"/>
      <c r="D5" s="1395"/>
      <c r="E5" s="1395"/>
      <c r="F5" s="1395"/>
      <c r="G5" s="1395"/>
      <c r="H5" s="1395"/>
      <c r="I5" s="1395"/>
      <c r="J5" s="1395"/>
      <c r="K5" s="1395"/>
      <c r="L5" s="1395"/>
      <c r="M5" s="1395"/>
      <c r="N5" s="1395"/>
      <c r="O5" s="1395"/>
      <c r="P5" s="1395"/>
      <c r="Q5" s="1395"/>
      <c r="R5" s="1395"/>
      <c r="S5" s="1395"/>
      <c r="T5" s="1396"/>
    </row>
    <row r="6" spans="1:20" x14ac:dyDescent="0.2">
      <c r="B6" s="795"/>
      <c r="C6" s="795"/>
      <c r="D6" s="795"/>
      <c r="E6" s="796"/>
    </row>
    <row r="7" spans="1:20" x14ac:dyDescent="0.2">
      <c r="B7" s="797"/>
      <c r="C7" s="797"/>
      <c r="D7" s="797"/>
      <c r="E7" s="798"/>
      <c r="F7" s="799" t="s">
        <v>173</v>
      </c>
      <c r="G7" s="799" t="s">
        <v>173</v>
      </c>
      <c r="H7" s="799" t="s">
        <v>173</v>
      </c>
      <c r="I7" s="799" t="s">
        <v>173</v>
      </c>
      <c r="J7" s="799" t="s">
        <v>173</v>
      </c>
      <c r="K7" s="799" t="s">
        <v>173</v>
      </c>
      <c r="L7" s="799" t="s">
        <v>173</v>
      </c>
      <c r="M7" s="799" t="s">
        <v>173</v>
      </c>
      <c r="N7" s="799" t="s">
        <v>173</v>
      </c>
      <c r="O7" s="800" t="s">
        <v>173</v>
      </c>
      <c r="P7" s="800" t="s">
        <v>173</v>
      </c>
      <c r="Q7" s="800" t="s">
        <v>173</v>
      </c>
      <c r="R7" s="800" t="s">
        <v>173</v>
      </c>
      <c r="S7" s="800" t="s">
        <v>173</v>
      </c>
      <c r="T7" s="801" t="s">
        <v>173</v>
      </c>
    </row>
    <row r="8" spans="1:20" x14ac:dyDescent="0.2">
      <c r="B8" s="797"/>
      <c r="C8" s="797"/>
      <c r="D8" s="797"/>
      <c r="E8" s="798"/>
      <c r="F8" s="799">
        <v>2005</v>
      </c>
      <c r="G8" s="799">
        <v>2006</v>
      </c>
      <c r="H8" s="799">
        <v>2007</v>
      </c>
      <c r="I8" s="799">
        <v>2008</v>
      </c>
      <c r="J8" s="799">
        <v>2009</v>
      </c>
      <c r="K8" s="799">
        <v>2010</v>
      </c>
      <c r="L8" s="799">
        <v>2011</v>
      </c>
      <c r="M8" s="799">
        <v>2012</v>
      </c>
      <c r="N8" s="799">
        <v>2013</v>
      </c>
      <c r="O8" s="800">
        <v>2014</v>
      </c>
      <c r="P8" s="800">
        <v>2015</v>
      </c>
      <c r="Q8" s="800">
        <v>2016</v>
      </c>
      <c r="R8" s="800">
        <v>2017</v>
      </c>
      <c r="S8" s="800">
        <v>2018</v>
      </c>
      <c r="T8" s="801">
        <v>2019</v>
      </c>
    </row>
    <row r="9" spans="1:20" x14ac:dyDescent="0.2">
      <c r="B9" s="802" t="s">
        <v>174</v>
      </c>
      <c r="C9" s="802" t="s">
        <v>175</v>
      </c>
      <c r="D9" s="802" t="s">
        <v>176</v>
      </c>
      <c r="E9" s="802" t="s">
        <v>177</v>
      </c>
      <c r="F9" s="799">
        <v>2006</v>
      </c>
      <c r="G9" s="799">
        <v>2007</v>
      </c>
      <c r="H9" s="799">
        <v>2008</v>
      </c>
      <c r="I9" s="799">
        <v>2009</v>
      </c>
      <c r="J9" s="799">
        <v>2010</v>
      </c>
      <c r="K9" s="799">
        <v>2011</v>
      </c>
      <c r="L9" s="799">
        <v>2012</v>
      </c>
      <c r="M9" s="799">
        <v>2013</v>
      </c>
      <c r="N9" s="799">
        <v>2014</v>
      </c>
      <c r="O9" s="800">
        <v>2015</v>
      </c>
      <c r="P9" s="800">
        <v>2016</v>
      </c>
      <c r="Q9" s="800">
        <v>2017</v>
      </c>
      <c r="R9" s="800">
        <v>2018</v>
      </c>
      <c r="S9" s="800">
        <v>2019</v>
      </c>
      <c r="T9" s="801">
        <v>2020</v>
      </c>
    </row>
    <row r="10" spans="1:20" x14ac:dyDescent="0.2">
      <c r="B10" s="803" t="s">
        <v>178</v>
      </c>
      <c r="C10" s="804" t="s">
        <v>179</v>
      </c>
      <c r="D10" s="804">
        <v>200</v>
      </c>
      <c r="E10" s="804">
        <v>1</v>
      </c>
      <c r="F10" s="805"/>
      <c r="G10" s="805"/>
      <c r="H10" s="805"/>
      <c r="I10" s="805"/>
      <c r="J10" s="805"/>
      <c r="K10" s="805"/>
      <c r="L10" s="805"/>
      <c r="M10" s="805"/>
      <c r="N10" s="805"/>
      <c r="O10" s="806"/>
      <c r="P10" s="806"/>
      <c r="Q10" s="800"/>
      <c r="R10" s="800"/>
      <c r="S10" s="800"/>
      <c r="T10" s="801"/>
    </row>
    <row r="11" spans="1:20" x14ac:dyDescent="0.2">
      <c r="B11" s="804" t="s">
        <v>180</v>
      </c>
      <c r="C11" s="804" t="s">
        <v>179</v>
      </c>
      <c r="D11" s="804">
        <v>60</v>
      </c>
      <c r="E11" s="804">
        <v>1</v>
      </c>
      <c r="F11" s="805">
        <v>6</v>
      </c>
      <c r="G11" s="805"/>
      <c r="H11" s="805"/>
      <c r="I11" s="805"/>
      <c r="J11" s="805"/>
      <c r="K11" s="805"/>
      <c r="L11" s="805"/>
      <c r="M11" s="805"/>
      <c r="N11" s="805"/>
      <c r="O11" s="806"/>
      <c r="P11" s="806"/>
      <c r="Q11" s="800"/>
      <c r="R11" s="800"/>
      <c r="S11" s="800"/>
      <c r="T11" s="801"/>
    </row>
    <row r="12" spans="1:20" x14ac:dyDescent="0.2">
      <c r="B12" s="804" t="s">
        <v>451</v>
      </c>
      <c r="C12" s="804" t="s">
        <v>179</v>
      </c>
      <c r="D12" s="804">
        <v>80</v>
      </c>
      <c r="E12" s="804"/>
      <c r="F12" s="805"/>
      <c r="G12" s="805"/>
      <c r="H12" s="805"/>
      <c r="I12" s="805"/>
      <c r="J12" s="805"/>
      <c r="K12" s="805"/>
      <c r="L12" s="805"/>
      <c r="M12" s="805"/>
      <c r="N12" s="805"/>
      <c r="O12" s="806">
        <v>10</v>
      </c>
      <c r="P12" s="806"/>
      <c r="Q12" s="800"/>
      <c r="R12" s="800"/>
      <c r="S12" s="800"/>
      <c r="T12" s="801"/>
    </row>
    <row r="13" spans="1:20" x14ac:dyDescent="0.2">
      <c r="B13" s="804" t="s">
        <v>181</v>
      </c>
      <c r="C13" s="804" t="s">
        <v>179</v>
      </c>
      <c r="D13" s="804">
        <v>120</v>
      </c>
      <c r="E13" s="804">
        <v>1</v>
      </c>
      <c r="F13" s="805"/>
      <c r="G13" s="805"/>
      <c r="H13" s="805"/>
      <c r="I13" s="805"/>
      <c r="J13" s="805"/>
      <c r="K13" s="805"/>
      <c r="L13" s="805"/>
      <c r="M13" s="805"/>
      <c r="N13" s="805"/>
      <c r="O13" s="806"/>
      <c r="P13" s="806"/>
      <c r="Q13" s="800"/>
      <c r="R13" s="800"/>
      <c r="S13" s="800"/>
      <c r="T13" s="801"/>
    </row>
    <row r="14" spans="1:20" x14ac:dyDescent="0.2">
      <c r="B14" s="804" t="s">
        <v>181</v>
      </c>
      <c r="C14" s="804" t="s">
        <v>179</v>
      </c>
      <c r="D14" s="804">
        <v>60</v>
      </c>
      <c r="E14" s="804">
        <v>1</v>
      </c>
      <c r="F14" s="805"/>
      <c r="G14" s="805"/>
      <c r="H14" s="805"/>
      <c r="I14" s="805"/>
      <c r="J14" s="805"/>
      <c r="K14" s="805"/>
      <c r="L14" s="805"/>
      <c r="M14" s="805"/>
      <c r="N14" s="805"/>
      <c r="O14" s="806"/>
      <c r="P14" s="806"/>
      <c r="Q14" s="800"/>
      <c r="R14" s="800"/>
      <c r="S14" s="800"/>
      <c r="T14" s="801"/>
    </row>
    <row r="15" spans="1:20" x14ac:dyDescent="0.2">
      <c r="B15" s="804" t="s">
        <v>181</v>
      </c>
      <c r="C15" s="804" t="s">
        <v>179</v>
      </c>
      <c r="D15" s="804">
        <v>20</v>
      </c>
      <c r="E15" s="804"/>
      <c r="F15" s="805"/>
      <c r="G15" s="805"/>
      <c r="H15" s="805"/>
      <c r="I15" s="805"/>
      <c r="J15" s="805"/>
      <c r="K15" s="805"/>
      <c r="L15" s="805"/>
      <c r="M15" s="805"/>
      <c r="N15" s="805"/>
      <c r="O15" s="806"/>
      <c r="P15" s="806"/>
      <c r="Q15" s="800"/>
      <c r="R15" s="800"/>
      <c r="S15" s="800"/>
      <c r="T15" s="801"/>
    </row>
    <row r="16" spans="1:20" x14ac:dyDescent="0.2">
      <c r="B16" s="804" t="s">
        <v>182</v>
      </c>
      <c r="C16" s="804" t="s">
        <v>179</v>
      </c>
      <c r="D16" s="804">
        <v>120</v>
      </c>
      <c r="E16" s="804">
        <v>1</v>
      </c>
      <c r="F16" s="805"/>
      <c r="G16" s="805"/>
      <c r="H16" s="805"/>
      <c r="I16" s="805"/>
      <c r="J16" s="805"/>
      <c r="K16" s="805"/>
      <c r="L16" s="805"/>
      <c r="M16" s="805"/>
      <c r="N16" s="805"/>
      <c r="O16" s="806"/>
      <c r="P16" s="806"/>
      <c r="Q16" s="800"/>
      <c r="R16" s="800"/>
      <c r="S16" s="800"/>
      <c r="T16" s="801"/>
    </row>
    <row r="17" spans="2:20" x14ac:dyDescent="0.2">
      <c r="B17" s="804" t="s">
        <v>182</v>
      </c>
      <c r="C17" s="804" t="s">
        <v>179</v>
      </c>
      <c r="D17" s="804">
        <v>60</v>
      </c>
      <c r="E17" s="804"/>
      <c r="F17" s="805"/>
      <c r="G17" s="805"/>
      <c r="H17" s="805"/>
      <c r="I17" s="805"/>
      <c r="J17" s="805"/>
      <c r="K17" s="805"/>
      <c r="L17" s="805"/>
      <c r="M17" s="805"/>
      <c r="N17" s="805"/>
      <c r="O17" s="806"/>
      <c r="P17" s="806"/>
      <c r="Q17" s="800"/>
      <c r="R17" s="800"/>
      <c r="S17" s="800"/>
      <c r="T17" s="801"/>
    </row>
    <row r="18" spans="2:20" x14ac:dyDescent="0.2">
      <c r="B18" s="804" t="s">
        <v>183</v>
      </c>
      <c r="C18" s="804" t="s">
        <v>179</v>
      </c>
      <c r="D18" s="804">
        <v>120</v>
      </c>
      <c r="E18" s="804">
        <v>1</v>
      </c>
      <c r="F18" s="805"/>
      <c r="G18" s="805"/>
      <c r="H18" s="805"/>
      <c r="I18" s="805"/>
      <c r="J18" s="805"/>
      <c r="K18" s="805"/>
      <c r="L18" s="805"/>
      <c r="M18" s="805"/>
      <c r="N18" s="805"/>
      <c r="O18" s="806"/>
      <c r="P18" s="806"/>
      <c r="Q18" s="800"/>
      <c r="R18" s="800"/>
      <c r="S18" s="800"/>
      <c r="T18" s="801"/>
    </row>
    <row r="19" spans="2:20" x14ac:dyDescent="0.2">
      <c r="B19" s="804" t="s">
        <v>524</v>
      </c>
      <c r="C19" s="804"/>
      <c r="D19" s="804">
        <v>80</v>
      </c>
      <c r="E19" s="804">
        <v>1</v>
      </c>
      <c r="F19" s="805"/>
      <c r="G19" s="805"/>
      <c r="H19" s="805"/>
      <c r="I19" s="805"/>
      <c r="J19" s="805"/>
      <c r="K19" s="805"/>
      <c r="L19" s="805"/>
      <c r="M19" s="805"/>
      <c r="N19" s="805"/>
      <c r="O19" s="806"/>
      <c r="P19" s="806"/>
      <c r="Q19" s="806">
        <v>8</v>
      </c>
      <c r="R19" s="806">
        <v>8</v>
      </c>
      <c r="S19" s="806">
        <v>12</v>
      </c>
      <c r="T19" s="801"/>
    </row>
    <row r="20" spans="2:20" x14ac:dyDescent="0.2">
      <c r="B20" s="804" t="s">
        <v>721</v>
      </c>
      <c r="C20" s="804"/>
      <c r="D20" s="804">
        <v>80</v>
      </c>
      <c r="E20" s="804">
        <v>1</v>
      </c>
      <c r="F20" s="805"/>
      <c r="G20" s="805"/>
      <c r="H20" s="805"/>
      <c r="I20" s="805"/>
      <c r="J20" s="805"/>
      <c r="K20" s="805"/>
      <c r="L20" s="805"/>
      <c r="M20" s="805"/>
      <c r="N20" s="805"/>
      <c r="O20" s="806"/>
      <c r="P20" s="806"/>
      <c r="Q20" s="806"/>
      <c r="R20" s="806"/>
      <c r="S20" s="806"/>
      <c r="T20" s="801">
        <v>11</v>
      </c>
    </row>
    <row r="21" spans="2:20" x14ac:dyDescent="0.2">
      <c r="B21" s="804" t="s">
        <v>722</v>
      </c>
      <c r="C21" s="804"/>
      <c r="D21" s="804">
        <v>80</v>
      </c>
      <c r="E21" s="804">
        <v>2</v>
      </c>
      <c r="F21" s="805"/>
      <c r="G21" s="805"/>
      <c r="H21" s="805"/>
      <c r="I21" s="805"/>
      <c r="J21" s="805"/>
      <c r="K21" s="805"/>
      <c r="L21" s="805"/>
      <c r="M21" s="805"/>
      <c r="N21" s="805"/>
      <c r="O21" s="806"/>
      <c r="P21" s="806"/>
      <c r="Q21" s="806"/>
      <c r="R21" s="806"/>
      <c r="S21" s="806"/>
      <c r="T21" s="801">
        <v>9</v>
      </c>
    </row>
    <row r="22" spans="2:20" x14ac:dyDescent="0.2">
      <c r="B22" s="804" t="s">
        <v>184</v>
      </c>
      <c r="C22" s="804" t="s">
        <v>179</v>
      </c>
      <c r="D22" s="804">
        <v>160</v>
      </c>
      <c r="E22" s="804">
        <v>1</v>
      </c>
      <c r="F22" s="805">
        <v>10</v>
      </c>
      <c r="G22" s="805">
        <v>8</v>
      </c>
      <c r="H22" s="805">
        <v>17</v>
      </c>
      <c r="I22" s="805">
        <v>17</v>
      </c>
      <c r="J22" s="805">
        <v>15</v>
      </c>
      <c r="K22" s="805">
        <v>10</v>
      </c>
      <c r="L22" s="805">
        <v>8</v>
      </c>
      <c r="M22" s="805">
        <v>10</v>
      </c>
      <c r="N22" s="805">
        <v>9</v>
      </c>
      <c r="O22" s="806"/>
      <c r="P22" s="806"/>
      <c r="Q22" s="806">
        <v>8</v>
      </c>
      <c r="R22" s="806"/>
      <c r="S22" s="806">
        <v>8</v>
      </c>
      <c r="T22" s="801">
        <v>9</v>
      </c>
    </row>
    <row r="23" spans="2:20" x14ac:dyDescent="0.2">
      <c r="B23" s="804" t="s">
        <v>184</v>
      </c>
      <c r="C23" s="804" t="s">
        <v>179</v>
      </c>
      <c r="D23" s="804">
        <v>160</v>
      </c>
      <c r="E23" s="804">
        <v>2</v>
      </c>
      <c r="F23" s="805">
        <v>8</v>
      </c>
      <c r="G23" s="805">
        <v>5</v>
      </c>
      <c r="H23" s="805">
        <v>7</v>
      </c>
      <c r="I23" s="805">
        <v>8</v>
      </c>
      <c r="J23" s="805">
        <v>15</v>
      </c>
      <c r="K23" s="805">
        <v>9</v>
      </c>
      <c r="L23" s="805">
        <v>8</v>
      </c>
      <c r="M23" s="805">
        <v>8</v>
      </c>
      <c r="N23" s="805">
        <v>8</v>
      </c>
      <c r="O23" s="806">
        <v>9</v>
      </c>
      <c r="P23" s="1399">
        <v>8</v>
      </c>
      <c r="Q23" s="1399">
        <v>8</v>
      </c>
      <c r="R23" s="1399">
        <v>9</v>
      </c>
      <c r="S23" s="1399">
        <v>8</v>
      </c>
      <c r="T23" s="1397">
        <v>10</v>
      </c>
    </row>
    <row r="24" spans="2:20" x14ac:dyDescent="0.2">
      <c r="B24" s="804" t="s">
        <v>184</v>
      </c>
      <c r="C24" s="804" t="s">
        <v>179</v>
      </c>
      <c r="D24" s="804">
        <v>160</v>
      </c>
      <c r="E24" s="804">
        <v>3</v>
      </c>
      <c r="F24" s="805">
        <v>7</v>
      </c>
      <c r="G24" s="805">
        <v>4</v>
      </c>
      <c r="H24" s="805">
        <v>5</v>
      </c>
      <c r="I24" s="805">
        <v>7</v>
      </c>
      <c r="J24" s="805">
        <v>8</v>
      </c>
      <c r="K24" s="805">
        <v>7</v>
      </c>
      <c r="L24" s="805">
        <v>8</v>
      </c>
      <c r="M24" s="805">
        <v>8</v>
      </c>
      <c r="N24" s="805">
        <v>8</v>
      </c>
      <c r="O24" s="806"/>
      <c r="P24" s="1400"/>
      <c r="Q24" s="1400"/>
      <c r="R24" s="1400"/>
      <c r="S24" s="1400"/>
      <c r="T24" s="1398"/>
    </row>
    <row r="25" spans="2:20" x14ac:dyDescent="0.2">
      <c r="B25" s="804" t="s">
        <v>185</v>
      </c>
      <c r="C25" s="804" t="s">
        <v>179</v>
      </c>
      <c r="D25" s="804">
        <v>160</v>
      </c>
      <c r="E25" s="804">
        <v>1</v>
      </c>
      <c r="F25" s="805">
        <v>31</v>
      </c>
      <c r="G25" s="805">
        <v>32</v>
      </c>
      <c r="H25" s="805">
        <v>31</v>
      </c>
      <c r="I25" s="805">
        <v>10</v>
      </c>
      <c r="J25" s="805">
        <v>18</v>
      </c>
      <c r="K25" s="805">
        <v>18</v>
      </c>
      <c r="L25" s="805">
        <v>14</v>
      </c>
      <c r="M25" s="805">
        <v>14</v>
      </c>
      <c r="N25" s="805">
        <v>12</v>
      </c>
      <c r="O25" s="806">
        <v>8</v>
      </c>
      <c r="P25" s="806">
        <v>11</v>
      </c>
      <c r="Q25" s="806">
        <v>10</v>
      </c>
      <c r="R25" s="806">
        <v>8</v>
      </c>
      <c r="S25" s="806">
        <v>8</v>
      </c>
      <c r="T25" s="801">
        <v>8</v>
      </c>
    </row>
    <row r="26" spans="2:20" x14ac:dyDescent="0.2">
      <c r="B26" s="804" t="s">
        <v>185</v>
      </c>
      <c r="C26" s="804" t="s">
        <v>179</v>
      </c>
      <c r="D26" s="804">
        <v>160</v>
      </c>
      <c r="E26" s="804">
        <v>2</v>
      </c>
      <c r="F26" s="805">
        <v>14</v>
      </c>
      <c r="G26" s="805">
        <v>15</v>
      </c>
      <c r="H26" s="805">
        <v>24</v>
      </c>
      <c r="I26" s="805">
        <v>13</v>
      </c>
      <c r="J26" s="805">
        <v>11</v>
      </c>
      <c r="K26" s="805">
        <v>10</v>
      </c>
      <c r="L26" s="805"/>
      <c r="M26" s="805">
        <v>16</v>
      </c>
      <c r="N26" s="805">
        <v>10</v>
      </c>
      <c r="O26" s="806"/>
      <c r="P26" s="806">
        <v>12</v>
      </c>
      <c r="Q26" s="806">
        <v>8</v>
      </c>
      <c r="R26" s="806">
        <v>9</v>
      </c>
      <c r="S26" s="806">
        <v>8</v>
      </c>
      <c r="T26" s="801">
        <v>9</v>
      </c>
    </row>
    <row r="27" spans="2:20" x14ac:dyDescent="0.2">
      <c r="B27" s="804" t="s">
        <v>185</v>
      </c>
      <c r="C27" s="804" t="s">
        <v>179</v>
      </c>
      <c r="D27" s="804">
        <v>160</v>
      </c>
      <c r="E27" s="804">
        <v>3</v>
      </c>
      <c r="F27" s="805">
        <v>8</v>
      </c>
      <c r="G27" s="805">
        <v>13</v>
      </c>
      <c r="H27" s="805">
        <v>10</v>
      </c>
      <c r="I27" s="805">
        <v>12</v>
      </c>
      <c r="J27" s="805">
        <v>8</v>
      </c>
      <c r="K27" s="805">
        <v>8</v>
      </c>
      <c r="L27" s="805"/>
      <c r="M27" s="805"/>
      <c r="N27" s="805">
        <v>13</v>
      </c>
      <c r="O27" s="806">
        <v>12</v>
      </c>
      <c r="P27" s="806"/>
      <c r="Q27" s="806">
        <v>9</v>
      </c>
      <c r="R27" s="806"/>
      <c r="S27" s="806">
        <v>8</v>
      </c>
      <c r="T27" s="801">
        <v>8</v>
      </c>
    </row>
    <row r="28" spans="2:20" x14ac:dyDescent="0.2">
      <c r="B28" s="804" t="s">
        <v>185</v>
      </c>
      <c r="C28" s="804" t="s">
        <v>179</v>
      </c>
      <c r="D28" s="804">
        <v>160</v>
      </c>
      <c r="E28" s="807" t="s">
        <v>337</v>
      </c>
      <c r="F28" s="805"/>
      <c r="G28" s="805"/>
      <c r="H28" s="805"/>
      <c r="I28" s="805"/>
      <c r="J28" s="805"/>
      <c r="K28" s="805"/>
      <c r="L28" s="805">
        <v>12</v>
      </c>
      <c r="M28" s="805"/>
      <c r="N28" s="805"/>
      <c r="O28" s="806"/>
      <c r="P28" s="806"/>
      <c r="Q28" s="806"/>
      <c r="R28" s="806"/>
      <c r="S28" s="806"/>
      <c r="T28" s="801"/>
    </row>
    <row r="29" spans="2:20" x14ac:dyDescent="0.2">
      <c r="B29" s="804" t="s">
        <v>313</v>
      </c>
      <c r="C29" s="804"/>
      <c r="D29" s="804">
        <v>80</v>
      </c>
      <c r="E29" s="804">
        <v>1</v>
      </c>
      <c r="F29" s="805"/>
      <c r="G29" s="805"/>
      <c r="H29" s="805"/>
      <c r="I29" s="805">
        <v>13</v>
      </c>
      <c r="J29" s="805">
        <v>13</v>
      </c>
      <c r="K29" s="805">
        <v>13</v>
      </c>
      <c r="L29" s="805">
        <v>10</v>
      </c>
      <c r="M29" s="805">
        <v>9</v>
      </c>
      <c r="N29" s="805">
        <v>10</v>
      </c>
      <c r="O29" s="806">
        <v>11</v>
      </c>
      <c r="P29" s="806">
        <v>9</v>
      </c>
      <c r="Q29" s="806">
        <v>8</v>
      </c>
      <c r="R29" s="806">
        <v>13</v>
      </c>
      <c r="S29" s="806">
        <v>10</v>
      </c>
      <c r="T29" s="801">
        <v>8</v>
      </c>
    </row>
    <row r="30" spans="2:20" x14ac:dyDescent="0.2">
      <c r="B30" s="804" t="s">
        <v>558</v>
      </c>
      <c r="C30" s="804"/>
      <c r="D30" s="804">
        <v>80</v>
      </c>
      <c r="E30" s="804">
        <v>1</v>
      </c>
      <c r="F30" s="805"/>
      <c r="G30" s="805"/>
      <c r="H30" s="805"/>
      <c r="I30" s="805">
        <v>20</v>
      </c>
      <c r="J30" s="805">
        <v>8</v>
      </c>
      <c r="K30" s="805">
        <v>12</v>
      </c>
      <c r="L30" s="805"/>
      <c r="M30" s="805"/>
      <c r="N30" s="805"/>
      <c r="O30" s="806"/>
      <c r="P30" s="806"/>
      <c r="Q30" s="806">
        <v>8</v>
      </c>
      <c r="R30" s="806">
        <v>9</v>
      </c>
      <c r="S30" s="806">
        <v>8</v>
      </c>
      <c r="T30" s="801">
        <v>8</v>
      </c>
    </row>
    <row r="31" spans="2:20" x14ac:dyDescent="0.2">
      <c r="B31" s="804" t="s">
        <v>559</v>
      </c>
      <c r="C31" s="804"/>
      <c r="D31" s="804">
        <v>80</v>
      </c>
      <c r="E31" s="804">
        <v>2</v>
      </c>
      <c r="F31" s="805"/>
      <c r="G31" s="805"/>
      <c r="H31" s="805"/>
      <c r="I31" s="805"/>
      <c r="J31" s="805"/>
      <c r="K31" s="805"/>
      <c r="L31" s="805"/>
      <c r="M31" s="805"/>
      <c r="N31" s="805"/>
      <c r="O31" s="806"/>
      <c r="P31" s="806"/>
      <c r="Q31" s="806"/>
      <c r="R31" s="806"/>
      <c r="S31" s="806"/>
      <c r="T31" s="801">
        <v>8</v>
      </c>
    </row>
    <row r="32" spans="2:20" x14ac:dyDescent="0.2">
      <c r="B32" s="804" t="s">
        <v>559</v>
      </c>
      <c r="C32" s="804"/>
      <c r="D32" s="804">
        <v>80</v>
      </c>
      <c r="E32" s="804">
        <v>3</v>
      </c>
      <c r="F32" s="805"/>
      <c r="G32" s="805"/>
      <c r="H32" s="805"/>
      <c r="I32" s="805"/>
      <c r="J32" s="805"/>
      <c r="K32" s="805"/>
      <c r="L32" s="805"/>
      <c r="M32" s="805"/>
      <c r="N32" s="805"/>
      <c r="O32" s="806"/>
      <c r="P32" s="806"/>
      <c r="Q32" s="806"/>
      <c r="R32" s="806"/>
      <c r="S32" s="806">
        <v>9</v>
      </c>
      <c r="T32" s="801"/>
    </row>
    <row r="33" spans="2:20" x14ac:dyDescent="0.2">
      <c r="B33" s="804" t="s">
        <v>316</v>
      </c>
      <c r="C33" s="804" t="s">
        <v>179</v>
      </c>
      <c r="D33" s="804">
        <v>80</v>
      </c>
      <c r="E33" s="804">
        <v>1</v>
      </c>
      <c r="F33" s="805"/>
      <c r="G33" s="805"/>
      <c r="H33" s="805"/>
      <c r="I33" s="805"/>
      <c r="J33" s="805">
        <v>9</v>
      </c>
      <c r="K33" s="805">
        <v>10</v>
      </c>
      <c r="L33" s="805"/>
      <c r="M33" s="805">
        <v>9</v>
      </c>
      <c r="N33" s="805">
        <v>10</v>
      </c>
      <c r="O33" s="806"/>
      <c r="P33" s="806"/>
      <c r="Q33" s="806"/>
      <c r="R33" s="806"/>
      <c r="S33" s="806"/>
      <c r="T33" s="801"/>
    </row>
    <row r="34" spans="2:20" x14ac:dyDescent="0.2">
      <c r="B34" s="804" t="s">
        <v>382</v>
      </c>
      <c r="C34" s="804"/>
      <c r="D34" s="804">
        <v>80</v>
      </c>
      <c r="E34" s="804">
        <v>1</v>
      </c>
      <c r="F34" s="805"/>
      <c r="G34" s="805"/>
      <c r="H34" s="805"/>
      <c r="I34" s="805"/>
      <c r="J34" s="805"/>
      <c r="K34" s="805"/>
      <c r="L34" s="805"/>
      <c r="M34" s="805"/>
      <c r="N34" s="805">
        <v>8</v>
      </c>
      <c r="O34" s="806">
        <v>8</v>
      </c>
      <c r="P34" s="806">
        <v>8</v>
      </c>
      <c r="Q34" s="806"/>
      <c r="R34" s="806"/>
      <c r="S34" s="806"/>
      <c r="T34" s="801"/>
    </row>
    <row r="35" spans="2:20" x14ac:dyDescent="0.2">
      <c r="B35" s="804" t="s">
        <v>383</v>
      </c>
      <c r="C35" s="804"/>
      <c r="D35" s="804">
        <v>80</v>
      </c>
      <c r="E35" s="804">
        <v>1</v>
      </c>
      <c r="F35" s="805"/>
      <c r="G35" s="805"/>
      <c r="H35" s="805"/>
      <c r="I35" s="805"/>
      <c r="J35" s="805"/>
      <c r="K35" s="805"/>
      <c r="L35" s="805"/>
      <c r="M35" s="805"/>
      <c r="N35" s="805">
        <v>8</v>
      </c>
      <c r="O35" s="806">
        <v>8</v>
      </c>
      <c r="P35" s="806">
        <v>9</v>
      </c>
      <c r="Q35" s="806"/>
      <c r="R35" s="806"/>
      <c r="S35" s="806"/>
      <c r="T35" s="801"/>
    </row>
    <row r="36" spans="2:20" x14ac:dyDescent="0.2">
      <c r="B36" s="804" t="s">
        <v>383</v>
      </c>
      <c r="C36" s="804"/>
      <c r="D36" s="804">
        <v>120</v>
      </c>
      <c r="E36" s="804">
        <v>1</v>
      </c>
      <c r="F36" s="805"/>
      <c r="G36" s="805"/>
      <c r="H36" s="805"/>
      <c r="I36" s="805"/>
      <c r="J36" s="805"/>
      <c r="K36" s="805"/>
      <c r="L36" s="805"/>
      <c r="M36" s="805"/>
      <c r="N36" s="805"/>
      <c r="O36" s="806"/>
      <c r="P36" s="806"/>
      <c r="Q36" s="806">
        <v>12</v>
      </c>
      <c r="R36" s="806">
        <v>11</v>
      </c>
      <c r="S36" s="806">
        <v>8</v>
      </c>
      <c r="T36" s="801"/>
    </row>
    <row r="37" spans="2:20" x14ac:dyDescent="0.2">
      <c r="B37" s="804" t="s">
        <v>720</v>
      </c>
      <c r="C37" s="804"/>
      <c r="D37" s="804">
        <v>120</v>
      </c>
      <c r="E37" s="804">
        <v>2</v>
      </c>
      <c r="F37" s="805"/>
      <c r="G37" s="805"/>
      <c r="H37" s="805"/>
      <c r="I37" s="805"/>
      <c r="J37" s="805"/>
      <c r="K37" s="805"/>
      <c r="L37" s="805"/>
      <c r="M37" s="805"/>
      <c r="N37" s="805"/>
      <c r="O37" s="806"/>
      <c r="P37" s="806"/>
      <c r="Q37" s="806"/>
      <c r="R37" s="806"/>
      <c r="S37" s="806"/>
      <c r="T37" s="801">
        <v>8</v>
      </c>
    </row>
    <row r="38" spans="2:20" x14ac:dyDescent="0.2">
      <c r="B38" s="804" t="s">
        <v>525</v>
      </c>
      <c r="C38" s="804"/>
      <c r="D38" s="804">
        <v>80</v>
      </c>
      <c r="E38" s="804">
        <v>1</v>
      </c>
      <c r="F38" s="805"/>
      <c r="G38" s="805"/>
      <c r="H38" s="805"/>
      <c r="I38" s="805"/>
      <c r="J38" s="805"/>
      <c r="K38" s="805"/>
      <c r="L38" s="805"/>
      <c r="M38" s="805"/>
      <c r="N38" s="805"/>
      <c r="O38" s="806"/>
      <c r="P38" s="806"/>
      <c r="Q38" s="806">
        <v>8</v>
      </c>
      <c r="R38" s="806"/>
      <c r="S38" s="806"/>
      <c r="T38" s="801"/>
    </row>
    <row r="39" spans="2:20" x14ac:dyDescent="0.2">
      <c r="B39" s="804" t="s">
        <v>526</v>
      </c>
      <c r="C39" s="804"/>
      <c r="D39" s="804">
        <v>80</v>
      </c>
      <c r="E39" s="804">
        <v>1</v>
      </c>
      <c r="F39" s="805"/>
      <c r="G39" s="805"/>
      <c r="H39" s="805"/>
      <c r="I39" s="805"/>
      <c r="J39" s="805"/>
      <c r="K39" s="805"/>
      <c r="L39" s="805"/>
      <c r="M39" s="805"/>
      <c r="N39" s="805"/>
      <c r="O39" s="806"/>
      <c r="P39" s="806"/>
      <c r="Q39" s="806">
        <v>9</v>
      </c>
      <c r="R39" s="806"/>
      <c r="S39" s="806"/>
      <c r="T39" s="801"/>
    </row>
    <row r="40" spans="2:20" x14ac:dyDescent="0.2">
      <c r="B40" s="804" t="s">
        <v>186</v>
      </c>
      <c r="C40" s="804" t="s">
        <v>179</v>
      </c>
      <c r="D40" s="804">
        <v>120</v>
      </c>
      <c r="E40" s="804">
        <v>1</v>
      </c>
      <c r="F40" s="805">
        <v>8</v>
      </c>
      <c r="G40" s="805">
        <v>12</v>
      </c>
      <c r="H40" s="805">
        <v>6</v>
      </c>
      <c r="I40" s="805">
        <v>8</v>
      </c>
      <c r="J40" s="805">
        <v>8</v>
      </c>
      <c r="K40" s="805">
        <v>8</v>
      </c>
      <c r="L40" s="805">
        <v>8</v>
      </c>
      <c r="M40" s="805">
        <v>8</v>
      </c>
      <c r="N40" s="805"/>
      <c r="O40" s="806">
        <v>8</v>
      </c>
      <c r="P40" s="806">
        <v>8</v>
      </c>
      <c r="Q40" s="806"/>
      <c r="R40" s="806">
        <v>8</v>
      </c>
      <c r="S40" s="806"/>
      <c r="T40" s="801">
        <v>9</v>
      </c>
    </row>
    <row r="41" spans="2:20" x14ac:dyDescent="0.2">
      <c r="B41" s="804" t="s">
        <v>527</v>
      </c>
      <c r="C41" s="804"/>
      <c r="D41" s="804">
        <v>120</v>
      </c>
      <c r="E41" s="804">
        <v>1</v>
      </c>
      <c r="F41" s="805"/>
      <c r="G41" s="805"/>
      <c r="H41" s="805"/>
      <c r="I41" s="805"/>
      <c r="J41" s="805"/>
      <c r="K41" s="805"/>
      <c r="L41" s="805"/>
      <c r="M41" s="805"/>
      <c r="N41" s="805"/>
      <c r="O41" s="806"/>
      <c r="P41" s="806">
        <v>8</v>
      </c>
      <c r="Q41" s="806">
        <v>8</v>
      </c>
      <c r="R41" s="806">
        <v>8</v>
      </c>
      <c r="S41" s="806">
        <v>9</v>
      </c>
      <c r="T41" s="801"/>
    </row>
    <row r="42" spans="2:20" x14ac:dyDescent="0.2">
      <c r="B42" s="804" t="s">
        <v>528</v>
      </c>
      <c r="C42" s="804"/>
      <c r="D42" s="804">
        <v>120</v>
      </c>
      <c r="E42" s="804">
        <v>1</v>
      </c>
      <c r="F42" s="805"/>
      <c r="G42" s="805"/>
      <c r="H42" s="805"/>
      <c r="I42" s="805"/>
      <c r="J42" s="805"/>
      <c r="K42" s="805"/>
      <c r="L42" s="805"/>
      <c r="M42" s="805"/>
      <c r="N42" s="805"/>
      <c r="O42" s="806"/>
      <c r="P42" s="806"/>
      <c r="Q42" s="806">
        <v>8</v>
      </c>
      <c r="R42" s="806"/>
      <c r="S42" s="806"/>
      <c r="T42" s="801"/>
    </row>
    <row r="43" spans="2:20" x14ac:dyDescent="0.2">
      <c r="B43" s="804" t="s">
        <v>187</v>
      </c>
      <c r="C43" s="804" t="s">
        <v>179</v>
      </c>
      <c r="D43" s="804">
        <v>120</v>
      </c>
      <c r="E43" s="804">
        <v>1</v>
      </c>
      <c r="F43" s="805">
        <v>9</v>
      </c>
      <c r="G43" s="805">
        <v>8</v>
      </c>
      <c r="H43" s="805">
        <v>7</v>
      </c>
      <c r="I43" s="805">
        <v>8</v>
      </c>
      <c r="J43" s="805">
        <v>8</v>
      </c>
      <c r="K43" s="805">
        <v>8</v>
      </c>
      <c r="L43" s="805">
        <v>8</v>
      </c>
      <c r="M43" s="805">
        <v>9</v>
      </c>
      <c r="N43" s="805">
        <v>8</v>
      </c>
      <c r="O43" s="806">
        <v>9</v>
      </c>
      <c r="P43" s="806"/>
      <c r="Q43" s="800"/>
      <c r="R43" s="800"/>
      <c r="S43" s="800"/>
      <c r="T43" s="801"/>
    </row>
    <row r="44" spans="2:20" x14ac:dyDescent="0.2">
      <c r="B44" s="804" t="s">
        <v>188</v>
      </c>
      <c r="C44" s="804" t="s">
        <v>179</v>
      </c>
      <c r="D44" s="804">
        <v>120</v>
      </c>
      <c r="E44" s="804">
        <v>1</v>
      </c>
      <c r="F44" s="805">
        <v>13</v>
      </c>
      <c r="G44" s="805">
        <v>15</v>
      </c>
      <c r="H44" s="805">
        <v>12</v>
      </c>
      <c r="I44" s="805">
        <v>8</v>
      </c>
      <c r="J44" s="805">
        <v>8</v>
      </c>
      <c r="K44" s="805">
        <v>8</v>
      </c>
      <c r="L44" s="805">
        <v>8</v>
      </c>
      <c r="M44" s="805">
        <v>9</v>
      </c>
      <c r="N44" s="805">
        <v>8</v>
      </c>
      <c r="O44" s="806">
        <v>8</v>
      </c>
      <c r="P44" s="806"/>
      <c r="Q44" s="800"/>
      <c r="R44" s="800"/>
      <c r="S44" s="800"/>
      <c r="T44" s="801"/>
    </row>
    <row r="45" spans="2:20" x14ac:dyDescent="0.2">
      <c r="B45" s="804" t="s">
        <v>189</v>
      </c>
      <c r="C45" s="804" t="s">
        <v>179</v>
      </c>
      <c r="D45" s="804">
        <v>120</v>
      </c>
      <c r="E45" s="804">
        <v>1</v>
      </c>
      <c r="F45" s="805">
        <v>10</v>
      </c>
      <c r="G45" s="805">
        <v>8</v>
      </c>
      <c r="H45" s="805">
        <v>8</v>
      </c>
      <c r="I45" s="805">
        <v>8</v>
      </c>
      <c r="J45" s="805">
        <v>9</v>
      </c>
      <c r="K45" s="805">
        <v>8</v>
      </c>
      <c r="L45" s="805"/>
      <c r="M45" s="805"/>
      <c r="N45" s="805"/>
      <c r="O45" s="806"/>
      <c r="P45" s="806"/>
      <c r="Q45" s="800"/>
      <c r="R45" s="800"/>
      <c r="S45" s="800"/>
      <c r="T45" s="801"/>
    </row>
    <row r="46" spans="2:20" x14ac:dyDescent="0.2">
      <c r="B46" s="804" t="s">
        <v>263</v>
      </c>
      <c r="C46" s="804" t="s">
        <v>179</v>
      </c>
      <c r="D46" s="804">
        <v>120</v>
      </c>
      <c r="E46" s="804"/>
      <c r="F46" s="805"/>
      <c r="G46" s="805"/>
      <c r="H46" s="805"/>
      <c r="I46" s="805"/>
      <c r="J46" s="805"/>
      <c r="K46" s="805"/>
      <c r="L46" s="805"/>
      <c r="M46" s="805"/>
      <c r="N46" s="805"/>
      <c r="O46" s="806"/>
      <c r="P46" s="806"/>
      <c r="Q46" s="800"/>
      <c r="R46" s="800"/>
      <c r="S46" s="800"/>
      <c r="T46" s="801"/>
    </row>
    <row r="47" spans="2:20" x14ac:dyDescent="0.2">
      <c r="B47" s="804" t="s">
        <v>264</v>
      </c>
      <c r="C47" s="804" t="s">
        <v>179</v>
      </c>
      <c r="D47" s="804">
        <v>120</v>
      </c>
      <c r="E47" s="804"/>
      <c r="F47" s="805"/>
      <c r="G47" s="805"/>
      <c r="H47" s="805"/>
      <c r="I47" s="805"/>
      <c r="J47" s="805"/>
      <c r="K47" s="805">
        <v>9</v>
      </c>
      <c r="L47" s="805"/>
      <c r="M47" s="805"/>
      <c r="N47" s="805"/>
      <c r="O47" s="806"/>
      <c r="P47" s="806"/>
      <c r="Q47" s="800"/>
      <c r="R47" s="800"/>
      <c r="S47" s="800"/>
      <c r="T47" s="801"/>
    </row>
    <row r="48" spans="2:20" x14ac:dyDescent="0.2">
      <c r="B48" s="804" t="s">
        <v>264</v>
      </c>
      <c r="C48" s="804" t="s">
        <v>179</v>
      </c>
      <c r="D48" s="804">
        <v>80</v>
      </c>
      <c r="E48" s="804"/>
      <c r="F48" s="805"/>
      <c r="G48" s="805"/>
      <c r="H48" s="805"/>
      <c r="I48" s="805"/>
      <c r="J48" s="805"/>
      <c r="K48" s="805"/>
      <c r="L48" s="805"/>
      <c r="M48" s="805"/>
      <c r="N48" s="805"/>
      <c r="O48" s="806"/>
      <c r="P48" s="806"/>
      <c r="Q48" s="800"/>
      <c r="R48" s="800"/>
      <c r="S48" s="800"/>
      <c r="T48" s="801"/>
    </row>
    <row r="49" spans="2:20" x14ac:dyDescent="0.2">
      <c r="B49" s="804" t="s">
        <v>190</v>
      </c>
      <c r="C49" s="804" t="s">
        <v>179</v>
      </c>
      <c r="D49" s="804">
        <v>120</v>
      </c>
      <c r="E49" s="804">
        <v>1</v>
      </c>
      <c r="F49" s="805"/>
      <c r="G49" s="805"/>
      <c r="H49" s="805"/>
      <c r="I49" s="805"/>
      <c r="J49" s="805"/>
      <c r="K49" s="805"/>
      <c r="L49" s="805"/>
      <c r="M49" s="805"/>
      <c r="N49" s="805"/>
      <c r="O49" s="806"/>
      <c r="P49" s="806"/>
      <c r="Q49" s="800"/>
      <c r="R49" s="800"/>
      <c r="S49" s="800"/>
      <c r="T49" s="801"/>
    </row>
    <row r="50" spans="2:20" x14ac:dyDescent="0.2">
      <c r="B50" s="804" t="s">
        <v>187</v>
      </c>
      <c r="C50" s="804" t="s">
        <v>179</v>
      </c>
      <c r="D50" s="804">
        <v>120</v>
      </c>
      <c r="E50" s="804">
        <v>2</v>
      </c>
      <c r="F50" s="805"/>
      <c r="G50" s="805"/>
      <c r="H50" s="805"/>
      <c r="I50" s="805"/>
      <c r="J50" s="805"/>
      <c r="K50" s="805"/>
      <c r="L50" s="805"/>
      <c r="M50" s="805"/>
      <c r="N50" s="805"/>
      <c r="O50" s="806"/>
      <c r="P50" s="806"/>
      <c r="Q50" s="800"/>
      <c r="R50" s="800"/>
      <c r="S50" s="800"/>
      <c r="T50" s="801"/>
    </row>
    <row r="51" spans="2:20" x14ac:dyDescent="0.2">
      <c r="B51" s="804" t="s">
        <v>188</v>
      </c>
      <c r="C51" s="804" t="s">
        <v>179</v>
      </c>
      <c r="D51" s="804">
        <v>120</v>
      </c>
      <c r="E51" s="804">
        <v>2</v>
      </c>
      <c r="F51" s="805"/>
      <c r="G51" s="805"/>
      <c r="H51" s="805"/>
      <c r="I51" s="805"/>
      <c r="J51" s="805"/>
      <c r="K51" s="805"/>
      <c r="L51" s="805"/>
      <c r="M51" s="805"/>
      <c r="N51" s="805"/>
      <c r="O51" s="806"/>
      <c r="P51" s="806"/>
      <c r="Q51" s="800"/>
      <c r="R51" s="800"/>
      <c r="S51" s="800"/>
      <c r="T51" s="801"/>
    </row>
    <row r="52" spans="2:20" x14ac:dyDescent="0.2">
      <c r="B52" s="804" t="s">
        <v>191</v>
      </c>
      <c r="C52" s="808" t="s">
        <v>179</v>
      </c>
      <c r="D52" s="808">
        <v>80</v>
      </c>
      <c r="E52" s="808">
        <v>1</v>
      </c>
      <c r="F52" s="805"/>
      <c r="G52" s="805"/>
      <c r="H52" s="805"/>
      <c r="I52" s="805"/>
      <c r="J52" s="805"/>
      <c r="K52" s="805"/>
      <c r="L52" s="805"/>
      <c r="M52" s="805"/>
      <c r="N52" s="805"/>
      <c r="O52" s="806"/>
      <c r="P52" s="806"/>
      <c r="Q52" s="800"/>
      <c r="R52" s="800"/>
      <c r="S52" s="800"/>
      <c r="T52" s="801"/>
    </row>
    <row r="53" spans="2:20" x14ac:dyDescent="0.2">
      <c r="B53" s="804" t="s">
        <v>285</v>
      </c>
      <c r="C53" s="808" t="s">
        <v>194</v>
      </c>
      <c r="D53" s="808">
        <v>40</v>
      </c>
      <c r="E53" s="808"/>
      <c r="F53" s="805">
        <v>8</v>
      </c>
      <c r="G53" s="805">
        <v>9</v>
      </c>
      <c r="H53" s="805">
        <v>5</v>
      </c>
      <c r="I53" s="805">
        <v>9</v>
      </c>
      <c r="J53" s="805"/>
      <c r="K53" s="805"/>
      <c r="L53" s="805"/>
      <c r="M53" s="805"/>
      <c r="N53" s="805"/>
      <c r="O53" s="806"/>
      <c r="P53" s="806"/>
      <c r="Q53" s="800"/>
      <c r="R53" s="800"/>
      <c r="S53" s="800"/>
      <c r="T53" s="801"/>
    </row>
    <row r="54" spans="2:20" x14ac:dyDescent="0.2">
      <c r="B54" s="804" t="s">
        <v>286</v>
      </c>
      <c r="C54" s="808" t="s">
        <v>194</v>
      </c>
      <c r="D54" s="808">
        <v>40</v>
      </c>
      <c r="E54" s="808"/>
      <c r="F54" s="805">
        <v>10</v>
      </c>
      <c r="G54" s="805"/>
      <c r="H54" s="805">
        <v>13</v>
      </c>
      <c r="I54" s="805"/>
      <c r="J54" s="805"/>
      <c r="K54" s="805"/>
      <c r="L54" s="805"/>
      <c r="M54" s="805"/>
      <c r="N54" s="805"/>
      <c r="O54" s="806"/>
      <c r="P54" s="806"/>
      <c r="Q54" s="800"/>
      <c r="R54" s="800"/>
      <c r="S54" s="800"/>
      <c r="T54" s="801"/>
    </row>
    <row r="55" spans="2:20" x14ac:dyDescent="0.2">
      <c r="B55" s="804" t="s">
        <v>192</v>
      </c>
      <c r="C55" s="808"/>
      <c r="D55" s="808">
        <v>40</v>
      </c>
      <c r="E55" s="808"/>
      <c r="F55" s="805"/>
      <c r="G55" s="805"/>
      <c r="H55" s="805"/>
      <c r="I55" s="805"/>
      <c r="J55" s="805"/>
      <c r="K55" s="805"/>
      <c r="L55" s="805"/>
      <c r="M55" s="805"/>
      <c r="N55" s="805"/>
      <c r="O55" s="806"/>
      <c r="P55" s="806"/>
      <c r="Q55" s="800"/>
      <c r="R55" s="800"/>
      <c r="S55" s="800"/>
      <c r="T55" s="801"/>
    </row>
    <row r="56" spans="2:20" x14ac:dyDescent="0.2">
      <c r="B56" s="804" t="s">
        <v>193</v>
      </c>
      <c r="C56" s="808" t="s">
        <v>194</v>
      </c>
      <c r="D56" s="808">
        <v>20</v>
      </c>
      <c r="E56" s="808"/>
      <c r="F56" s="805"/>
      <c r="G56" s="805"/>
      <c r="H56" s="805"/>
      <c r="I56" s="805"/>
      <c r="J56" s="805"/>
      <c r="K56" s="805"/>
      <c r="L56" s="805"/>
      <c r="M56" s="805"/>
      <c r="N56" s="805"/>
      <c r="O56" s="806"/>
      <c r="P56" s="806"/>
      <c r="Q56" s="800"/>
      <c r="R56" s="800"/>
      <c r="S56" s="800"/>
      <c r="T56" s="801"/>
    </row>
    <row r="57" spans="2:20" x14ac:dyDescent="0.2">
      <c r="B57" s="804" t="s">
        <v>195</v>
      </c>
      <c r="C57" s="808" t="s">
        <v>194</v>
      </c>
      <c r="D57" s="808">
        <v>20</v>
      </c>
      <c r="E57" s="808"/>
      <c r="F57" s="805"/>
      <c r="G57" s="805"/>
      <c r="H57" s="805"/>
      <c r="I57" s="805"/>
      <c r="J57" s="805"/>
      <c r="K57" s="805"/>
      <c r="L57" s="805"/>
      <c r="M57" s="805"/>
      <c r="N57" s="805"/>
      <c r="O57" s="806"/>
      <c r="P57" s="806"/>
      <c r="Q57" s="800"/>
      <c r="R57" s="800"/>
      <c r="S57" s="800"/>
      <c r="T57" s="801"/>
    </row>
    <row r="58" spans="2:20" x14ac:dyDescent="0.2">
      <c r="B58" s="809" t="s">
        <v>196</v>
      </c>
      <c r="C58" s="810" t="s">
        <v>194</v>
      </c>
      <c r="D58" s="810">
        <v>20</v>
      </c>
      <c r="E58" s="810"/>
      <c r="F58" s="805"/>
      <c r="G58" s="805"/>
      <c r="H58" s="805"/>
      <c r="I58" s="805"/>
      <c r="J58" s="805"/>
      <c r="K58" s="805"/>
      <c r="L58" s="805"/>
      <c r="M58" s="805"/>
      <c r="N58" s="805"/>
      <c r="O58" s="806"/>
      <c r="P58" s="806"/>
      <c r="Q58" s="800"/>
      <c r="R58" s="800"/>
      <c r="S58" s="800"/>
      <c r="T58" s="801"/>
    </row>
    <row r="59" spans="2:20" x14ac:dyDescent="0.2">
      <c r="B59" s="811" t="s">
        <v>197</v>
      </c>
      <c r="C59" s="811"/>
      <c r="D59" s="811"/>
      <c r="E59" s="811"/>
      <c r="F59" s="812">
        <f t="shared" ref="F59:N59" si="0">SUM(F10:F58)</f>
        <v>142</v>
      </c>
      <c r="G59" s="812">
        <f t="shared" si="0"/>
        <v>129</v>
      </c>
      <c r="H59" s="812">
        <f t="shared" si="0"/>
        <v>145</v>
      </c>
      <c r="I59" s="812">
        <f t="shared" si="0"/>
        <v>141</v>
      </c>
      <c r="J59" s="812">
        <f t="shared" si="0"/>
        <v>138</v>
      </c>
      <c r="K59" s="812">
        <f t="shared" si="0"/>
        <v>138</v>
      </c>
      <c r="L59" s="812">
        <f t="shared" si="0"/>
        <v>84</v>
      </c>
      <c r="M59" s="812">
        <f t="shared" si="0"/>
        <v>100</v>
      </c>
      <c r="N59" s="800">
        <f t="shared" si="0"/>
        <v>112</v>
      </c>
      <c r="O59" s="800">
        <f t="shared" ref="O59:P59" si="1">SUM(O10:O58)</f>
        <v>91</v>
      </c>
      <c r="P59" s="800">
        <f t="shared" si="1"/>
        <v>73</v>
      </c>
      <c r="Q59" s="800">
        <f t="shared" ref="Q59:R59" si="2">SUM(Q10:Q58)</f>
        <v>112</v>
      </c>
      <c r="R59" s="800">
        <f t="shared" si="2"/>
        <v>83</v>
      </c>
      <c r="S59" s="800">
        <f t="shared" ref="S59:T59" si="3">SUM(S10:S58)</f>
        <v>96</v>
      </c>
      <c r="T59" s="813">
        <f t="shared" si="3"/>
        <v>105</v>
      </c>
    </row>
  </sheetData>
  <mergeCells count="9">
    <mergeCell ref="B2:T2"/>
    <mergeCell ref="B3:T3"/>
    <mergeCell ref="B4:T4"/>
    <mergeCell ref="B5:T5"/>
    <mergeCell ref="T23:T24"/>
    <mergeCell ref="S23:S24"/>
    <mergeCell ref="R23:R24"/>
    <mergeCell ref="Q23:Q24"/>
    <mergeCell ref="P23:P24"/>
  </mergeCells>
  <phoneticPr fontId="4" type="noConversion"/>
  <pageMargins left="0.59055118110236227" right="0.39370078740157483" top="0.59055118110236227" bottom="0.98425196850393704" header="0.51181102362204722" footer="0.51181102362204722"/>
  <pageSetup paperSize="9" scale="86" orientation="portrait" r:id="rId1"/>
  <headerFooter alignWithMargins="0">
    <oddFooter>&amp;L&amp;D&amp;CAllgemeine Übersicht</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82"/>
  <sheetViews>
    <sheetView topLeftCell="A70" zoomScale="140" zoomScaleNormal="140" workbookViewId="0">
      <selection activeCell="A31" sqref="A31"/>
    </sheetView>
  </sheetViews>
  <sheetFormatPr baseColWidth="10" defaultColWidth="35.42578125" defaultRowHeight="11.25" x14ac:dyDescent="0.2"/>
  <cols>
    <col min="1" max="1" width="45" style="837" bestFit="1" customWidth="1"/>
    <col min="2" max="2" width="4.5703125" style="792" customWidth="1"/>
    <col min="3" max="3" width="4.7109375" style="792" customWidth="1"/>
    <col min="4" max="4" width="5.140625" style="792" bestFit="1" customWidth="1"/>
    <col min="5" max="6" width="4.42578125" style="792" bestFit="1" customWidth="1"/>
    <col min="7" max="8" width="4.42578125" style="838" bestFit="1" customWidth="1"/>
    <col min="9" max="10" width="4.85546875" style="792" customWidth="1"/>
    <col min="11" max="11" width="4.42578125" style="792" bestFit="1" customWidth="1"/>
    <col min="12" max="12" width="4.42578125" style="792" customWidth="1"/>
    <col min="13" max="13" width="4.42578125" style="792" bestFit="1" customWidth="1"/>
    <col min="14" max="14" width="4.42578125" style="839" bestFit="1" customWidth="1"/>
    <col min="15" max="16" width="4.42578125" style="793" bestFit="1" customWidth="1"/>
    <col min="17" max="17" width="4.42578125" style="792" bestFit="1" customWidth="1"/>
    <col min="18" max="18" width="4.42578125" style="793" bestFit="1" customWidth="1"/>
    <col min="19" max="19" width="4.42578125" style="45" bestFit="1" customWidth="1"/>
    <col min="20" max="16384" width="35.42578125" style="45"/>
  </cols>
  <sheetData>
    <row r="1" spans="1:19" s="77" customFormat="1" ht="17.25" customHeight="1" x14ac:dyDescent="0.25">
      <c r="A1" s="1401" t="s">
        <v>165</v>
      </c>
      <c r="B1" s="1402"/>
      <c r="C1" s="1402"/>
      <c r="D1" s="1402"/>
      <c r="E1" s="1402"/>
      <c r="F1" s="1402"/>
      <c r="G1" s="1402"/>
      <c r="H1" s="1402"/>
      <c r="I1" s="1402"/>
      <c r="J1" s="1402"/>
      <c r="K1" s="1402"/>
      <c r="L1" s="1402"/>
      <c r="M1" s="1402"/>
      <c r="N1" s="1402"/>
      <c r="O1" s="1402"/>
      <c r="P1" s="1402"/>
      <c r="Q1" s="1402"/>
      <c r="R1" s="1402"/>
      <c r="S1" s="1403"/>
    </row>
    <row r="2" spans="1:19" s="77" customFormat="1" ht="13.5" customHeight="1" x14ac:dyDescent="0.25">
      <c r="A2" s="1404" t="s">
        <v>452</v>
      </c>
      <c r="B2" s="1405"/>
      <c r="C2" s="1405"/>
      <c r="D2" s="1405"/>
      <c r="E2" s="1405"/>
      <c r="F2" s="1405"/>
      <c r="G2" s="1405"/>
      <c r="H2" s="1405"/>
      <c r="I2" s="1405"/>
      <c r="J2" s="1405"/>
      <c r="K2" s="1405"/>
      <c r="L2" s="1405"/>
      <c r="M2" s="1405"/>
      <c r="N2" s="1405"/>
      <c r="O2" s="1405"/>
      <c r="P2" s="1405"/>
      <c r="Q2" s="1405"/>
      <c r="R2" s="1405"/>
      <c r="S2" s="1406"/>
    </row>
    <row r="3" spans="1:19" s="77" customFormat="1" ht="13.5" customHeight="1" x14ac:dyDescent="0.25">
      <c r="A3" s="1407" t="s">
        <v>689</v>
      </c>
      <c r="B3" s="1408"/>
      <c r="C3" s="1408"/>
      <c r="D3" s="1408"/>
      <c r="E3" s="1408"/>
      <c r="F3" s="1408"/>
      <c r="G3" s="1408"/>
      <c r="H3" s="1408"/>
      <c r="I3" s="1408"/>
      <c r="J3" s="1408"/>
      <c r="K3" s="1408"/>
      <c r="L3" s="1408"/>
      <c r="M3" s="1408"/>
      <c r="N3" s="1408"/>
      <c r="O3" s="1408"/>
      <c r="P3" s="1408"/>
      <c r="Q3" s="1408"/>
      <c r="R3" s="1408"/>
      <c r="S3" s="1409"/>
    </row>
    <row r="4" spans="1:19" s="77" customFormat="1" ht="13.5" customHeight="1" thickBot="1" x14ac:dyDescent="0.3">
      <c r="A4" s="1410" t="s">
        <v>690</v>
      </c>
      <c r="B4" s="1411"/>
      <c r="C4" s="1411"/>
      <c r="D4" s="1411"/>
      <c r="E4" s="1411"/>
      <c r="F4" s="1411"/>
      <c r="G4" s="1411"/>
      <c r="H4" s="1411"/>
      <c r="I4" s="1411"/>
      <c r="J4" s="1411"/>
      <c r="K4" s="1411"/>
      <c r="L4" s="1411"/>
      <c r="M4" s="1411"/>
      <c r="N4" s="1411"/>
      <c r="O4" s="1411"/>
      <c r="P4" s="1411"/>
      <c r="Q4" s="1411"/>
      <c r="R4" s="1411"/>
      <c r="S4" s="1412"/>
    </row>
    <row r="5" spans="1:19" s="90" customFormat="1" ht="9" customHeight="1" x14ac:dyDescent="0.15">
      <c r="A5" s="814"/>
      <c r="B5" s="815"/>
      <c r="C5" s="815"/>
      <c r="D5" s="816"/>
      <c r="E5" s="817"/>
      <c r="F5" s="817"/>
      <c r="G5" s="818"/>
      <c r="H5" s="818"/>
      <c r="I5" s="817"/>
      <c r="J5" s="817"/>
      <c r="K5" s="817"/>
      <c r="L5" s="817"/>
      <c r="M5" s="817"/>
      <c r="N5" s="819"/>
      <c r="O5" s="820"/>
      <c r="P5" s="820"/>
      <c r="Q5" s="817"/>
      <c r="R5" s="820"/>
    </row>
    <row r="6" spans="1:19" x14ac:dyDescent="0.2">
      <c r="A6" s="821"/>
      <c r="B6" s="797"/>
      <c r="C6" s="797"/>
      <c r="D6" s="798"/>
      <c r="E6" s="799" t="s">
        <v>173</v>
      </c>
      <c r="F6" s="799" t="s">
        <v>173</v>
      </c>
      <c r="G6" s="812" t="s">
        <v>173</v>
      </c>
      <c r="H6" s="812" t="s">
        <v>173</v>
      </c>
      <c r="I6" s="812" t="s">
        <v>173</v>
      </c>
      <c r="J6" s="812" t="s">
        <v>173</v>
      </c>
      <c r="K6" s="812" t="s">
        <v>173</v>
      </c>
      <c r="L6" s="812" t="s">
        <v>173</v>
      </c>
      <c r="M6" s="812" t="s">
        <v>173</v>
      </c>
      <c r="N6" s="800" t="s">
        <v>173</v>
      </c>
      <c r="O6" s="800" t="s">
        <v>173</v>
      </c>
      <c r="P6" s="800" t="s">
        <v>173</v>
      </c>
      <c r="Q6" s="800" t="s">
        <v>173</v>
      </c>
      <c r="R6" s="800" t="s">
        <v>173</v>
      </c>
      <c r="S6" s="801" t="s">
        <v>173</v>
      </c>
    </row>
    <row r="7" spans="1:19" x14ac:dyDescent="0.2">
      <c r="A7" s="821"/>
      <c r="B7" s="797"/>
      <c r="C7" s="797"/>
      <c r="D7" s="798"/>
      <c r="E7" s="799">
        <v>2005</v>
      </c>
      <c r="F7" s="799">
        <v>2006</v>
      </c>
      <c r="G7" s="812">
        <v>2007</v>
      </c>
      <c r="H7" s="812">
        <v>2008</v>
      </c>
      <c r="I7" s="812">
        <v>2009</v>
      </c>
      <c r="J7" s="812">
        <v>2010</v>
      </c>
      <c r="K7" s="812">
        <v>2011</v>
      </c>
      <c r="L7" s="812">
        <v>2012</v>
      </c>
      <c r="M7" s="812">
        <v>2013</v>
      </c>
      <c r="N7" s="800">
        <v>2014</v>
      </c>
      <c r="O7" s="800">
        <v>2015</v>
      </c>
      <c r="P7" s="800">
        <v>2016</v>
      </c>
      <c r="Q7" s="800">
        <v>2017</v>
      </c>
      <c r="R7" s="800">
        <v>2018</v>
      </c>
      <c r="S7" s="801">
        <v>2019</v>
      </c>
    </row>
    <row r="8" spans="1:19" x14ac:dyDescent="0.2">
      <c r="A8" s="822" t="s">
        <v>174</v>
      </c>
      <c r="B8" s="802" t="s">
        <v>175</v>
      </c>
      <c r="C8" s="802" t="s">
        <v>176</v>
      </c>
      <c r="D8" s="802" t="s">
        <v>177</v>
      </c>
      <c r="E8" s="799">
        <v>2006</v>
      </c>
      <c r="F8" s="799">
        <v>2007</v>
      </c>
      <c r="G8" s="812">
        <v>2008</v>
      </c>
      <c r="H8" s="812">
        <v>2009</v>
      </c>
      <c r="I8" s="812">
        <v>2010</v>
      </c>
      <c r="J8" s="812">
        <v>2011</v>
      </c>
      <c r="K8" s="812">
        <v>2012</v>
      </c>
      <c r="L8" s="812">
        <v>2013</v>
      </c>
      <c r="M8" s="812">
        <v>2014</v>
      </c>
      <c r="N8" s="800">
        <v>2015</v>
      </c>
      <c r="O8" s="800">
        <v>2016</v>
      </c>
      <c r="P8" s="800">
        <v>2017</v>
      </c>
      <c r="Q8" s="800">
        <v>2018</v>
      </c>
      <c r="R8" s="800">
        <v>2019</v>
      </c>
      <c r="S8" s="801">
        <v>2020</v>
      </c>
    </row>
    <row r="9" spans="1:19" ht="11.25" customHeight="1" x14ac:dyDescent="0.2">
      <c r="A9" s="823" t="s">
        <v>198</v>
      </c>
      <c r="B9" s="824" t="s">
        <v>199</v>
      </c>
      <c r="C9" s="824">
        <v>240</v>
      </c>
      <c r="D9" s="802">
        <v>1</v>
      </c>
      <c r="E9" s="825"/>
      <c r="F9" s="825"/>
      <c r="G9" s="805"/>
      <c r="H9" s="805"/>
      <c r="I9" s="805"/>
      <c r="J9" s="805"/>
      <c r="K9" s="805"/>
      <c r="L9" s="805"/>
      <c r="M9" s="806"/>
      <c r="N9" s="806"/>
      <c r="O9" s="806"/>
      <c r="P9" s="800"/>
      <c r="Q9" s="800"/>
      <c r="R9" s="800"/>
      <c r="S9" s="801"/>
    </row>
    <row r="10" spans="1:19" ht="11.25" customHeight="1" x14ac:dyDescent="0.2">
      <c r="A10" s="823" t="s">
        <v>198</v>
      </c>
      <c r="B10" s="824" t="s">
        <v>199</v>
      </c>
      <c r="C10" s="824">
        <v>240</v>
      </c>
      <c r="D10" s="802">
        <v>2</v>
      </c>
      <c r="E10" s="805">
        <v>6</v>
      </c>
      <c r="F10" s="805"/>
      <c r="G10" s="805"/>
      <c r="H10" s="805"/>
      <c r="I10" s="805"/>
      <c r="J10" s="805"/>
      <c r="K10" s="805"/>
      <c r="L10" s="805"/>
      <c r="M10" s="806"/>
      <c r="N10" s="806"/>
      <c r="O10" s="806"/>
      <c r="P10" s="800"/>
      <c r="Q10" s="800"/>
      <c r="R10" s="800"/>
      <c r="S10" s="801"/>
    </row>
    <row r="11" spans="1:19" ht="11.25" customHeight="1" x14ac:dyDescent="0.2">
      <c r="A11" s="823" t="s">
        <v>198</v>
      </c>
      <c r="B11" s="824" t="s">
        <v>199</v>
      </c>
      <c r="C11" s="824">
        <v>240</v>
      </c>
      <c r="D11" s="802">
        <v>3</v>
      </c>
      <c r="E11" s="805">
        <v>8</v>
      </c>
      <c r="F11" s="805">
        <v>7</v>
      </c>
      <c r="G11" s="805"/>
      <c r="H11" s="805"/>
      <c r="I11" s="805"/>
      <c r="J11" s="805"/>
      <c r="K11" s="805"/>
      <c r="L11" s="805"/>
      <c r="M11" s="806"/>
      <c r="N11" s="806"/>
      <c r="O11" s="806"/>
      <c r="P11" s="800"/>
      <c r="Q11" s="800"/>
      <c r="R11" s="800"/>
      <c r="S11" s="801"/>
    </row>
    <row r="12" spans="1:19" ht="11.25" customHeight="1" x14ac:dyDescent="0.2">
      <c r="A12" s="823" t="s">
        <v>198</v>
      </c>
      <c r="B12" s="824" t="s">
        <v>199</v>
      </c>
      <c r="C12" s="824">
        <v>180</v>
      </c>
      <c r="D12" s="802">
        <v>1</v>
      </c>
      <c r="E12" s="805"/>
      <c r="F12" s="825">
        <v>14</v>
      </c>
      <c r="G12" s="805">
        <v>18</v>
      </c>
      <c r="H12" s="805"/>
      <c r="I12" s="805"/>
      <c r="J12" s="805"/>
      <c r="K12" s="805"/>
      <c r="L12" s="805"/>
      <c r="M12" s="806"/>
      <c r="N12" s="806"/>
      <c r="O12" s="806"/>
      <c r="P12" s="800"/>
      <c r="Q12" s="800"/>
      <c r="R12" s="800"/>
      <c r="S12" s="801"/>
    </row>
    <row r="13" spans="1:19" ht="11.25" customHeight="1" x14ac:dyDescent="0.2">
      <c r="A13" s="823" t="s">
        <v>198</v>
      </c>
      <c r="B13" s="824" t="s">
        <v>199</v>
      </c>
      <c r="C13" s="824">
        <v>180</v>
      </c>
      <c r="D13" s="802">
        <v>2</v>
      </c>
      <c r="E13" s="805"/>
      <c r="F13" s="825"/>
      <c r="G13" s="805">
        <v>9</v>
      </c>
      <c r="H13" s="805"/>
      <c r="I13" s="805"/>
      <c r="J13" s="805"/>
      <c r="K13" s="805"/>
      <c r="L13" s="805"/>
      <c r="M13" s="806"/>
      <c r="N13" s="806"/>
      <c r="O13" s="806"/>
      <c r="P13" s="800"/>
      <c r="Q13" s="800"/>
      <c r="R13" s="800"/>
      <c r="S13" s="801"/>
    </row>
    <row r="14" spans="1:19" ht="11.25" customHeight="1" x14ac:dyDescent="0.2">
      <c r="A14" s="823" t="s">
        <v>312</v>
      </c>
      <c r="B14" s="824" t="s">
        <v>199</v>
      </c>
      <c r="C14" s="824">
        <v>180</v>
      </c>
      <c r="D14" s="802">
        <v>1</v>
      </c>
      <c r="E14" s="805"/>
      <c r="F14" s="825"/>
      <c r="G14" s="805"/>
      <c r="H14" s="805">
        <v>10</v>
      </c>
      <c r="I14" s="805">
        <v>16</v>
      </c>
      <c r="J14" s="805">
        <v>9</v>
      </c>
      <c r="K14" s="805">
        <v>12</v>
      </c>
      <c r="L14" s="805">
        <v>11</v>
      </c>
      <c r="M14" s="806">
        <v>14</v>
      </c>
      <c r="N14" s="806">
        <v>18</v>
      </c>
      <c r="O14" s="806">
        <v>12</v>
      </c>
      <c r="P14" s="800">
        <v>8</v>
      </c>
      <c r="Q14" s="800">
        <v>8</v>
      </c>
      <c r="R14" s="800"/>
      <c r="S14" s="801"/>
    </row>
    <row r="15" spans="1:19" ht="11.25" customHeight="1" x14ac:dyDescent="0.2">
      <c r="A15" s="823" t="s">
        <v>312</v>
      </c>
      <c r="B15" s="824" t="s">
        <v>199</v>
      </c>
      <c r="C15" s="824">
        <v>180</v>
      </c>
      <c r="D15" s="802">
        <v>2</v>
      </c>
      <c r="E15" s="805"/>
      <c r="F15" s="825"/>
      <c r="G15" s="805"/>
      <c r="H15" s="805">
        <v>14</v>
      </c>
      <c r="I15" s="805">
        <v>10</v>
      </c>
      <c r="J15" s="805">
        <v>15</v>
      </c>
      <c r="K15" s="805">
        <v>9</v>
      </c>
      <c r="L15" s="805">
        <v>9</v>
      </c>
      <c r="M15" s="806">
        <v>9</v>
      </c>
      <c r="N15" s="806">
        <v>12</v>
      </c>
      <c r="O15" s="806">
        <v>11</v>
      </c>
      <c r="P15" s="800">
        <v>12</v>
      </c>
      <c r="Q15" s="800">
        <v>7</v>
      </c>
      <c r="R15" s="800"/>
      <c r="S15" s="801"/>
    </row>
    <row r="16" spans="1:19" ht="11.25" customHeight="1" x14ac:dyDescent="0.2">
      <c r="A16" s="823" t="s">
        <v>312</v>
      </c>
      <c r="B16" s="824" t="s">
        <v>199</v>
      </c>
      <c r="C16" s="824">
        <v>180</v>
      </c>
      <c r="D16" s="802">
        <v>3</v>
      </c>
      <c r="E16" s="805"/>
      <c r="F16" s="825"/>
      <c r="G16" s="805"/>
      <c r="H16" s="805">
        <v>7</v>
      </c>
      <c r="I16" s="805">
        <v>12</v>
      </c>
      <c r="J16" s="805">
        <v>3</v>
      </c>
      <c r="K16" s="805">
        <v>11</v>
      </c>
      <c r="L16" s="805">
        <v>7</v>
      </c>
      <c r="M16" s="806">
        <v>6</v>
      </c>
      <c r="N16" s="806">
        <v>5</v>
      </c>
      <c r="O16" s="806">
        <v>10</v>
      </c>
      <c r="P16" s="800">
        <v>10</v>
      </c>
      <c r="Q16" s="800">
        <v>10</v>
      </c>
      <c r="R16" s="800"/>
      <c r="S16" s="801"/>
    </row>
    <row r="17" spans="1:19" ht="11.25" customHeight="1" x14ac:dyDescent="0.2">
      <c r="A17" s="823" t="s">
        <v>312</v>
      </c>
      <c r="B17" s="824" t="s">
        <v>199</v>
      </c>
      <c r="C17" s="824">
        <v>180</v>
      </c>
      <c r="D17" s="802">
        <v>4</v>
      </c>
      <c r="E17" s="805"/>
      <c r="F17" s="825"/>
      <c r="G17" s="805"/>
      <c r="H17" s="805"/>
      <c r="I17" s="805">
        <v>6</v>
      </c>
      <c r="J17" s="805">
        <v>12</v>
      </c>
      <c r="K17" s="805">
        <v>5</v>
      </c>
      <c r="L17" s="805">
        <v>9</v>
      </c>
      <c r="M17" s="806">
        <v>6</v>
      </c>
      <c r="N17" s="806">
        <v>7</v>
      </c>
      <c r="O17" s="806">
        <v>9</v>
      </c>
      <c r="P17" s="800">
        <v>7</v>
      </c>
      <c r="Q17" s="800">
        <v>8</v>
      </c>
      <c r="R17" s="800"/>
      <c r="S17" s="801"/>
    </row>
    <row r="18" spans="1:19" ht="11.25" customHeight="1" x14ac:dyDescent="0.2">
      <c r="A18" s="823" t="s">
        <v>200</v>
      </c>
      <c r="B18" s="824" t="s">
        <v>199</v>
      </c>
      <c r="C18" s="824">
        <v>160</v>
      </c>
      <c r="D18" s="802"/>
      <c r="E18" s="805"/>
      <c r="F18" s="805">
        <v>12</v>
      </c>
      <c r="G18" s="805">
        <v>8</v>
      </c>
      <c r="H18" s="805"/>
      <c r="I18" s="805"/>
      <c r="J18" s="805"/>
      <c r="K18" s="805"/>
      <c r="L18" s="805"/>
      <c r="M18" s="806"/>
      <c r="N18" s="806"/>
      <c r="O18" s="806"/>
      <c r="P18" s="800"/>
      <c r="Q18" s="800"/>
      <c r="R18" s="800"/>
      <c r="S18" s="801"/>
    </row>
    <row r="19" spans="1:19" ht="11.25" customHeight="1" x14ac:dyDescent="0.2">
      <c r="A19" s="823" t="s">
        <v>200</v>
      </c>
      <c r="B19" s="824" t="s">
        <v>199</v>
      </c>
      <c r="C19" s="824">
        <v>160</v>
      </c>
      <c r="D19" s="1074" t="s">
        <v>723</v>
      </c>
      <c r="E19" s="805"/>
      <c r="F19" s="805"/>
      <c r="G19" s="805"/>
      <c r="H19" s="805"/>
      <c r="I19" s="805"/>
      <c r="J19" s="805"/>
      <c r="K19" s="805">
        <v>14</v>
      </c>
      <c r="L19" s="805"/>
      <c r="M19" s="806"/>
      <c r="N19" s="806"/>
      <c r="O19" s="806"/>
      <c r="P19" s="800"/>
      <c r="Q19" s="800"/>
      <c r="R19" s="800"/>
      <c r="S19" s="801"/>
    </row>
    <row r="20" spans="1:19" ht="11.25" customHeight="1" x14ac:dyDescent="0.2">
      <c r="A20" s="823" t="s">
        <v>481</v>
      </c>
      <c r="B20" s="824" t="s">
        <v>199</v>
      </c>
      <c r="C20" s="824">
        <v>160</v>
      </c>
      <c r="D20" s="1074" t="s">
        <v>723</v>
      </c>
      <c r="E20" s="805"/>
      <c r="F20" s="805"/>
      <c r="G20" s="805"/>
      <c r="H20" s="805"/>
      <c r="I20" s="805"/>
      <c r="J20" s="805"/>
      <c r="K20" s="805"/>
      <c r="L20" s="805"/>
      <c r="M20" s="806"/>
      <c r="N20" s="806"/>
      <c r="O20" s="806">
        <v>28</v>
      </c>
      <c r="P20" s="800">
        <v>27</v>
      </c>
      <c r="Q20" s="800"/>
      <c r="R20" s="800"/>
      <c r="S20" s="801"/>
    </row>
    <row r="21" spans="1:19" ht="11.25" customHeight="1" x14ac:dyDescent="0.2">
      <c r="A21" s="823" t="s">
        <v>201</v>
      </c>
      <c r="B21" s="824" t="s">
        <v>202</v>
      </c>
      <c r="C21" s="824">
        <v>160</v>
      </c>
      <c r="D21" s="1074" t="s">
        <v>723</v>
      </c>
      <c r="E21" s="805"/>
      <c r="F21" s="805"/>
      <c r="G21" s="805"/>
      <c r="H21" s="805"/>
      <c r="I21" s="805"/>
      <c r="J21" s="805"/>
      <c r="K21" s="805"/>
      <c r="L21" s="805"/>
      <c r="M21" s="806"/>
      <c r="N21" s="806"/>
      <c r="O21" s="806"/>
      <c r="P21" s="800"/>
      <c r="Q21" s="800"/>
      <c r="R21" s="800"/>
      <c r="S21" s="801"/>
    </row>
    <row r="22" spans="1:19" ht="11.25" customHeight="1" x14ac:dyDescent="0.2">
      <c r="A22" s="823" t="s">
        <v>203</v>
      </c>
      <c r="B22" s="824" t="s">
        <v>204</v>
      </c>
      <c r="C22" s="824">
        <v>40</v>
      </c>
      <c r="D22" s="1074" t="s">
        <v>723</v>
      </c>
      <c r="E22" s="805"/>
      <c r="F22" s="805"/>
      <c r="G22" s="805"/>
      <c r="H22" s="805"/>
      <c r="I22" s="805"/>
      <c r="J22" s="805"/>
      <c r="K22" s="805"/>
      <c r="L22" s="805"/>
      <c r="M22" s="806"/>
      <c r="N22" s="806"/>
      <c r="O22" s="806"/>
      <c r="P22" s="800"/>
      <c r="Q22" s="800"/>
      <c r="R22" s="800"/>
      <c r="S22" s="801"/>
    </row>
    <row r="23" spans="1:19" ht="11.25" customHeight="1" x14ac:dyDescent="0.2">
      <c r="A23" s="823" t="s">
        <v>205</v>
      </c>
      <c r="B23" s="824" t="s">
        <v>202</v>
      </c>
      <c r="C23" s="824">
        <v>240</v>
      </c>
      <c r="D23" s="802">
        <v>1</v>
      </c>
      <c r="E23" s="805"/>
      <c r="F23" s="805"/>
      <c r="G23" s="805"/>
      <c r="H23" s="805"/>
      <c r="I23" s="805"/>
      <c r="J23" s="805"/>
      <c r="K23" s="805"/>
      <c r="L23" s="805"/>
      <c r="M23" s="806"/>
      <c r="N23" s="806"/>
      <c r="O23" s="806"/>
      <c r="P23" s="800"/>
      <c r="Q23" s="800"/>
      <c r="R23" s="800"/>
      <c r="S23" s="801"/>
    </row>
    <row r="24" spans="1:19" ht="11.25" customHeight="1" x14ac:dyDescent="0.2">
      <c r="A24" s="823" t="s">
        <v>205</v>
      </c>
      <c r="B24" s="824" t="s">
        <v>202</v>
      </c>
      <c r="C24" s="824">
        <v>240</v>
      </c>
      <c r="D24" s="802">
        <v>2</v>
      </c>
      <c r="E24" s="805"/>
      <c r="F24" s="805"/>
      <c r="G24" s="805"/>
      <c r="H24" s="805"/>
      <c r="I24" s="805"/>
      <c r="J24" s="805"/>
      <c r="K24" s="805"/>
      <c r="L24" s="805"/>
      <c r="M24" s="806"/>
      <c r="N24" s="806"/>
      <c r="O24" s="806"/>
      <c r="P24" s="800"/>
      <c r="Q24" s="800"/>
      <c r="R24" s="800"/>
      <c r="S24" s="801"/>
    </row>
    <row r="25" spans="1:19" ht="11.25" customHeight="1" x14ac:dyDescent="0.2">
      <c r="A25" s="823" t="s">
        <v>205</v>
      </c>
      <c r="B25" s="824" t="s">
        <v>202</v>
      </c>
      <c r="C25" s="824">
        <v>240</v>
      </c>
      <c r="D25" s="802">
        <v>3</v>
      </c>
      <c r="E25" s="805"/>
      <c r="F25" s="805"/>
      <c r="G25" s="805"/>
      <c r="H25" s="805"/>
      <c r="I25" s="805"/>
      <c r="J25" s="805"/>
      <c r="K25" s="805"/>
      <c r="L25" s="805"/>
      <c r="M25" s="806"/>
      <c r="N25" s="806"/>
      <c r="O25" s="806"/>
      <c r="P25" s="800"/>
      <c r="Q25" s="800"/>
      <c r="R25" s="800"/>
      <c r="S25" s="801"/>
    </row>
    <row r="26" spans="1:19" ht="11.25" customHeight="1" x14ac:dyDescent="0.2">
      <c r="A26" s="823" t="s">
        <v>206</v>
      </c>
      <c r="B26" s="824" t="s">
        <v>202</v>
      </c>
      <c r="C26" s="824">
        <v>50</v>
      </c>
      <c r="D26" s="1074" t="s">
        <v>723</v>
      </c>
      <c r="E26" s="805"/>
      <c r="F26" s="805"/>
      <c r="G26" s="805"/>
      <c r="H26" s="805"/>
      <c r="I26" s="805"/>
      <c r="J26" s="805"/>
      <c r="K26" s="805"/>
      <c r="L26" s="805"/>
      <c r="M26" s="806"/>
      <c r="N26" s="806"/>
      <c r="O26" s="806"/>
      <c r="P26" s="800"/>
      <c r="Q26" s="800"/>
      <c r="R26" s="800"/>
      <c r="S26" s="801"/>
    </row>
    <row r="27" spans="1:19" ht="11.25" customHeight="1" x14ac:dyDescent="0.2">
      <c r="A27" s="823" t="s">
        <v>207</v>
      </c>
      <c r="B27" s="824" t="s">
        <v>202</v>
      </c>
      <c r="C27" s="824">
        <v>160</v>
      </c>
      <c r="D27" s="802">
        <v>1</v>
      </c>
      <c r="E27" s="805">
        <v>57</v>
      </c>
      <c r="F27" s="805">
        <v>81</v>
      </c>
      <c r="G27" s="805">
        <v>70</v>
      </c>
      <c r="H27" s="805">
        <v>78</v>
      </c>
      <c r="I27" s="805">
        <v>92</v>
      </c>
      <c r="J27" s="805">
        <v>64</v>
      </c>
      <c r="K27" s="805">
        <v>57</v>
      </c>
      <c r="L27" s="805">
        <v>62</v>
      </c>
      <c r="M27" s="806">
        <v>40</v>
      </c>
      <c r="N27" s="806">
        <v>54</v>
      </c>
      <c r="O27" s="806">
        <v>55</v>
      </c>
      <c r="P27" s="800">
        <v>44</v>
      </c>
      <c r="Q27" s="800">
        <v>47</v>
      </c>
      <c r="R27" s="800">
        <v>64</v>
      </c>
      <c r="S27" s="801">
        <v>46</v>
      </c>
    </row>
    <row r="28" spans="1:19" ht="11.25" customHeight="1" x14ac:dyDescent="0.2">
      <c r="A28" s="823" t="s">
        <v>207</v>
      </c>
      <c r="B28" s="824" t="s">
        <v>202</v>
      </c>
      <c r="C28" s="824">
        <v>160</v>
      </c>
      <c r="D28" s="802">
        <v>2</v>
      </c>
      <c r="E28" s="805">
        <v>33</v>
      </c>
      <c r="F28" s="805">
        <v>27</v>
      </c>
      <c r="G28" s="805">
        <v>46</v>
      </c>
      <c r="H28" s="805">
        <v>27</v>
      </c>
      <c r="I28" s="805">
        <v>32</v>
      </c>
      <c r="J28" s="805">
        <v>54</v>
      </c>
      <c r="K28" s="805">
        <v>42</v>
      </c>
      <c r="L28" s="805">
        <v>33</v>
      </c>
      <c r="M28" s="806">
        <v>37</v>
      </c>
      <c r="N28" s="806">
        <v>25</v>
      </c>
      <c r="O28" s="806">
        <v>37</v>
      </c>
      <c r="P28" s="800">
        <v>30</v>
      </c>
      <c r="Q28" s="800">
        <v>28</v>
      </c>
      <c r="R28" s="800">
        <v>28</v>
      </c>
      <c r="S28" s="801">
        <v>37</v>
      </c>
    </row>
    <row r="29" spans="1:19" ht="11.25" customHeight="1" x14ac:dyDescent="0.2">
      <c r="A29" s="823" t="s">
        <v>207</v>
      </c>
      <c r="B29" s="824" t="s">
        <v>202</v>
      </c>
      <c r="C29" s="824">
        <v>160</v>
      </c>
      <c r="D29" s="802">
        <v>3</v>
      </c>
      <c r="E29" s="805">
        <v>24</v>
      </c>
      <c r="F29" s="805">
        <v>16</v>
      </c>
      <c r="G29" s="805">
        <v>25</v>
      </c>
      <c r="H29" s="805">
        <v>27</v>
      </c>
      <c r="I29" s="805">
        <v>14</v>
      </c>
      <c r="J29" s="805">
        <v>22</v>
      </c>
      <c r="K29" s="805">
        <v>34</v>
      </c>
      <c r="L29" s="805">
        <v>24</v>
      </c>
      <c r="M29" s="806">
        <v>21</v>
      </c>
      <c r="N29" s="806">
        <v>28</v>
      </c>
      <c r="O29" s="806">
        <v>14</v>
      </c>
      <c r="P29" s="800">
        <v>33</v>
      </c>
      <c r="Q29" s="800">
        <v>25</v>
      </c>
      <c r="R29" s="800">
        <v>25</v>
      </c>
      <c r="S29" s="801">
        <v>19</v>
      </c>
    </row>
    <row r="30" spans="1:19" ht="11.25" customHeight="1" x14ac:dyDescent="0.2">
      <c r="A30" s="823" t="s">
        <v>207</v>
      </c>
      <c r="B30" s="824" t="s">
        <v>202</v>
      </c>
      <c r="C30" s="824">
        <v>160</v>
      </c>
      <c r="D30" s="802">
        <v>4</v>
      </c>
      <c r="E30" s="805">
        <v>15</v>
      </c>
      <c r="F30" s="805">
        <v>10</v>
      </c>
      <c r="G30" s="805">
        <v>7</v>
      </c>
      <c r="H30" s="805">
        <v>19</v>
      </c>
      <c r="I30" s="805">
        <v>21</v>
      </c>
      <c r="J30" s="805">
        <v>13</v>
      </c>
      <c r="K30" s="805">
        <v>13</v>
      </c>
      <c r="L30" s="805">
        <v>25</v>
      </c>
      <c r="M30" s="806">
        <v>13</v>
      </c>
      <c r="N30" s="806">
        <v>13</v>
      </c>
      <c r="O30" s="806">
        <v>21</v>
      </c>
      <c r="P30" s="800">
        <v>17</v>
      </c>
      <c r="Q30" s="800">
        <v>25</v>
      </c>
      <c r="R30" s="800">
        <v>24</v>
      </c>
      <c r="S30" s="801">
        <v>12</v>
      </c>
    </row>
    <row r="31" spans="1:19" ht="11.25" customHeight="1" x14ac:dyDescent="0.2">
      <c r="A31" s="823" t="s">
        <v>208</v>
      </c>
      <c r="B31" s="824" t="s">
        <v>199</v>
      </c>
      <c r="C31" s="824">
        <v>240</v>
      </c>
      <c r="D31" s="802">
        <v>1</v>
      </c>
      <c r="E31" s="805">
        <v>8</v>
      </c>
      <c r="F31" s="805"/>
      <c r="G31" s="805">
        <v>10</v>
      </c>
      <c r="H31" s="805">
        <v>8</v>
      </c>
      <c r="I31" s="805">
        <v>12</v>
      </c>
      <c r="J31" s="805">
        <v>10</v>
      </c>
      <c r="K31" s="805">
        <v>11</v>
      </c>
      <c r="L31" s="805">
        <v>10</v>
      </c>
      <c r="M31" s="806">
        <v>27</v>
      </c>
      <c r="N31" s="806">
        <v>9</v>
      </c>
      <c r="O31" s="806">
        <v>9</v>
      </c>
      <c r="P31" s="800">
        <v>17</v>
      </c>
      <c r="Q31" s="800">
        <v>11</v>
      </c>
      <c r="R31" s="800">
        <v>12</v>
      </c>
      <c r="S31" s="801">
        <v>20</v>
      </c>
    </row>
    <row r="32" spans="1:19" ht="11.25" customHeight="1" x14ac:dyDescent="0.2">
      <c r="A32" s="823" t="s">
        <v>208</v>
      </c>
      <c r="B32" s="824" t="s">
        <v>199</v>
      </c>
      <c r="C32" s="824">
        <v>240</v>
      </c>
      <c r="D32" s="802">
        <v>2</v>
      </c>
      <c r="E32" s="805">
        <v>2</v>
      </c>
      <c r="F32" s="805">
        <v>3</v>
      </c>
      <c r="G32" s="805"/>
      <c r="H32" s="805">
        <v>8</v>
      </c>
      <c r="I32" s="805"/>
      <c r="J32" s="805">
        <v>7</v>
      </c>
      <c r="K32" s="805">
        <v>12</v>
      </c>
      <c r="L32" s="805">
        <v>10</v>
      </c>
      <c r="M32" s="806">
        <v>10</v>
      </c>
      <c r="N32" s="806">
        <v>21</v>
      </c>
      <c r="O32" s="806">
        <v>11</v>
      </c>
      <c r="P32" s="800">
        <v>7</v>
      </c>
      <c r="Q32" s="800">
        <v>19</v>
      </c>
      <c r="R32" s="800">
        <v>6</v>
      </c>
      <c r="S32" s="801">
        <v>12</v>
      </c>
    </row>
    <row r="33" spans="1:19" ht="11.25" customHeight="1" x14ac:dyDescent="0.2">
      <c r="A33" s="823" t="s">
        <v>209</v>
      </c>
      <c r="B33" s="824" t="s">
        <v>202</v>
      </c>
      <c r="C33" s="824">
        <v>160</v>
      </c>
      <c r="D33" s="802">
        <v>1</v>
      </c>
      <c r="E33" s="805">
        <v>27</v>
      </c>
      <c r="F33" s="805">
        <v>25</v>
      </c>
      <c r="G33" s="805">
        <v>34</v>
      </c>
      <c r="H33" s="805">
        <v>30</v>
      </c>
      <c r="I33" s="805">
        <v>28</v>
      </c>
      <c r="J33" s="805">
        <v>29</v>
      </c>
      <c r="K33" s="805">
        <v>29</v>
      </c>
      <c r="L33" s="805">
        <v>37</v>
      </c>
      <c r="M33" s="806">
        <v>32</v>
      </c>
      <c r="N33" s="806">
        <v>37</v>
      </c>
      <c r="O33" s="806">
        <v>35</v>
      </c>
      <c r="P33" s="800">
        <v>37</v>
      </c>
      <c r="Q33" s="800">
        <v>37</v>
      </c>
      <c r="R33" s="800">
        <v>38</v>
      </c>
      <c r="S33" s="801">
        <v>42</v>
      </c>
    </row>
    <row r="34" spans="1:19" ht="11.25" customHeight="1" x14ac:dyDescent="0.2">
      <c r="A34" s="823" t="s">
        <v>209</v>
      </c>
      <c r="B34" s="824" t="s">
        <v>202</v>
      </c>
      <c r="C34" s="824">
        <v>160</v>
      </c>
      <c r="D34" s="802">
        <v>2</v>
      </c>
      <c r="E34" s="805">
        <v>15</v>
      </c>
      <c r="F34" s="805">
        <v>15</v>
      </c>
      <c r="G34" s="805">
        <v>20</v>
      </c>
      <c r="H34" s="805">
        <v>21</v>
      </c>
      <c r="I34" s="805">
        <v>21</v>
      </c>
      <c r="J34" s="805">
        <v>18</v>
      </c>
      <c r="K34" s="805">
        <v>11</v>
      </c>
      <c r="L34" s="805">
        <v>29</v>
      </c>
      <c r="M34" s="806">
        <v>31</v>
      </c>
      <c r="N34" s="806">
        <v>21</v>
      </c>
      <c r="O34" s="806">
        <v>26</v>
      </c>
      <c r="P34" s="800">
        <v>30</v>
      </c>
      <c r="Q34" s="800">
        <v>26</v>
      </c>
      <c r="R34" s="800">
        <v>31</v>
      </c>
      <c r="S34" s="801">
        <v>27</v>
      </c>
    </row>
    <row r="35" spans="1:19" ht="11.25" customHeight="1" x14ac:dyDescent="0.2">
      <c r="A35" s="823" t="s">
        <v>209</v>
      </c>
      <c r="B35" s="824" t="s">
        <v>202</v>
      </c>
      <c r="C35" s="824">
        <v>160</v>
      </c>
      <c r="D35" s="802">
        <v>3</v>
      </c>
      <c r="E35" s="805">
        <v>19</v>
      </c>
      <c r="F35" s="805">
        <v>13</v>
      </c>
      <c r="G35" s="805">
        <v>12</v>
      </c>
      <c r="H35" s="805">
        <v>17</v>
      </c>
      <c r="I35" s="805">
        <v>11</v>
      </c>
      <c r="J35" s="805">
        <v>18</v>
      </c>
      <c r="K35" s="805">
        <v>17</v>
      </c>
      <c r="L35" s="805">
        <v>8</v>
      </c>
      <c r="M35" s="806">
        <v>26</v>
      </c>
      <c r="N35" s="806">
        <v>17</v>
      </c>
      <c r="O35" s="806">
        <v>15</v>
      </c>
      <c r="P35" s="800">
        <v>16</v>
      </c>
      <c r="Q35" s="800">
        <v>22</v>
      </c>
      <c r="R35" s="800">
        <v>20</v>
      </c>
      <c r="S35" s="801">
        <v>23</v>
      </c>
    </row>
    <row r="36" spans="1:19" ht="11.25" customHeight="1" x14ac:dyDescent="0.2">
      <c r="A36" s="823" t="s">
        <v>562</v>
      </c>
      <c r="B36" s="824" t="s">
        <v>199</v>
      </c>
      <c r="C36" s="824">
        <v>180</v>
      </c>
      <c r="D36" s="802">
        <v>1</v>
      </c>
      <c r="E36" s="805"/>
      <c r="F36" s="805"/>
      <c r="G36" s="805"/>
      <c r="H36" s="805"/>
      <c r="I36" s="805"/>
      <c r="J36" s="805"/>
      <c r="K36" s="805"/>
      <c r="L36" s="805"/>
      <c r="M36" s="806"/>
      <c r="N36" s="806"/>
      <c r="O36" s="806"/>
      <c r="P36" s="800"/>
      <c r="Q36" s="800"/>
      <c r="R36" s="800">
        <v>13</v>
      </c>
      <c r="S36" s="801">
        <v>19</v>
      </c>
    </row>
    <row r="37" spans="1:19" ht="11.25" customHeight="1" x14ac:dyDescent="0.2">
      <c r="A37" s="823" t="s">
        <v>562</v>
      </c>
      <c r="B37" s="824" t="s">
        <v>199</v>
      </c>
      <c r="C37" s="824">
        <v>180</v>
      </c>
      <c r="D37" s="802">
        <v>2</v>
      </c>
      <c r="E37" s="805"/>
      <c r="F37" s="805"/>
      <c r="G37" s="805"/>
      <c r="H37" s="805"/>
      <c r="I37" s="805"/>
      <c r="J37" s="805"/>
      <c r="K37" s="805"/>
      <c r="L37" s="805"/>
      <c r="M37" s="806"/>
      <c r="N37" s="806"/>
      <c r="O37" s="806"/>
      <c r="P37" s="800"/>
      <c r="Q37" s="800"/>
      <c r="R37" s="800">
        <v>5</v>
      </c>
      <c r="S37" s="801">
        <v>11</v>
      </c>
    </row>
    <row r="38" spans="1:19" ht="11.25" customHeight="1" x14ac:dyDescent="0.2">
      <c r="A38" s="823" t="s">
        <v>562</v>
      </c>
      <c r="B38" s="824" t="s">
        <v>199</v>
      </c>
      <c r="C38" s="824">
        <v>180</v>
      </c>
      <c r="D38" s="802">
        <v>3</v>
      </c>
      <c r="E38" s="805"/>
      <c r="F38" s="805"/>
      <c r="G38" s="805"/>
      <c r="H38" s="805"/>
      <c r="I38" s="805"/>
      <c r="J38" s="805"/>
      <c r="K38" s="805"/>
      <c r="L38" s="805"/>
      <c r="M38" s="806"/>
      <c r="N38" s="806"/>
      <c r="O38" s="806"/>
      <c r="P38" s="800"/>
      <c r="Q38" s="800"/>
      <c r="R38" s="800">
        <v>10</v>
      </c>
      <c r="S38" s="801">
        <v>11</v>
      </c>
    </row>
    <row r="39" spans="1:19" ht="11.25" customHeight="1" x14ac:dyDescent="0.2">
      <c r="A39" s="823" t="s">
        <v>562</v>
      </c>
      <c r="B39" s="824" t="s">
        <v>199</v>
      </c>
      <c r="C39" s="824">
        <v>180</v>
      </c>
      <c r="D39" s="802">
        <v>4</v>
      </c>
      <c r="E39" s="805"/>
      <c r="F39" s="805"/>
      <c r="G39" s="805"/>
      <c r="H39" s="805"/>
      <c r="I39" s="805"/>
      <c r="J39" s="805"/>
      <c r="K39" s="805"/>
      <c r="L39" s="805"/>
      <c r="M39" s="806"/>
      <c r="N39" s="806"/>
      <c r="O39" s="806"/>
      <c r="P39" s="800"/>
      <c r="Q39" s="800"/>
      <c r="R39" s="800">
        <v>9</v>
      </c>
      <c r="S39" s="801">
        <v>6</v>
      </c>
    </row>
    <row r="40" spans="1:19" ht="11.25" customHeight="1" x14ac:dyDescent="0.2">
      <c r="A40" s="823" t="s">
        <v>261</v>
      </c>
      <c r="B40" s="824" t="s">
        <v>202</v>
      </c>
      <c r="C40" s="824">
        <v>120</v>
      </c>
      <c r="D40" s="1074" t="s">
        <v>723</v>
      </c>
      <c r="E40" s="805"/>
      <c r="F40" s="805">
        <v>20</v>
      </c>
      <c r="G40" s="805">
        <v>11</v>
      </c>
      <c r="H40" s="805"/>
      <c r="I40" s="805">
        <v>12</v>
      </c>
      <c r="J40" s="805"/>
      <c r="K40" s="805"/>
      <c r="L40" s="805"/>
      <c r="M40" s="806"/>
      <c r="N40" s="806"/>
      <c r="O40" s="806"/>
      <c r="P40" s="800"/>
      <c r="Q40" s="800"/>
      <c r="R40" s="800"/>
      <c r="S40" s="801"/>
    </row>
    <row r="41" spans="1:19" ht="11.25" customHeight="1" x14ac:dyDescent="0.2">
      <c r="A41" s="823" t="s">
        <v>280</v>
      </c>
      <c r="B41" s="824" t="s">
        <v>202</v>
      </c>
      <c r="C41" s="824">
        <v>160</v>
      </c>
      <c r="D41" s="1074" t="s">
        <v>723</v>
      </c>
      <c r="E41" s="805">
        <v>8</v>
      </c>
      <c r="F41" s="805"/>
      <c r="G41" s="805">
        <v>15</v>
      </c>
      <c r="H41" s="805">
        <v>9</v>
      </c>
      <c r="I41" s="805"/>
      <c r="J41" s="805"/>
      <c r="K41" s="805"/>
      <c r="L41" s="805"/>
      <c r="M41" s="806"/>
      <c r="N41" s="806"/>
      <c r="O41" s="806"/>
      <c r="P41" s="800"/>
      <c r="Q41" s="800"/>
      <c r="R41" s="800"/>
      <c r="S41" s="801"/>
    </row>
    <row r="42" spans="1:19" ht="11.25" customHeight="1" x14ac:dyDescent="0.2">
      <c r="A42" s="823" t="s">
        <v>287</v>
      </c>
      <c r="B42" s="824" t="s">
        <v>202</v>
      </c>
      <c r="C42" s="824">
        <v>160</v>
      </c>
      <c r="D42" s="1074" t="s">
        <v>723</v>
      </c>
      <c r="E42" s="805">
        <v>8</v>
      </c>
      <c r="F42" s="805"/>
      <c r="G42" s="805"/>
      <c r="H42" s="805">
        <v>10</v>
      </c>
      <c r="I42" s="805"/>
      <c r="J42" s="805"/>
      <c r="K42" s="805"/>
      <c r="L42" s="805"/>
      <c r="M42" s="806"/>
      <c r="N42" s="806"/>
      <c r="O42" s="806"/>
      <c r="P42" s="800"/>
      <c r="Q42" s="800"/>
      <c r="R42" s="800"/>
      <c r="S42" s="801"/>
    </row>
    <row r="43" spans="1:19" ht="11.25" customHeight="1" x14ac:dyDescent="0.2">
      <c r="A43" s="823" t="s">
        <v>368</v>
      </c>
      <c r="B43" s="824" t="s">
        <v>202</v>
      </c>
      <c r="C43" s="824">
        <v>160</v>
      </c>
      <c r="D43" s="802">
        <v>1</v>
      </c>
      <c r="E43" s="805"/>
      <c r="F43" s="805"/>
      <c r="G43" s="805"/>
      <c r="H43" s="805"/>
      <c r="I43" s="805"/>
      <c r="J43" s="805">
        <v>20</v>
      </c>
      <c r="K43" s="805">
        <v>13</v>
      </c>
      <c r="L43" s="805"/>
      <c r="M43" s="806">
        <v>9</v>
      </c>
      <c r="N43" s="806">
        <v>15</v>
      </c>
      <c r="O43" s="806"/>
      <c r="P43" s="800">
        <v>8</v>
      </c>
      <c r="Q43" s="800">
        <v>9</v>
      </c>
      <c r="R43" s="800"/>
      <c r="S43" s="801"/>
    </row>
    <row r="44" spans="1:19" ht="11.25" customHeight="1" x14ac:dyDescent="0.2">
      <c r="A44" s="823" t="s">
        <v>368</v>
      </c>
      <c r="B44" s="824" t="s">
        <v>202</v>
      </c>
      <c r="C44" s="824">
        <v>160</v>
      </c>
      <c r="D44" s="802">
        <v>2</v>
      </c>
      <c r="E44" s="805"/>
      <c r="F44" s="805"/>
      <c r="G44" s="805"/>
      <c r="H44" s="805"/>
      <c r="I44" s="805"/>
      <c r="J44" s="805"/>
      <c r="K44" s="805">
        <v>9</v>
      </c>
      <c r="L44" s="805">
        <v>11</v>
      </c>
      <c r="M44" s="806"/>
      <c r="N44" s="806"/>
      <c r="O44" s="806">
        <v>11</v>
      </c>
      <c r="P44" s="800"/>
      <c r="Q44" s="800">
        <v>6</v>
      </c>
      <c r="R44" s="800">
        <v>8</v>
      </c>
      <c r="S44" s="801">
        <v>5</v>
      </c>
    </row>
    <row r="45" spans="1:19" ht="11.25" customHeight="1" x14ac:dyDescent="0.2">
      <c r="A45" s="823" t="s">
        <v>368</v>
      </c>
      <c r="B45" s="824" t="s">
        <v>202</v>
      </c>
      <c r="C45" s="824">
        <v>160</v>
      </c>
      <c r="D45" s="802">
        <v>3</v>
      </c>
      <c r="E45" s="805"/>
      <c r="F45" s="805"/>
      <c r="G45" s="805"/>
      <c r="H45" s="805"/>
      <c r="I45" s="805"/>
      <c r="J45" s="805"/>
      <c r="K45" s="805"/>
      <c r="L45" s="805">
        <v>7</v>
      </c>
      <c r="M45" s="806">
        <v>18</v>
      </c>
      <c r="N45" s="806"/>
      <c r="O45" s="806"/>
      <c r="P45" s="800">
        <v>14</v>
      </c>
      <c r="Q45" s="800"/>
      <c r="R45" s="800">
        <v>5</v>
      </c>
      <c r="S45" s="801">
        <v>4</v>
      </c>
    </row>
    <row r="46" spans="1:19" ht="11.25" customHeight="1" x14ac:dyDescent="0.2">
      <c r="A46" s="823" t="s">
        <v>262</v>
      </c>
      <c r="B46" s="824" t="s">
        <v>202</v>
      </c>
      <c r="C46" s="824">
        <v>160</v>
      </c>
      <c r="D46" s="1074" t="s">
        <v>723</v>
      </c>
      <c r="E46" s="805"/>
      <c r="F46" s="805"/>
      <c r="G46" s="805"/>
      <c r="H46" s="805"/>
      <c r="I46" s="805"/>
      <c r="J46" s="805"/>
      <c r="K46" s="805"/>
      <c r="L46" s="805"/>
      <c r="M46" s="806"/>
      <c r="N46" s="806"/>
      <c r="O46" s="806"/>
      <c r="P46" s="800"/>
      <c r="Q46" s="800"/>
      <c r="R46" s="800"/>
      <c r="S46" s="801"/>
    </row>
    <row r="47" spans="1:19" ht="11.25" customHeight="1" x14ac:dyDescent="0.2">
      <c r="A47" s="823" t="s">
        <v>454</v>
      </c>
      <c r="B47" s="824" t="s">
        <v>202</v>
      </c>
      <c r="C47" s="824">
        <v>160</v>
      </c>
      <c r="D47" s="1074" t="s">
        <v>723</v>
      </c>
      <c r="E47" s="805"/>
      <c r="F47" s="805">
        <v>14</v>
      </c>
      <c r="G47" s="805"/>
      <c r="H47" s="805"/>
      <c r="I47" s="805">
        <v>10</v>
      </c>
      <c r="J47" s="805"/>
      <c r="K47" s="805"/>
      <c r="L47" s="805"/>
      <c r="M47" s="806"/>
      <c r="N47" s="806">
        <v>11</v>
      </c>
      <c r="O47" s="806"/>
      <c r="P47" s="800"/>
      <c r="Q47" s="800"/>
      <c r="R47" s="800"/>
      <c r="S47" s="801"/>
    </row>
    <row r="48" spans="1:19" ht="11.25" customHeight="1" x14ac:dyDescent="0.2">
      <c r="A48" s="823" t="s">
        <v>480</v>
      </c>
      <c r="B48" s="824" t="s">
        <v>202</v>
      </c>
      <c r="C48" s="824">
        <v>160</v>
      </c>
      <c r="D48" s="1074" t="s">
        <v>723</v>
      </c>
      <c r="E48" s="805"/>
      <c r="F48" s="805"/>
      <c r="G48" s="805"/>
      <c r="H48" s="805"/>
      <c r="I48" s="805"/>
      <c r="J48" s="805"/>
      <c r="K48" s="805"/>
      <c r="L48" s="805"/>
      <c r="M48" s="806"/>
      <c r="N48" s="806"/>
      <c r="O48" s="806">
        <v>11</v>
      </c>
      <c r="P48" s="800"/>
      <c r="Q48" s="800"/>
      <c r="R48" s="800"/>
      <c r="S48" s="801"/>
    </row>
    <row r="49" spans="1:19" ht="11.25" customHeight="1" x14ac:dyDescent="0.2">
      <c r="A49" s="823" t="s">
        <v>540</v>
      </c>
      <c r="B49" s="824" t="s">
        <v>202</v>
      </c>
      <c r="C49" s="824">
        <v>160</v>
      </c>
      <c r="D49" s="1074" t="s">
        <v>723</v>
      </c>
      <c r="E49" s="805"/>
      <c r="F49" s="805"/>
      <c r="G49" s="805"/>
      <c r="H49" s="805"/>
      <c r="I49" s="805"/>
      <c r="J49" s="805"/>
      <c r="K49" s="805"/>
      <c r="L49" s="805"/>
      <c r="M49" s="806"/>
      <c r="N49" s="806"/>
      <c r="O49" s="806"/>
      <c r="P49" s="800"/>
      <c r="Q49" s="800">
        <v>12</v>
      </c>
      <c r="R49" s="800"/>
      <c r="S49" s="801"/>
    </row>
    <row r="50" spans="1:19" ht="11.25" customHeight="1" x14ac:dyDescent="0.2">
      <c r="A50" s="823" t="s">
        <v>541</v>
      </c>
      <c r="B50" s="824" t="s">
        <v>199</v>
      </c>
      <c r="C50" s="824">
        <v>160</v>
      </c>
      <c r="D50" s="1074" t="s">
        <v>723</v>
      </c>
      <c r="E50" s="805"/>
      <c r="F50" s="805"/>
      <c r="G50" s="805"/>
      <c r="H50" s="805"/>
      <c r="I50" s="805"/>
      <c r="J50" s="805"/>
      <c r="K50" s="805"/>
      <c r="L50" s="805"/>
      <c r="M50" s="806"/>
      <c r="N50" s="806"/>
      <c r="O50" s="806"/>
      <c r="P50" s="800"/>
      <c r="Q50" s="800">
        <v>23</v>
      </c>
      <c r="R50" s="800">
        <v>21</v>
      </c>
      <c r="S50" s="801"/>
    </row>
    <row r="51" spans="1:19" ht="11.25" customHeight="1" x14ac:dyDescent="0.2">
      <c r="A51" s="823" t="s">
        <v>726</v>
      </c>
      <c r="B51" s="824" t="s">
        <v>199</v>
      </c>
      <c r="C51" s="824">
        <v>160</v>
      </c>
      <c r="D51" s="1074" t="s">
        <v>723</v>
      </c>
      <c r="E51" s="805"/>
      <c r="F51" s="805"/>
      <c r="G51" s="805"/>
      <c r="H51" s="805"/>
      <c r="I51" s="805"/>
      <c r="J51" s="805"/>
      <c r="K51" s="805"/>
      <c r="L51" s="805"/>
      <c r="M51" s="806"/>
      <c r="N51" s="806"/>
      <c r="O51" s="806"/>
      <c r="P51" s="800"/>
      <c r="Q51" s="800"/>
      <c r="R51" s="800"/>
      <c r="S51" s="801">
        <v>20</v>
      </c>
    </row>
    <row r="52" spans="1:19" ht="11.25" customHeight="1" x14ac:dyDescent="0.2">
      <c r="A52" s="823" t="s">
        <v>324</v>
      </c>
      <c r="B52" s="824" t="s">
        <v>202</v>
      </c>
      <c r="C52" s="824">
        <v>160</v>
      </c>
      <c r="D52" s="1074" t="s">
        <v>723</v>
      </c>
      <c r="E52" s="805">
        <v>26</v>
      </c>
      <c r="F52" s="805">
        <v>8</v>
      </c>
      <c r="G52" s="805">
        <v>15</v>
      </c>
      <c r="H52" s="805"/>
      <c r="I52" s="805"/>
      <c r="J52" s="805"/>
      <c r="K52" s="805">
        <v>11</v>
      </c>
      <c r="L52" s="805"/>
      <c r="M52" s="806"/>
      <c r="N52" s="806">
        <v>11</v>
      </c>
      <c r="O52" s="806"/>
      <c r="P52" s="800"/>
      <c r="Q52" s="800"/>
      <c r="R52" s="800"/>
      <c r="S52" s="801"/>
    </row>
    <row r="53" spans="1:19" ht="11.25" customHeight="1" x14ac:dyDescent="0.2">
      <c r="A53" s="823" t="s">
        <v>325</v>
      </c>
      <c r="B53" s="824" t="s">
        <v>202</v>
      </c>
      <c r="C53" s="824">
        <v>160</v>
      </c>
      <c r="D53" s="1074" t="s">
        <v>723</v>
      </c>
      <c r="E53" s="805"/>
      <c r="F53" s="805"/>
      <c r="G53" s="805">
        <v>8</v>
      </c>
      <c r="H53" s="805">
        <v>21</v>
      </c>
      <c r="I53" s="805"/>
      <c r="J53" s="805"/>
      <c r="K53" s="805"/>
      <c r="L53" s="805">
        <v>10</v>
      </c>
      <c r="M53" s="806"/>
      <c r="N53" s="806"/>
      <c r="O53" s="806">
        <v>10</v>
      </c>
      <c r="P53" s="800"/>
      <c r="Q53" s="800"/>
      <c r="R53" s="800"/>
      <c r="S53" s="801"/>
    </row>
    <row r="54" spans="1:19" ht="11.25" customHeight="1" x14ac:dyDescent="0.2">
      <c r="A54" s="823" t="s">
        <v>335</v>
      </c>
      <c r="B54" s="824" t="s">
        <v>202</v>
      </c>
      <c r="C54" s="824">
        <v>160</v>
      </c>
      <c r="D54" s="1074" t="s">
        <v>723</v>
      </c>
      <c r="E54" s="805"/>
      <c r="F54" s="805"/>
      <c r="G54" s="805"/>
      <c r="H54" s="805"/>
      <c r="I54" s="805"/>
      <c r="J54" s="805"/>
      <c r="K54" s="805">
        <v>12</v>
      </c>
      <c r="L54" s="805">
        <v>12</v>
      </c>
      <c r="M54" s="806"/>
      <c r="N54" s="806"/>
      <c r="O54" s="806"/>
      <c r="P54" s="800"/>
      <c r="Q54" s="800"/>
      <c r="R54" s="800"/>
      <c r="S54" s="801"/>
    </row>
    <row r="55" spans="1:19" ht="11.25" customHeight="1" x14ac:dyDescent="0.2">
      <c r="A55" s="823" t="s">
        <v>367</v>
      </c>
      <c r="B55" s="824" t="s">
        <v>199</v>
      </c>
      <c r="C55" s="824">
        <v>160</v>
      </c>
      <c r="D55" s="1074" t="s">
        <v>723</v>
      </c>
      <c r="E55" s="805"/>
      <c r="F55" s="805"/>
      <c r="G55" s="805"/>
      <c r="H55" s="805"/>
      <c r="I55" s="805"/>
      <c r="J55" s="805"/>
      <c r="K55" s="805"/>
      <c r="L55" s="805">
        <v>16</v>
      </c>
      <c r="M55" s="806">
        <v>16</v>
      </c>
      <c r="N55" s="806"/>
      <c r="O55" s="806"/>
      <c r="P55" s="800"/>
      <c r="Q55" s="800"/>
      <c r="R55" s="800"/>
      <c r="S55" s="801"/>
    </row>
    <row r="56" spans="1:19" ht="11.25" customHeight="1" x14ac:dyDescent="0.2">
      <c r="A56" s="823" t="s">
        <v>267</v>
      </c>
      <c r="B56" s="824" t="s">
        <v>199</v>
      </c>
      <c r="C56" s="824">
        <v>160</v>
      </c>
      <c r="D56" s="1074" t="s">
        <v>723</v>
      </c>
      <c r="E56" s="805">
        <v>14</v>
      </c>
      <c r="F56" s="805"/>
      <c r="G56" s="805">
        <v>9</v>
      </c>
      <c r="H56" s="805"/>
      <c r="I56" s="805"/>
      <c r="J56" s="805"/>
      <c r="K56" s="805"/>
      <c r="L56" s="805"/>
      <c r="M56" s="806"/>
      <c r="N56" s="806"/>
      <c r="O56" s="806"/>
      <c r="P56" s="800"/>
      <c r="Q56" s="800"/>
      <c r="R56" s="800"/>
      <c r="S56" s="801"/>
    </row>
    <row r="57" spans="1:19" ht="11.25" customHeight="1" x14ac:dyDescent="0.2">
      <c r="A57" s="823" t="s">
        <v>328</v>
      </c>
      <c r="B57" s="824" t="s">
        <v>199</v>
      </c>
      <c r="C57" s="824">
        <v>160</v>
      </c>
      <c r="D57" s="1074" t="s">
        <v>723</v>
      </c>
      <c r="E57" s="805"/>
      <c r="F57" s="805"/>
      <c r="G57" s="805"/>
      <c r="H57" s="805"/>
      <c r="I57" s="805">
        <v>37</v>
      </c>
      <c r="J57" s="805">
        <v>33</v>
      </c>
      <c r="K57" s="805"/>
      <c r="L57" s="805"/>
      <c r="M57" s="806"/>
      <c r="N57" s="806"/>
      <c r="O57" s="806"/>
      <c r="P57" s="800"/>
      <c r="Q57" s="800">
        <v>15</v>
      </c>
      <c r="R57" s="800"/>
      <c r="S57" s="801"/>
    </row>
    <row r="58" spans="1:19" ht="11.25" customHeight="1" x14ac:dyDescent="0.2">
      <c r="A58" s="823" t="s">
        <v>522</v>
      </c>
      <c r="B58" s="824" t="s">
        <v>199</v>
      </c>
      <c r="C58" s="824">
        <v>160</v>
      </c>
      <c r="D58" s="802">
        <v>1</v>
      </c>
      <c r="E58" s="805"/>
      <c r="F58" s="805"/>
      <c r="G58" s="805"/>
      <c r="H58" s="805"/>
      <c r="I58" s="805"/>
      <c r="J58" s="805"/>
      <c r="K58" s="805"/>
      <c r="L58" s="805"/>
      <c r="M58" s="806"/>
      <c r="N58" s="806"/>
      <c r="O58" s="806"/>
      <c r="P58" s="800">
        <v>17</v>
      </c>
      <c r="Q58" s="800"/>
      <c r="R58" s="800"/>
      <c r="S58" s="801"/>
    </row>
    <row r="59" spans="1:19" ht="11.25" customHeight="1" x14ac:dyDescent="0.2">
      <c r="A59" s="823" t="s">
        <v>210</v>
      </c>
      <c r="B59" s="824" t="s">
        <v>202</v>
      </c>
      <c r="C59" s="824">
        <v>160</v>
      </c>
      <c r="D59" s="802">
        <v>2</v>
      </c>
      <c r="E59" s="805"/>
      <c r="F59" s="805"/>
      <c r="G59" s="805"/>
      <c r="H59" s="805"/>
      <c r="I59" s="805"/>
      <c r="J59" s="805"/>
      <c r="K59" s="805"/>
      <c r="L59" s="805"/>
      <c r="M59" s="806"/>
      <c r="N59" s="806"/>
      <c r="O59" s="806"/>
      <c r="P59" s="800"/>
      <c r="Q59" s="800"/>
      <c r="R59" s="800"/>
      <c r="S59" s="801"/>
    </row>
    <row r="60" spans="1:19" ht="11.25" customHeight="1" x14ac:dyDescent="0.2">
      <c r="A60" s="823" t="s">
        <v>455</v>
      </c>
      <c r="B60" s="824" t="s">
        <v>202</v>
      </c>
      <c r="C60" s="824">
        <v>160</v>
      </c>
      <c r="D60" s="802">
        <v>3</v>
      </c>
      <c r="E60" s="805"/>
      <c r="F60" s="805"/>
      <c r="G60" s="805">
        <v>11</v>
      </c>
      <c r="H60" s="805">
        <v>11</v>
      </c>
      <c r="I60" s="805"/>
      <c r="J60" s="805"/>
      <c r="K60" s="805"/>
      <c r="L60" s="805"/>
      <c r="M60" s="806"/>
      <c r="N60" s="806"/>
      <c r="O60" s="806"/>
      <c r="P60" s="800"/>
      <c r="Q60" s="800"/>
      <c r="R60" s="800"/>
      <c r="S60" s="801"/>
    </row>
    <row r="61" spans="1:19" ht="11.25" customHeight="1" x14ac:dyDescent="0.2">
      <c r="A61" s="823" t="s">
        <v>211</v>
      </c>
      <c r="B61" s="824" t="s">
        <v>199</v>
      </c>
      <c r="C61" s="824">
        <v>160</v>
      </c>
      <c r="D61" s="1074" t="s">
        <v>723</v>
      </c>
      <c r="E61" s="805">
        <v>8</v>
      </c>
      <c r="F61" s="805">
        <v>11</v>
      </c>
      <c r="G61" s="805"/>
      <c r="H61" s="805">
        <v>8</v>
      </c>
      <c r="I61" s="805"/>
      <c r="J61" s="805"/>
      <c r="K61" s="805"/>
      <c r="L61" s="805"/>
      <c r="M61" s="806"/>
      <c r="N61" s="806"/>
      <c r="O61" s="806"/>
      <c r="P61" s="800"/>
      <c r="Q61" s="800"/>
      <c r="R61" s="800"/>
      <c r="S61" s="801"/>
    </row>
    <row r="62" spans="1:19" ht="11.25" customHeight="1" x14ac:dyDescent="0.2">
      <c r="A62" s="823" t="s">
        <v>561</v>
      </c>
      <c r="B62" s="824" t="s">
        <v>202</v>
      </c>
      <c r="C62" s="824">
        <v>160</v>
      </c>
      <c r="D62" s="1074" t="s">
        <v>723</v>
      </c>
      <c r="E62" s="805"/>
      <c r="F62" s="805"/>
      <c r="G62" s="805"/>
      <c r="H62" s="805"/>
      <c r="I62" s="805"/>
      <c r="J62" s="805"/>
      <c r="K62" s="805"/>
      <c r="L62" s="805"/>
      <c r="M62" s="806"/>
      <c r="N62" s="806"/>
      <c r="O62" s="806"/>
      <c r="P62" s="800"/>
      <c r="Q62" s="800"/>
      <c r="R62" s="800">
        <v>16</v>
      </c>
      <c r="S62" s="801"/>
    </row>
    <row r="63" spans="1:19" ht="11.25" customHeight="1" x14ac:dyDescent="0.2">
      <c r="A63" s="823" t="s">
        <v>482</v>
      </c>
      <c r="B63" s="824" t="s">
        <v>202</v>
      </c>
      <c r="C63" s="824">
        <v>160</v>
      </c>
      <c r="D63" s="1074" t="s">
        <v>723</v>
      </c>
      <c r="E63" s="805"/>
      <c r="F63" s="805"/>
      <c r="G63" s="805"/>
      <c r="H63" s="805"/>
      <c r="I63" s="805"/>
      <c r="J63" s="805"/>
      <c r="K63" s="805"/>
      <c r="L63" s="805"/>
      <c r="M63" s="806"/>
      <c r="N63" s="806"/>
      <c r="O63" s="806">
        <v>18</v>
      </c>
      <c r="P63" s="800"/>
      <c r="Q63" s="800"/>
      <c r="R63" s="800"/>
      <c r="S63" s="801"/>
    </row>
    <row r="64" spans="1:19" ht="11.25" customHeight="1" x14ac:dyDescent="0.2">
      <c r="A64" s="823" t="s">
        <v>560</v>
      </c>
      <c r="B64" s="824" t="s">
        <v>202</v>
      </c>
      <c r="C64" s="824">
        <v>160</v>
      </c>
      <c r="D64" s="802">
        <v>1</v>
      </c>
      <c r="E64" s="805"/>
      <c r="F64" s="805"/>
      <c r="G64" s="805"/>
      <c r="H64" s="805"/>
      <c r="I64" s="805"/>
      <c r="J64" s="805"/>
      <c r="K64" s="805"/>
      <c r="L64" s="805"/>
      <c r="M64" s="806"/>
      <c r="N64" s="806"/>
      <c r="O64" s="806"/>
      <c r="P64" s="800"/>
      <c r="Q64" s="800"/>
      <c r="R64" s="800">
        <v>17</v>
      </c>
      <c r="S64" s="801"/>
    </row>
    <row r="65" spans="1:19" ht="11.25" customHeight="1" x14ac:dyDescent="0.2">
      <c r="A65" s="823" t="s">
        <v>523</v>
      </c>
      <c r="B65" s="824" t="s">
        <v>202</v>
      </c>
      <c r="C65" s="824">
        <v>160</v>
      </c>
      <c r="D65" s="1074" t="s">
        <v>723</v>
      </c>
      <c r="E65" s="805"/>
      <c r="F65" s="805"/>
      <c r="G65" s="805"/>
      <c r="H65" s="805"/>
      <c r="I65" s="805"/>
      <c r="J65" s="805"/>
      <c r="K65" s="805"/>
      <c r="L65" s="805"/>
      <c r="M65" s="806"/>
      <c r="N65" s="806"/>
      <c r="O65" s="806"/>
      <c r="P65" s="800">
        <v>18</v>
      </c>
      <c r="Q65" s="800"/>
      <c r="R65" s="800"/>
      <c r="S65" s="801"/>
    </row>
    <row r="66" spans="1:19" ht="11.25" customHeight="1" x14ac:dyDescent="0.2">
      <c r="A66" s="823" t="s">
        <v>563</v>
      </c>
      <c r="B66" s="824" t="s">
        <v>202</v>
      </c>
      <c r="C66" s="824">
        <v>160</v>
      </c>
      <c r="D66" s="1074" t="s">
        <v>723</v>
      </c>
      <c r="E66" s="805"/>
      <c r="F66" s="805"/>
      <c r="G66" s="805"/>
      <c r="H66" s="805"/>
      <c r="I66" s="805"/>
      <c r="J66" s="805"/>
      <c r="K66" s="805"/>
      <c r="L66" s="805"/>
      <c r="M66" s="806"/>
      <c r="N66" s="806"/>
      <c r="O66" s="806"/>
      <c r="P66" s="800"/>
      <c r="Q66" s="800">
        <v>19</v>
      </c>
      <c r="R66" s="800"/>
      <c r="S66" s="801"/>
    </row>
    <row r="67" spans="1:19" ht="11.25" customHeight="1" x14ac:dyDescent="0.2">
      <c r="A67" s="823" t="s">
        <v>725</v>
      </c>
      <c r="B67" s="824" t="s">
        <v>202</v>
      </c>
      <c r="C67" s="824">
        <v>160</v>
      </c>
      <c r="D67" s="1074" t="s">
        <v>723</v>
      </c>
      <c r="E67" s="805"/>
      <c r="F67" s="805"/>
      <c r="G67" s="805"/>
      <c r="H67" s="805"/>
      <c r="I67" s="805"/>
      <c r="J67" s="805"/>
      <c r="K67" s="805"/>
      <c r="L67" s="805"/>
      <c r="M67" s="806"/>
      <c r="N67" s="806"/>
      <c r="O67" s="806"/>
      <c r="P67" s="800"/>
      <c r="Q67" s="800"/>
      <c r="R67" s="800"/>
      <c r="S67" s="801">
        <v>16</v>
      </c>
    </row>
    <row r="68" spans="1:19" ht="11.25" customHeight="1" x14ac:dyDescent="0.2">
      <c r="A68" s="823" t="s">
        <v>311</v>
      </c>
      <c r="B68" s="824" t="s">
        <v>199</v>
      </c>
      <c r="C68" s="824">
        <v>160</v>
      </c>
      <c r="D68" s="1074" t="s">
        <v>723</v>
      </c>
      <c r="E68" s="805"/>
      <c r="F68" s="805"/>
      <c r="G68" s="805"/>
      <c r="H68" s="805">
        <v>8</v>
      </c>
      <c r="I68" s="805"/>
      <c r="J68" s="805"/>
      <c r="K68" s="805"/>
      <c r="L68" s="805"/>
      <c r="M68" s="806"/>
      <c r="N68" s="806"/>
      <c r="O68" s="806"/>
      <c r="P68" s="800"/>
      <c r="Q68" s="800"/>
      <c r="R68" s="800"/>
      <c r="S68" s="801"/>
    </row>
    <row r="69" spans="1:19" ht="11.25" customHeight="1" x14ac:dyDescent="0.2">
      <c r="A69" s="823" t="s">
        <v>564</v>
      </c>
      <c r="B69" s="824" t="s">
        <v>199</v>
      </c>
      <c r="C69" s="824">
        <v>160</v>
      </c>
      <c r="D69" s="1074" t="s">
        <v>723</v>
      </c>
      <c r="E69" s="805"/>
      <c r="F69" s="805"/>
      <c r="G69" s="805"/>
      <c r="H69" s="805"/>
      <c r="I69" s="805"/>
      <c r="J69" s="805"/>
      <c r="K69" s="805"/>
      <c r="L69" s="805"/>
      <c r="M69" s="806"/>
      <c r="N69" s="806"/>
      <c r="O69" s="806"/>
      <c r="P69" s="800"/>
      <c r="Q69" s="800"/>
      <c r="R69" s="800">
        <v>13</v>
      </c>
      <c r="S69" s="801">
        <v>11</v>
      </c>
    </row>
    <row r="70" spans="1:19" ht="11.25" customHeight="1" x14ac:dyDescent="0.2">
      <c r="A70" s="823" t="s">
        <v>456</v>
      </c>
      <c r="B70" s="824" t="s">
        <v>202</v>
      </c>
      <c r="C70" s="824">
        <v>160</v>
      </c>
      <c r="D70" s="1074" t="s">
        <v>723</v>
      </c>
      <c r="E70" s="805"/>
      <c r="F70" s="805"/>
      <c r="G70" s="805"/>
      <c r="H70" s="805"/>
      <c r="I70" s="805"/>
      <c r="J70" s="805"/>
      <c r="K70" s="805"/>
      <c r="L70" s="805"/>
      <c r="M70" s="806"/>
      <c r="N70" s="806">
        <v>13</v>
      </c>
      <c r="O70" s="806"/>
      <c r="P70" s="800"/>
      <c r="Q70" s="800"/>
      <c r="R70" s="800"/>
      <c r="S70" s="801"/>
    </row>
    <row r="71" spans="1:19" ht="11.25" customHeight="1" x14ac:dyDescent="0.2">
      <c r="A71" s="823" t="s">
        <v>724</v>
      </c>
      <c r="B71" s="824" t="s">
        <v>202</v>
      </c>
      <c r="C71" s="824">
        <v>160</v>
      </c>
      <c r="D71" s="1074" t="s">
        <v>723</v>
      </c>
      <c r="E71" s="805"/>
      <c r="F71" s="805"/>
      <c r="G71" s="805"/>
      <c r="H71" s="805"/>
      <c r="I71" s="805"/>
      <c r="J71" s="805"/>
      <c r="K71" s="805"/>
      <c r="L71" s="805"/>
      <c r="M71" s="806"/>
      <c r="N71" s="806"/>
      <c r="O71" s="806"/>
      <c r="P71" s="800"/>
      <c r="Q71" s="800"/>
      <c r="R71" s="800"/>
      <c r="S71" s="801">
        <v>30</v>
      </c>
    </row>
    <row r="72" spans="1:19" ht="11.25" customHeight="1" x14ac:dyDescent="0.2">
      <c r="A72" s="823" t="s">
        <v>212</v>
      </c>
      <c r="B72" s="824" t="s">
        <v>202</v>
      </c>
      <c r="C72" s="824">
        <v>160</v>
      </c>
      <c r="D72" s="802">
        <v>1</v>
      </c>
      <c r="E72" s="805">
        <v>20</v>
      </c>
      <c r="F72" s="805">
        <v>20</v>
      </c>
      <c r="G72" s="805">
        <v>18</v>
      </c>
      <c r="H72" s="805"/>
      <c r="I72" s="805"/>
      <c r="J72" s="805"/>
      <c r="K72" s="805"/>
      <c r="L72" s="805"/>
      <c r="M72" s="806"/>
      <c r="N72" s="806"/>
      <c r="O72" s="806"/>
      <c r="P72" s="800"/>
      <c r="Q72" s="800"/>
      <c r="R72" s="800"/>
      <c r="S72" s="801"/>
    </row>
    <row r="73" spans="1:19" ht="21.75" customHeight="1" x14ac:dyDescent="0.2">
      <c r="A73" s="823" t="s">
        <v>333</v>
      </c>
      <c r="B73" s="824" t="s">
        <v>202</v>
      </c>
      <c r="C73" s="824">
        <v>160</v>
      </c>
      <c r="D73" s="802">
        <v>3</v>
      </c>
      <c r="E73" s="805"/>
      <c r="F73" s="805"/>
      <c r="G73" s="805"/>
      <c r="H73" s="805"/>
      <c r="I73" s="805"/>
      <c r="J73" s="805">
        <v>1</v>
      </c>
      <c r="K73" s="805"/>
      <c r="L73" s="805"/>
      <c r="M73" s="806"/>
      <c r="N73" s="806"/>
      <c r="O73" s="806"/>
      <c r="P73" s="800"/>
      <c r="Q73" s="800"/>
      <c r="R73" s="800"/>
      <c r="S73" s="801"/>
    </row>
    <row r="74" spans="1:19" ht="11.25" customHeight="1" x14ac:dyDescent="0.2">
      <c r="A74" s="823" t="s">
        <v>310</v>
      </c>
      <c r="B74" s="824" t="s">
        <v>202</v>
      </c>
      <c r="C74" s="824">
        <v>160</v>
      </c>
      <c r="D74" s="802">
        <v>1</v>
      </c>
      <c r="E74" s="805"/>
      <c r="F74" s="805"/>
      <c r="G74" s="805"/>
      <c r="H74" s="805">
        <v>16</v>
      </c>
      <c r="I74" s="805">
        <v>27</v>
      </c>
      <c r="J74" s="805">
        <v>16</v>
      </c>
      <c r="K74" s="805">
        <v>12</v>
      </c>
      <c r="L74" s="805">
        <v>18</v>
      </c>
      <c r="M74" s="806">
        <v>9</v>
      </c>
      <c r="N74" s="806">
        <v>13</v>
      </c>
      <c r="O74" s="806">
        <v>9</v>
      </c>
      <c r="P74" s="800">
        <v>10</v>
      </c>
      <c r="Q74" s="800">
        <v>14</v>
      </c>
      <c r="R74" s="800">
        <v>8</v>
      </c>
      <c r="S74" s="801"/>
    </row>
    <row r="75" spans="1:19" ht="11.25" customHeight="1" x14ac:dyDescent="0.2">
      <c r="A75" s="823" t="s">
        <v>310</v>
      </c>
      <c r="B75" s="824" t="s">
        <v>202</v>
      </c>
      <c r="C75" s="824">
        <v>160</v>
      </c>
      <c r="D75" s="802">
        <v>2</v>
      </c>
      <c r="E75" s="805"/>
      <c r="F75" s="805"/>
      <c r="G75" s="805"/>
      <c r="H75" s="805"/>
      <c r="I75" s="805">
        <v>9</v>
      </c>
      <c r="J75" s="805">
        <v>13</v>
      </c>
      <c r="K75" s="805">
        <v>9</v>
      </c>
      <c r="L75" s="805">
        <v>9</v>
      </c>
      <c r="M75" s="806">
        <v>11</v>
      </c>
      <c r="N75" s="806">
        <v>4</v>
      </c>
      <c r="O75" s="806">
        <v>7</v>
      </c>
      <c r="P75" s="800">
        <v>6</v>
      </c>
      <c r="Q75" s="800">
        <v>9</v>
      </c>
      <c r="R75" s="800">
        <v>5</v>
      </c>
      <c r="S75" s="801">
        <v>6</v>
      </c>
    </row>
    <row r="76" spans="1:19" ht="11.25" customHeight="1" x14ac:dyDescent="0.2">
      <c r="A76" s="823" t="s">
        <v>310</v>
      </c>
      <c r="B76" s="824" t="s">
        <v>202</v>
      </c>
      <c r="C76" s="824">
        <v>160</v>
      </c>
      <c r="D76" s="802">
        <v>3</v>
      </c>
      <c r="E76" s="805"/>
      <c r="F76" s="805"/>
      <c r="G76" s="805"/>
      <c r="H76" s="805"/>
      <c r="I76" s="805"/>
      <c r="J76" s="805">
        <v>6</v>
      </c>
      <c r="K76" s="805">
        <v>17</v>
      </c>
      <c r="L76" s="805">
        <v>15</v>
      </c>
      <c r="M76" s="806">
        <v>7</v>
      </c>
      <c r="N76" s="806">
        <v>6</v>
      </c>
      <c r="O76" s="806">
        <v>3</v>
      </c>
      <c r="P76" s="800">
        <v>9</v>
      </c>
      <c r="Q76" s="800">
        <v>9</v>
      </c>
      <c r="R76" s="800">
        <v>15</v>
      </c>
      <c r="S76" s="801">
        <v>6</v>
      </c>
    </row>
    <row r="77" spans="1:19" ht="11.25" customHeight="1" x14ac:dyDescent="0.2">
      <c r="A77" s="823" t="s">
        <v>212</v>
      </c>
      <c r="B77" s="824" t="s">
        <v>202</v>
      </c>
      <c r="C77" s="824">
        <v>160</v>
      </c>
      <c r="D77" s="802">
        <v>2</v>
      </c>
      <c r="E77" s="805">
        <v>10</v>
      </c>
      <c r="F77" s="805">
        <v>9</v>
      </c>
      <c r="G77" s="805">
        <v>10</v>
      </c>
      <c r="H77" s="805">
        <v>2</v>
      </c>
      <c r="I77" s="805"/>
      <c r="J77" s="805"/>
      <c r="K77" s="805"/>
      <c r="L77" s="805"/>
      <c r="M77" s="806"/>
      <c r="N77" s="806"/>
      <c r="O77" s="806"/>
      <c r="P77" s="800"/>
      <c r="Q77" s="800"/>
      <c r="R77" s="800"/>
      <c r="S77" s="801"/>
    </row>
    <row r="78" spans="1:19" ht="11.25" customHeight="1" x14ac:dyDescent="0.2">
      <c r="A78" s="826" t="s">
        <v>212</v>
      </c>
      <c r="B78" s="827" t="s">
        <v>202</v>
      </c>
      <c r="C78" s="827">
        <v>160</v>
      </c>
      <c r="D78" s="803">
        <v>3</v>
      </c>
      <c r="E78" s="828">
        <v>13</v>
      </c>
      <c r="F78" s="828">
        <v>7</v>
      </c>
      <c r="G78" s="828">
        <v>5</v>
      </c>
      <c r="H78" s="828">
        <v>5</v>
      </c>
      <c r="I78" s="828">
        <v>1</v>
      </c>
      <c r="J78" s="828"/>
      <c r="K78" s="828"/>
      <c r="L78" s="828"/>
      <c r="M78" s="829"/>
      <c r="N78" s="829"/>
      <c r="O78" s="829"/>
      <c r="P78" s="830"/>
      <c r="Q78" s="830"/>
      <c r="R78" s="830"/>
      <c r="S78" s="831"/>
    </row>
    <row r="79" spans="1:19" ht="11.25" customHeight="1" x14ac:dyDescent="0.2">
      <c r="A79" s="823" t="s">
        <v>380</v>
      </c>
      <c r="B79" s="824" t="s">
        <v>199</v>
      </c>
      <c r="C79" s="824">
        <v>160</v>
      </c>
      <c r="D79" s="1074" t="s">
        <v>723</v>
      </c>
      <c r="E79" s="805"/>
      <c r="F79" s="805"/>
      <c r="G79" s="805"/>
      <c r="H79" s="805"/>
      <c r="I79" s="805"/>
      <c r="J79" s="805"/>
      <c r="K79" s="805"/>
      <c r="L79" s="805"/>
      <c r="M79" s="806">
        <v>30</v>
      </c>
      <c r="N79" s="806"/>
      <c r="O79" s="806"/>
      <c r="P79" s="800"/>
      <c r="Q79" s="800"/>
      <c r="R79" s="800"/>
      <c r="S79" s="801"/>
    </row>
    <row r="80" spans="1:19" ht="11.25" customHeight="1" x14ac:dyDescent="0.2">
      <c r="A80" s="823" t="s">
        <v>457</v>
      </c>
      <c r="B80" s="824" t="s">
        <v>199</v>
      </c>
      <c r="C80" s="827">
        <v>160</v>
      </c>
      <c r="D80" s="1074" t="s">
        <v>723</v>
      </c>
      <c r="E80" s="828"/>
      <c r="F80" s="828"/>
      <c r="G80" s="828"/>
      <c r="H80" s="828"/>
      <c r="I80" s="828"/>
      <c r="J80" s="828"/>
      <c r="K80" s="828"/>
      <c r="L80" s="828"/>
      <c r="M80" s="829"/>
      <c r="N80" s="829">
        <v>25</v>
      </c>
      <c r="O80" s="829"/>
      <c r="P80" s="830"/>
      <c r="Q80" s="830"/>
      <c r="R80" s="830"/>
      <c r="S80" s="831"/>
    </row>
    <row r="81" spans="1:19" ht="11.25" customHeight="1" thickBot="1" x14ac:dyDescent="0.25">
      <c r="A81" s="826" t="s">
        <v>381</v>
      </c>
      <c r="B81" s="827" t="s">
        <v>202</v>
      </c>
      <c r="C81" s="827">
        <v>160</v>
      </c>
      <c r="D81" s="1074" t="s">
        <v>723</v>
      </c>
      <c r="E81" s="828"/>
      <c r="F81" s="828"/>
      <c r="G81" s="828"/>
      <c r="H81" s="828"/>
      <c r="I81" s="828"/>
      <c r="J81" s="828"/>
      <c r="K81" s="828"/>
      <c r="L81" s="828"/>
      <c r="M81" s="829">
        <v>11</v>
      </c>
      <c r="N81" s="829"/>
      <c r="O81" s="829"/>
      <c r="P81" s="830"/>
      <c r="Q81" s="830"/>
      <c r="R81" s="830"/>
      <c r="S81" s="831"/>
    </row>
    <row r="82" spans="1:19" ht="12" thickBot="1" x14ac:dyDescent="0.25">
      <c r="A82" s="832" t="s">
        <v>197</v>
      </c>
      <c r="B82" s="833"/>
      <c r="C82" s="833"/>
      <c r="D82" s="833"/>
      <c r="E82" s="833">
        <f>SUM(E9:E78)</f>
        <v>321</v>
      </c>
      <c r="F82" s="833">
        <f>SUM(F10:F78)</f>
        <v>312</v>
      </c>
      <c r="G82" s="833">
        <f>SUM(G10:G78)</f>
        <v>361</v>
      </c>
      <c r="H82" s="833">
        <f>SUM(H10:H78)</f>
        <v>356</v>
      </c>
      <c r="I82" s="833">
        <f>SUM(I9:I78)</f>
        <v>371</v>
      </c>
      <c r="J82" s="833">
        <f>SUM(J9:J78)</f>
        <v>363</v>
      </c>
      <c r="K82" s="834">
        <f>SUM(K9:K78)</f>
        <v>360</v>
      </c>
      <c r="L82" s="834">
        <f>SUM(L9:L78)</f>
        <v>372</v>
      </c>
      <c r="M82" s="835">
        <f t="shared" ref="M82:R82" si="0">SUM(M9:M81)</f>
        <v>383</v>
      </c>
      <c r="N82" s="835">
        <f t="shared" si="0"/>
        <v>365</v>
      </c>
      <c r="O82" s="835">
        <f t="shared" si="0"/>
        <v>362</v>
      </c>
      <c r="P82" s="835">
        <f t="shared" si="0"/>
        <v>377</v>
      </c>
      <c r="Q82" s="835">
        <f t="shared" si="0"/>
        <v>389</v>
      </c>
      <c r="R82" s="835">
        <f t="shared" si="0"/>
        <v>393</v>
      </c>
      <c r="S82" s="836">
        <f t="shared" ref="S82" si="1">SUM(S9:S81)</f>
        <v>383</v>
      </c>
    </row>
  </sheetData>
  <mergeCells count="4">
    <mergeCell ref="A1:S1"/>
    <mergeCell ref="A2:S2"/>
    <mergeCell ref="A3:S3"/>
    <mergeCell ref="A4:S4"/>
  </mergeCells>
  <phoneticPr fontId="4" type="noConversion"/>
  <pageMargins left="0.78740157480314965" right="0.78740157480314965" top="0.62992125984251968" bottom="0.98425196850393704" header="0.51181102362204722" footer="0.51181102362204722"/>
  <pageSetup paperSize="9" scale="90" orientation="landscape" r:id="rId1"/>
  <headerFooter alignWithMargins="0">
    <oddFooter>&amp;L&amp;D&amp;CAllgemeine Übersicht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JO16"/>
  <sheetViews>
    <sheetView zoomScaleNormal="100" workbookViewId="0">
      <selection activeCell="Z10" sqref="Z10"/>
    </sheetView>
  </sheetViews>
  <sheetFormatPr baseColWidth="10" defaultRowHeight="12.75" customHeight="1" x14ac:dyDescent="0.3"/>
  <cols>
    <col min="1" max="1" width="11.42578125" style="295" bestFit="1" customWidth="1"/>
    <col min="2" max="7" width="4.5703125" style="295" bestFit="1" customWidth="1"/>
    <col min="8" max="8" width="5.5703125" style="296" bestFit="1" customWidth="1"/>
    <col min="9" max="9" width="7" style="296" bestFit="1" customWidth="1"/>
    <col min="10" max="10" width="4.5703125" style="296" bestFit="1" customWidth="1"/>
    <col min="11" max="11" width="6.140625" style="296" bestFit="1" customWidth="1"/>
    <col min="12" max="12" width="5.5703125" style="296" bestFit="1" customWidth="1"/>
    <col min="13" max="13" width="7" style="296" customWidth="1"/>
    <col min="14" max="14" width="4.42578125" style="295" bestFit="1" customWidth="1"/>
    <col min="15" max="15" width="4.5703125" style="295" bestFit="1" customWidth="1"/>
    <col min="16" max="16" width="4.42578125" style="295" bestFit="1" customWidth="1"/>
    <col min="17" max="17" width="4.5703125" style="295" bestFit="1" customWidth="1"/>
    <col min="18" max="18" width="4.42578125" style="295" bestFit="1" customWidth="1"/>
    <col min="19" max="19" width="4.5703125" style="295" bestFit="1" customWidth="1"/>
    <col min="20" max="20" width="4.42578125" style="295" bestFit="1" customWidth="1"/>
    <col min="21" max="21" width="4.5703125" style="295" bestFit="1" customWidth="1"/>
    <col min="22" max="22" width="4.42578125" style="295" bestFit="1" customWidth="1"/>
    <col min="23" max="23" width="4.5703125" style="295" bestFit="1" customWidth="1"/>
    <col min="24" max="24" width="4.42578125" style="295" bestFit="1" customWidth="1"/>
    <col min="25" max="25" width="4.5703125" style="295" bestFit="1" customWidth="1"/>
    <col min="26" max="26" width="5.5703125" style="296" bestFit="1" customWidth="1"/>
    <col min="27" max="27" width="7" style="296" bestFit="1" customWidth="1"/>
    <col min="28" max="28" width="4.5703125" style="296" bestFit="1" customWidth="1"/>
    <col min="29" max="29" width="6.5703125" style="296" customWidth="1"/>
    <col min="30" max="30" width="5.5703125" style="296" bestFit="1" customWidth="1"/>
    <col min="31" max="31" width="7" style="296" customWidth="1"/>
    <col min="32" max="32" width="6.42578125" style="297" customWidth="1"/>
    <col min="33" max="33" width="6.85546875" style="2" bestFit="1" customWidth="1"/>
    <col min="34" max="16384" width="11.42578125" style="2"/>
  </cols>
  <sheetData>
    <row r="3" spans="1:275" ht="8.25" customHeight="1" thickBot="1" x14ac:dyDescent="0.35"/>
    <row r="4" spans="1:275" ht="39.75" customHeight="1" x14ac:dyDescent="0.3">
      <c r="A4" s="1289" t="s">
        <v>734</v>
      </c>
      <c r="B4" s="1290"/>
      <c r="C4" s="1290"/>
      <c r="D4" s="1290"/>
      <c r="E4" s="1290"/>
      <c r="F4" s="1290"/>
      <c r="G4" s="1290"/>
      <c r="H4" s="1290"/>
      <c r="I4" s="1290"/>
      <c r="J4" s="1290"/>
      <c r="K4" s="1290"/>
      <c r="L4" s="1290"/>
      <c r="M4" s="1290"/>
      <c r="N4" s="1290"/>
      <c r="O4" s="1290"/>
      <c r="P4" s="1290"/>
      <c r="Q4" s="1290"/>
      <c r="R4" s="1290"/>
      <c r="S4" s="1290"/>
      <c r="T4" s="1290"/>
      <c r="U4" s="1290"/>
      <c r="V4" s="1290"/>
      <c r="W4" s="1290"/>
      <c r="X4" s="1290"/>
      <c r="Y4" s="1290"/>
      <c r="Z4" s="1290"/>
      <c r="AA4" s="1290"/>
      <c r="AB4" s="1290"/>
      <c r="AC4" s="1290"/>
      <c r="AD4" s="1290"/>
      <c r="AE4" s="1290"/>
      <c r="AF4" s="1291"/>
    </row>
    <row r="5" spans="1:275" ht="16.5" customHeight="1" x14ac:dyDescent="0.3">
      <c r="A5" s="1292" t="s">
        <v>689</v>
      </c>
      <c r="B5" s="1293"/>
      <c r="C5" s="1293"/>
      <c r="D5" s="1293"/>
      <c r="E5" s="1293"/>
      <c r="F5" s="1293"/>
      <c r="G5" s="1293"/>
      <c r="H5" s="1293"/>
      <c r="I5" s="1293"/>
      <c r="J5" s="1293"/>
      <c r="K5" s="1293"/>
      <c r="L5" s="1293"/>
      <c r="M5" s="1293"/>
      <c r="N5" s="1293"/>
      <c r="O5" s="1293"/>
      <c r="P5" s="1293"/>
      <c r="Q5" s="1293"/>
      <c r="R5" s="1293"/>
      <c r="S5" s="1293"/>
      <c r="T5" s="1293"/>
      <c r="U5" s="1293"/>
      <c r="V5" s="1293"/>
      <c r="W5" s="1293"/>
      <c r="X5" s="1293"/>
      <c r="Y5" s="1293"/>
      <c r="Z5" s="1293"/>
      <c r="AA5" s="1293"/>
      <c r="AB5" s="1293"/>
      <c r="AC5" s="1293"/>
      <c r="AD5" s="1293"/>
      <c r="AE5" s="1293"/>
      <c r="AF5" s="1294"/>
    </row>
    <row r="6" spans="1:275" ht="15.75" customHeight="1" thickBot="1" x14ac:dyDescent="0.35">
      <c r="A6" s="1295" t="s">
        <v>690</v>
      </c>
      <c r="B6" s="1296"/>
      <c r="C6" s="1296"/>
      <c r="D6" s="1296"/>
      <c r="E6" s="1296"/>
      <c r="F6" s="1296"/>
      <c r="G6" s="1296"/>
      <c r="H6" s="1296"/>
      <c r="I6" s="1296"/>
      <c r="J6" s="1296"/>
      <c r="K6" s="1296"/>
      <c r="L6" s="1296"/>
      <c r="M6" s="1296"/>
      <c r="N6" s="1296"/>
      <c r="O6" s="1296"/>
      <c r="P6" s="1296"/>
      <c r="Q6" s="1296"/>
      <c r="R6" s="1296"/>
      <c r="S6" s="1296"/>
      <c r="T6" s="1296"/>
      <c r="U6" s="1296"/>
      <c r="V6" s="1296"/>
      <c r="W6" s="1296"/>
      <c r="X6" s="1296"/>
      <c r="Y6" s="1296"/>
      <c r="Z6" s="1296"/>
      <c r="AA6" s="1296"/>
      <c r="AB6" s="1296"/>
      <c r="AC6" s="1296"/>
      <c r="AD6" s="1296"/>
      <c r="AE6" s="1296"/>
      <c r="AF6" s="1297"/>
    </row>
    <row r="8" spans="1:275" s="4" customFormat="1" ht="27" customHeight="1" x14ac:dyDescent="0.25">
      <c r="A8" s="930"/>
      <c r="B8" s="930" t="s">
        <v>27</v>
      </c>
      <c r="C8" s="930" t="s">
        <v>284</v>
      </c>
      <c r="D8" s="930" t="s">
        <v>28</v>
      </c>
      <c r="E8" s="930" t="s">
        <v>284</v>
      </c>
      <c r="F8" s="930" t="s">
        <v>29</v>
      </c>
      <c r="G8" s="930" t="s">
        <v>284</v>
      </c>
      <c r="H8" s="1302" t="s">
        <v>30</v>
      </c>
      <c r="I8" s="1303"/>
      <c r="J8" s="1300" t="s">
        <v>658</v>
      </c>
      <c r="K8" s="1301"/>
      <c r="L8" s="1304" t="s">
        <v>5</v>
      </c>
      <c r="M8" s="1305"/>
      <c r="N8" s="930" t="s">
        <v>31</v>
      </c>
      <c r="O8" s="930" t="s">
        <v>284</v>
      </c>
      <c r="P8" s="930" t="s">
        <v>32</v>
      </c>
      <c r="Q8" s="930" t="s">
        <v>284</v>
      </c>
      <c r="R8" s="930" t="s">
        <v>33</v>
      </c>
      <c r="S8" s="930" t="s">
        <v>284</v>
      </c>
      <c r="T8" s="930" t="s">
        <v>34</v>
      </c>
      <c r="U8" s="930" t="s">
        <v>284</v>
      </c>
      <c r="V8" s="930" t="s">
        <v>35</v>
      </c>
      <c r="W8" s="930" t="s">
        <v>284</v>
      </c>
      <c r="X8" s="930" t="s">
        <v>36</v>
      </c>
      <c r="Y8" s="930" t="s">
        <v>284</v>
      </c>
      <c r="Z8" s="1302" t="s">
        <v>37</v>
      </c>
      <c r="AA8" s="1303"/>
      <c r="AB8" s="1300" t="s">
        <v>659</v>
      </c>
      <c r="AC8" s="1301"/>
      <c r="AD8" s="1304" t="s">
        <v>5</v>
      </c>
      <c r="AE8" s="1305"/>
      <c r="AF8" s="931" t="s">
        <v>38</v>
      </c>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row>
    <row r="9" spans="1:275" s="6" customFormat="1" ht="15" x14ac:dyDescent="0.25">
      <c r="A9" s="932" t="s">
        <v>43</v>
      </c>
      <c r="B9" s="298">
        <v>72</v>
      </c>
      <c r="C9" s="298">
        <v>27</v>
      </c>
      <c r="D9" s="298">
        <v>72</v>
      </c>
      <c r="E9" s="298">
        <v>43</v>
      </c>
      <c r="F9" s="298">
        <v>144</v>
      </c>
      <c r="G9" s="298">
        <v>5</v>
      </c>
      <c r="H9" s="939">
        <f>B9+D9+F9</f>
        <v>288</v>
      </c>
      <c r="I9" s="1101">
        <f>H9/L9</f>
        <v>0.79338842975206614</v>
      </c>
      <c r="J9" s="1103">
        <f>C9+E9+G9</f>
        <v>75</v>
      </c>
      <c r="K9" s="1104">
        <f>J9/L9</f>
        <v>0.20661157024793389</v>
      </c>
      <c r="L9" s="929">
        <f t="shared" ref="L9:L11" si="0">H9+J9</f>
        <v>363</v>
      </c>
      <c r="M9" s="1097">
        <f>L9/L12</f>
        <v>0.14932126696832579</v>
      </c>
      <c r="N9" s="298">
        <v>146</v>
      </c>
      <c r="O9" s="298">
        <v>1</v>
      </c>
      <c r="P9" s="298">
        <v>113</v>
      </c>
      <c r="Q9" s="298">
        <v>1</v>
      </c>
      <c r="R9" s="298">
        <v>161</v>
      </c>
      <c r="S9" s="298">
        <v>1</v>
      </c>
      <c r="T9" s="298">
        <v>140</v>
      </c>
      <c r="U9" s="298">
        <v>2</v>
      </c>
      <c r="V9" s="298">
        <v>154</v>
      </c>
      <c r="W9" s="298">
        <v>2</v>
      </c>
      <c r="X9" s="298">
        <v>119</v>
      </c>
      <c r="Y9" s="298">
        <v>2</v>
      </c>
      <c r="Z9" s="940">
        <f t="shared" ref="Z9:Z12" si="1">N9+P9+R9+T9+V9+X9</f>
        <v>833</v>
      </c>
      <c r="AA9" s="1100">
        <f>Z9/AD9</f>
        <v>0.9893111638954869</v>
      </c>
      <c r="AB9" s="1105">
        <f>O9+Q9+S9+U9+W9+Y9</f>
        <v>9</v>
      </c>
      <c r="AC9" s="1106">
        <f>AB9/AD9</f>
        <v>1.0688836104513063E-2</v>
      </c>
      <c r="AD9" s="933">
        <f>AB9+Z9</f>
        <v>842</v>
      </c>
      <c r="AE9" s="1102">
        <v>0.17419999999999999</v>
      </c>
      <c r="AF9" s="934">
        <f>L9+AD9</f>
        <v>1205</v>
      </c>
      <c r="AG9" s="1099">
        <f>AF9/AF12</f>
        <v>0.16590940382761943</v>
      </c>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c r="IW9" s="5"/>
      <c r="IX9" s="5"/>
      <c r="IY9" s="5"/>
      <c r="IZ9" s="5"/>
      <c r="JA9" s="5"/>
      <c r="JB9" s="5"/>
      <c r="JC9" s="5"/>
      <c r="JD9" s="5"/>
      <c r="JE9" s="5"/>
      <c r="JF9" s="5"/>
      <c r="JG9" s="5"/>
      <c r="JH9" s="5"/>
      <c r="JI9" s="5"/>
      <c r="JJ9" s="5"/>
      <c r="JK9" s="5"/>
      <c r="JL9" s="5"/>
      <c r="JM9" s="5"/>
      <c r="JN9" s="5"/>
      <c r="JO9" s="5"/>
    </row>
    <row r="10" spans="1:275" s="6" customFormat="1" ht="15" x14ac:dyDescent="0.25">
      <c r="A10" s="935" t="s">
        <v>387</v>
      </c>
      <c r="B10" s="301">
        <v>596</v>
      </c>
      <c r="C10" s="301">
        <v>52</v>
      </c>
      <c r="D10" s="301">
        <v>573</v>
      </c>
      <c r="E10" s="301">
        <v>49</v>
      </c>
      <c r="F10" s="301">
        <v>589</v>
      </c>
      <c r="G10" s="301">
        <v>55</v>
      </c>
      <c r="H10" s="939">
        <f>B10+D10+F10</f>
        <v>1758</v>
      </c>
      <c r="I10" s="1101">
        <f>H10/L10</f>
        <v>0.91849529780564265</v>
      </c>
      <c r="J10" s="1103">
        <f t="shared" ref="J10:J12" si="2">C10+E10+G10</f>
        <v>156</v>
      </c>
      <c r="K10" s="1104">
        <f>J10/L10</f>
        <v>8.1504702194357362E-2</v>
      </c>
      <c r="L10" s="929">
        <f t="shared" si="0"/>
        <v>1914</v>
      </c>
      <c r="M10" s="1097">
        <f>L10/L12</f>
        <v>0.78733031674208143</v>
      </c>
      <c r="N10" s="301">
        <v>638</v>
      </c>
      <c r="O10" s="301">
        <v>11</v>
      </c>
      <c r="P10" s="301">
        <v>597</v>
      </c>
      <c r="Q10" s="301">
        <v>4</v>
      </c>
      <c r="R10" s="301">
        <v>630</v>
      </c>
      <c r="S10" s="301">
        <v>6</v>
      </c>
      <c r="T10" s="301">
        <v>607</v>
      </c>
      <c r="U10" s="301">
        <v>5</v>
      </c>
      <c r="V10" s="301">
        <v>572</v>
      </c>
      <c r="W10" s="301">
        <v>3</v>
      </c>
      <c r="X10" s="301">
        <v>541</v>
      </c>
      <c r="Y10" s="301">
        <v>3</v>
      </c>
      <c r="Z10" s="940">
        <f t="shared" si="1"/>
        <v>3585</v>
      </c>
      <c r="AA10" s="1100">
        <f>Z10/AD10</f>
        <v>0.99115288913464195</v>
      </c>
      <c r="AB10" s="1105">
        <f>O10+Q10+S10+U10+W10+Y10</f>
        <v>32</v>
      </c>
      <c r="AC10" s="1106">
        <f>AB10/AD10</f>
        <v>8.8471108653580318E-3</v>
      </c>
      <c r="AD10" s="933">
        <f t="shared" ref="AD10:AD12" si="3">AB10+Z10</f>
        <v>3617</v>
      </c>
      <c r="AE10" s="1102">
        <f>AD10/AD12</f>
        <v>0.7485513245033113</v>
      </c>
      <c r="AF10" s="934">
        <f>L10+AD10</f>
        <v>5531</v>
      </c>
      <c r="AG10" s="1099">
        <f>AF10/AF12</f>
        <v>0.7615310477764009</v>
      </c>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c r="IW10" s="5"/>
      <c r="IX10" s="5"/>
      <c r="IY10" s="5"/>
      <c r="IZ10" s="5"/>
      <c r="JA10" s="5"/>
      <c r="JB10" s="5"/>
      <c r="JC10" s="5"/>
      <c r="JD10" s="5"/>
      <c r="JE10" s="5"/>
      <c r="JF10" s="5"/>
      <c r="JG10" s="5"/>
      <c r="JH10" s="5"/>
      <c r="JI10" s="5"/>
      <c r="JJ10" s="5"/>
      <c r="JK10" s="5"/>
      <c r="JL10" s="5"/>
      <c r="JM10" s="5"/>
      <c r="JN10" s="5"/>
      <c r="JO10" s="5"/>
    </row>
    <row r="11" spans="1:275" s="6" customFormat="1" ht="15" x14ac:dyDescent="0.25">
      <c r="A11" s="932" t="s">
        <v>101</v>
      </c>
      <c r="B11" s="466">
        <v>44</v>
      </c>
      <c r="C11" s="466">
        <v>0</v>
      </c>
      <c r="D11" s="466">
        <v>50</v>
      </c>
      <c r="E11" s="466">
        <v>0</v>
      </c>
      <c r="F11" s="466">
        <v>60</v>
      </c>
      <c r="G11" s="466">
        <v>0</v>
      </c>
      <c r="H11" s="939">
        <f>B11+D11+F11</f>
        <v>154</v>
      </c>
      <c r="I11" s="1101">
        <f>H11/L11</f>
        <v>1</v>
      </c>
      <c r="J11" s="1103">
        <f t="shared" si="2"/>
        <v>0</v>
      </c>
      <c r="K11" s="1104">
        <f>J11/L11</f>
        <v>0</v>
      </c>
      <c r="L11" s="929">
        <f t="shared" si="0"/>
        <v>154</v>
      </c>
      <c r="M11" s="1097">
        <f>L11/L12</f>
        <v>6.3348416289592757E-2</v>
      </c>
      <c r="N11" s="466">
        <v>59</v>
      </c>
      <c r="O11" s="466">
        <v>0</v>
      </c>
      <c r="P11" s="466">
        <v>52</v>
      </c>
      <c r="Q11" s="466">
        <v>0</v>
      </c>
      <c r="R11" s="466">
        <v>58</v>
      </c>
      <c r="S11" s="466">
        <v>0</v>
      </c>
      <c r="T11" s="466">
        <v>75</v>
      </c>
      <c r="U11" s="466">
        <v>0</v>
      </c>
      <c r="V11" s="466">
        <v>59</v>
      </c>
      <c r="W11" s="466">
        <v>0</v>
      </c>
      <c r="X11" s="466">
        <v>70</v>
      </c>
      <c r="Y11" s="466">
        <v>0</v>
      </c>
      <c r="Z11" s="940">
        <f t="shared" si="1"/>
        <v>373</v>
      </c>
      <c r="AA11" s="1100">
        <f>Z11/AD11</f>
        <v>1</v>
      </c>
      <c r="AB11" s="1105">
        <f>O11+Q11+S11+U11+W11+Y11</f>
        <v>0</v>
      </c>
      <c r="AC11" s="1106">
        <f>AB11/AD11</f>
        <v>0</v>
      </c>
      <c r="AD11" s="933">
        <f t="shared" si="3"/>
        <v>373</v>
      </c>
      <c r="AE11" s="1102">
        <f>AD11/AD12</f>
        <v>7.7193708609271522E-2</v>
      </c>
      <c r="AF11" s="934">
        <f>L11+AD11</f>
        <v>527</v>
      </c>
      <c r="AG11" s="1099">
        <f>AF11/AF12</f>
        <v>7.2559548395979626E-2</v>
      </c>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row>
    <row r="12" spans="1:275" s="8" customFormat="1" ht="15" x14ac:dyDescent="0.25">
      <c r="A12" s="930" t="s">
        <v>5</v>
      </c>
      <c r="B12" s="936">
        <f>+B9+B10+B11</f>
        <v>712</v>
      </c>
      <c r="C12" s="936">
        <f t="shared" ref="C12:G12" si="4">+C9+C10+C11</f>
        <v>79</v>
      </c>
      <c r="D12" s="936">
        <f t="shared" si="4"/>
        <v>695</v>
      </c>
      <c r="E12" s="936">
        <f t="shared" si="4"/>
        <v>92</v>
      </c>
      <c r="F12" s="936">
        <f t="shared" si="4"/>
        <v>793</v>
      </c>
      <c r="G12" s="936">
        <f t="shared" si="4"/>
        <v>60</v>
      </c>
      <c r="H12" s="939">
        <f t="shared" ref="H12:Y12" si="5">+H9+H10+H11</f>
        <v>2200</v>
      </c>
      <c r="I12" s="1101">
        <f>H12/L12</f>
        <v>0.90497737556561086</v>
      </c>
      <c r="J12" s="1103">
        <f t="shared" si="2"/>
        <v>231</v>
      </c>
      <c r="K12" s="1104">
        <f>J12/L12</f>
        <v>9.5022624434389136E-2</v>
      </c>
      <c r="L12" s="1285">
        <f>H12+J12</f>
        <v>2431</v>
      </c>
      <c r="M12" s="1286"/>
      <c r="N12" s="936">
        <f t="shared" si="5"/>
        <v>843</v>
      </c>
      <c r="O12" s="936">
        <f t="shared" si="5"/>
        <v>12</v>
      </c>
      <c r="P12" s="936">
        <f t="shared" si="5"/>
        <v>762</v>
      </c>
      <c r="Q12" s="936">
        <f t="shared" si="5"/>
        <v>5</v>
      </c>
      <c r="R12" s="936">
        <f t="shared" si="5"/>
        <v>849</v>
      </c>
      <c r="S12" s="936">
        <f t="shared" si="5"/>
        <v>7</v>
      </c>
      <c r="T12" s="936">
        <f t="shared" si="5"/>
        <v>822</v>
      </c>
      <c r="U12" s="936">
        <f t="shared" si="5"/>
        <v>7</v>
      </c>
      <c r="V12" s="936">
        <f t="shared" si="5"/>
        <v>785</v>
      </c>
      <c r="W12" s="936">
        <f t="shared" si="5"/>
        <v>5</v>
      </c>
      <c r="X12" s="936">
        <f t="shared" si="5"/>
        <v>730</v>
      </c>
      <c r="Y12" s="936">
        <f t="shared" si="5"/>
        <v>5</v>
      </c>
      <c r="Z12" s="940">
        <f t="shared" si="1"/>
        <v>4791</v>
      </c>
      <c r="AA12" s="1100">
        <f>Z12/AD12</f>
        <v>0.99151490066225167</v>
      </c>
      <c r="AB12" s="1105">
        <f>O12+Q12+S12+U12+W12+Y12</f>
        <v>41</v>
      </c>
      <c r="AC12" s="1106">
        <f>AB12/AD12</f>
        <v>8.4850993377483443E-3</v>
      </c>
      <c r="AD12" s="1298">
        <f t="shared" si="3"/>
        <v>4832</v>
      </c>
      <c r="AE12" s="1299"/>
      <c r="AF12" s="938">
        <f>L12+AD12</f>
        <v>7263</v>
      </c>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c r="IW12" s="7"/>
      <c r="IX12" s="7"/>
      <c r="IY12" s="7"/>
      <c r="IZ12" s="7"/>
      <c r="JA12" s="7"/>
      <c r="JB12" s="7"/>
      <c r="JC12" s="7"/>
      <c r="JD12" s="7"/>
      <c r="JE12" s="7"/>
      <c r="JF12" s="7"/>
      <c r="JG12" s="7"/>
      <c r="JH12" s="7"/>
      <c r="JI12" s="7"/>
      <c r="JJ12" s="7"/>
      <c r="JK12" s="7"/>
      <c r="JL12" s="7"/>
      <c r="JM12" s="7"/>
      <c r="JN12" s="7"/>
      <c r="JO12" s="7"/>
    </row>
    <row r="13" spans="1:275" s="75" customFormat="1" ht="13.5" x14ac:dyDescent="0.25">
      <c r="A13" s="302"/>
      <c r="B13" s="302"/>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c r="IU13" s="7"/>
      <c r="IV13" s="7"/>
      <c r="IW13" s="7"/>
      <c r="IX13" s="7"/>
      <c r="IY13" s="7"/>
      <c r="IZ13" s="7"/>
      <c r="JA13" s="7"/>
      <c r="JB13" s="7"/>
      <c r="JC13" s="7"/>
      <c r="JD13" s="7"/>
      <c r="JE13" s="7"/>
      <c r="JF13" s="7"/>
      <c r="JG13" s="7"/>
      <c r="JH13" s="7"/>
      <c r="JI13" s="7"/>
      <c r="JJ13" s="7"/>
      <c r="JK13" s="7"/>
      <c r="JL13" s="7"/>
      <c r="JM13" s="7"/>
      <c r="JN13" s="7"/>
      <c r="JO13" s="7"/>
    </row>
    <row r="14" spans="1:275" ht="12.75" customHeight="1" x14ac:dyDescent="0.25">
      <c r="A14" s="189" t="s">
        <v>687</v>
      </c>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row>
    <row r="15" spans="1:275" ht="12.75" customHeight="1" x14ac:dyDescent="0.25">
      <c r="A15" s="303"/>
      <c r="B15" s="303"/>
      <c r="C15" s="303"/>
      <c r="D15" s="303"/>
      <c r="E15" s="303"/>
      <c r="F15" s="303"/>
      <c r="G15" s="303"/>
      <c r="H15" s="303"/>
      <c r="I15" s="303"/>
      <c r="J15" s="303"/>
      <c r="K15" s="303"/>
      <c r="L15" s="303"/>
      <c r="M15" s="303"/>
      <c r="N15" s="303"/>
      <c r="O15" s="303"/>
      <c r="P15" s="303"/>
      <c r="Q15" s="303"/>
      <c r="R15" s="303"/>
      <c r="S15" s="303"/>
      <c r="T15" s="303"/>
      <c r="U15" s="303"/>
      <c r="V15" s="303"/>
      <c r="W15" s="303"/>
      <c r="X15" s="303"/>
      <c r="Y15" s="303"/>
      <c r="Z15" s="303"/>
      <c r="AA15" s="303"/>
      <c r="AB15" s="303"/>
      <c r="AC15" s="303"/>
      <c r="AD15" s="303"/>
      <c r="AE15" s="303"/>
      <c r="AF15" s="303"/>
    </row>
    <row r="16" spans="1:275" ht="12.75" customHeight="1" x14ac:dyDescent="0.25">
      <c r="A16" s="304"/>
      <c r="B16" s="305"/>
      <c r="C16" s="305"/>
      <c r="D16" s="305"/>
      <c r="E16" s="305"/>
      <c r="F16" s="305"/>
      <c r="G16" s="305"/>
      <c r="H16" s="305"/>
      <c r="I16" s="305"/>
      <c r="J16" s="305"/>
      <c r="K16" s="305"/>
      <c r="L16" s="305"/>
      <c r="M16" s="305"/>
      <c r="N16" s="305"/>
      <c r="O16" s="305"/>
      <c r="P16" s="305"/>
      <c r="Q16" s="305"/>
      <c r="R16" s="305"/>
      <c r="S16" s="305"/>
      <c r="T16" s="305"/>
      <c r="U16" s="305"/>
      <c r="V16" s="305"/>
      <c r="W16" s="305"/>
      <c r="X16" s="305"/>
      <c r="Y16" s="305"/>
      <c r="Z16" s="305"/>
      <c r="AA16" s="305"/>
      <c r="AB16" s="305"/>
      <c r="AC16" s="305"/>
      <c r="AD16" s="305"/>
      <c r="AE16" s="305"/>
      <c r="AF16" s="305"/>
    </row>
  </sheetData>
  <mergeCells count="11">
    <mergeCell ref="AD12:AE12"/>
    <mergeCell ref="L12:M12"/>
    <mergeCell ref="A5:AF5"/>
    <mergeCell ref="A6:AF6"/>
    <mergeCell ref="A4:AF4"/>
    <mergeCell ref="AB8:AC8"/>
    <mergeCell ref="Z8:AA8"/>
    <mergeCell ref="J8:K8"/>
    <mergeCell ref="H8:I8"/>
    <mergeCell ref="L8:M8"/>
    <mergeCell ref="AD8:AE8"/>
  </mergeCells>
  <phoneticPr fontId="4" type="noConversion"/>
  <conditionalFormatting sqref="B16:AF16">
    <cfRule type="cellIs" dxfId="0" priority="1" stopIfTrue="1" operator="greaterThan">
      <formula>0</formula>
    </cfRule>
  </conditionalFormatting>
  <pageMargins left="0.39370078740157483" right="0.39370078740157483" top="0.98425196850393704" bottom="0.98425196850393704" header="0.51181102362204722" footer="0.51181102362204722"/>
  <pageSetup paperSize="9" scale="75" orientation="landscape" r:id="rId1"/>
  <headerFooter alignWithMargins="0">
    <oddFooter>&amp;L&amp;D&amp;CAllgemeine Übersicht</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T107"/>
  <sheetViews>
    <sheetView topLeftCell="A88" zoomScale="140" zoomScaleNormal="140" workbookViewId="0">
      <selection activeCell="T103" sqref="T103"/>
    </sheetView>
  </sheetViews>
  <sheetFormatPr baseColWidth="10" defaultColWidth="27.5703125" defaultRowHeight="11.25" x14ac:dyDescent="0.2"/>
  <cols>
    <col min="1" max="1" width="2.140625" style="792" customWidth="1"/>
    <col min="2" max="2" width="45.5703125" style="792" customWidth="1"/>
    <col min="3" max="3" width="4.85546875" style="792" customWidth="1"/>
    <col min="4" max="4" width="5.5703125" style="792" customWidth="1"/>
    <col min="5" max="5" width="4" style="792" customWidth="1"/>
    <col min="6" max="12" width="4.42578125" style="792" bestFit="1" customWidth="1"/>
    <col min="13" max="13" width="4.42578125" style="792" customWidth="1"/>
    <col min="14" max="15" width="4.42578125" style="792" bestFit="1" customWidth="1"/>
    <col min="16" max="17" width="4.42578125" style="793" bestFit="1" customWidth="1"/>
    <col min="18" max="18" width="4.42578125" style="792" bestFit="1" customWidth="1"/>
    <col min="19" max="19" width="4.42578125" style="793" bestFit="1" customWidth="1"/>
    <col min="20" max="20" width="4.42578125" style="45" bestFit="1" customWidth="1"/>
    <col min="21" max="16384" width="27.5703125" style="45"/>
  </cols>
  <sheetData>
    <row r="1" spans="1:20" ht="12" thickBot="1" x14ac:dyDescent="0.25"/>
    <row r="2" spans="1:20" s="77" customFormat="1" ht="15" x14ac:dyDescent="0.25">
      <c r="A2" s="1401" t="s">
        <v>165</v>
      </c>
      <c r="B2" s="1402"/>
      <c r="C2" s="1402"/>
      <c r="D2" s="1402"/>
      <c r="E2" s="1402"/>
      <c r="F2" s="1402"/>
      <c r="G2" s="1402"/>
      <c r="H2" s="1402"/>
      <c r="I2" s="1402"/>
      <c r="J2" s="1402"/>
      <c r="K2" s="1402"/>
      <c r="L2" s="1402"/>
      <c r="M2" s="1402"/>
      <c r="N2" s="1402"/>
      <c r="O2" s="1402"/>
      <c r="P2" s="1402"/>
      <c r="Q2" s="1402"/>
      <c r="R2" s="1402"/>
      <c r="S2" s="1403"/>
    </row>
    <row r="3" spans="1:20" s="77" customFormat="1" ht="15" x14ac:dyDescent="0.25">
      <c r="A3" s="1404" t="s">
        <v>691</v>
      </c>
      <c r="B3" s="1405"/>
      <c r="C3" s="1405"/>
      <c r="D3" s="1405"/>
      <c r="E3" s="1405"/>
      <c r="F3" s="1405"/>
      <c r="G3" s="1405"/>
      <c r="H3" s="1405"/>
      <c r="I3" s="1405"/>
      <c r="J3" s="1405"/>
      <c r="K3" s="1405"/>
      <c r="L3" s="1405"/>
      <c r="M3" s="1405"/>
      <c r="N3" s="1405"/>
      <c r="O3" s="1405"/>
      <c r="P3" s="1405"/>
      <c r="Q3" s="1405"/>
      <c r="R3" s="1405"/>
      <c r="S3" s="1406"/>
    </row>
    <row r="4" spans="1:20" s="77" customFormat="1" ht="15" x14ac:dyDescent="0.25">
      <c r="A4" s="1407" t="s">
        <v>689</v>
      </c>
      <c r="B4" s="1408"/>
      <c r="C4" s="1408"/>
      <c r="D4" s="1408"/>
      <c r="E4" s="1408"/>
      <c r="F4" s="1408"/>
      <c r="G4" s="1408"/>
      <c r="H4" s="1408"/>
      <c r="I4" s="1408"/>
      <c r="J4" s="1408"/>
      <c r="K4" s="1408"/>
      <c r="L4" s="1408"/>
      <c r="M4" s="1408"/>
      <c r="N4" s="1408"/>
      <c r="O4" s="1408"/>
      <c r="P4" s="1408"/>
      <c r="Q4" s="1408"/>
      <c r="R4" s="1408"/>
      <c r="S4" s="1409"/>
    </row>
    <row r="5" spans="1:20" s="77" customFormat="1" ht="15.75" thickBot="1" x14ac:dyDescent="0.3">
      <c r="A5" s="1410" t="s">
        <v>690</v>
      </c>
      <c r="B5" s="1411"/>
      <c r="C5" s="1411"/>
      <c r="D5" s="1411"/>
      <c r="E5" s="1411"/>
      <c r="F5" s="1411"/>
      <c r="G5" s="1411"/>
      <c r="H5" s="1411"/>
      <c r="I5" s="1411"/>
      <c r="J5" s="1411"/>
      <c r="K5" s="1411"/>
      <c r="L5" s="1411"/>
      <c r="M5" s="1411"/>
      <c r="N5" s="1411"/>
      <c r="O5" s="1411"/>
      <c r="P5" s="1411"/>
      <c r="Q5" s="1411"/>
      <c r="R5" s="1411"/>
      <c r="S5" s="1412"/>
    </row>
    <row r="6" spans="1:20" x14ac:dyDescent="0.2">
      <c r="B6" s="795"/>
      <c r="C6" s="795"/>
      <c r="D6" s="795"/>
      <c r="E6" s="796"/>
    </row>
    <row r="7" spans="1:20" x14ac:dyDescent="0.2">
      <c r="B7" s="795"/>
      <c r="C7" s="795"/>
      <c r="D7" s="795"/>
      <c r="E7" s="796"/>
      <c r="F7" s="799" t="s">
        <v>173</v>
      </c>
      <c r="G7" s="799" t="s">
        <v>173</v>
      </c>
      <c r="H7" s="799" t="s">
        <v>173</v>
      </c>
      <c r="I7" s="799" t="s">
        <v>173</v>
      </c>
      <c r="J7" s="799" t="s">
        <v>173</v>
      </c>
      <c r="K7" s="799" t="s">
        <v>173</v>
      </c>
      <c r="L7" s="799" t="s">
        <v>173</v>
      </c>
      <c r="M7" s="799" t="s">
        <v>173</v>
      </c>
      <c r="N7" s="799" t="s">
        <v>173</v>
      </c>
      <c r="O7" s="800" t="s">
        <v>173</v>
      </c>
      <c r="P7" s="800" t="s">
        <v>173</v>
      </c>
      <c r="Q7" s="800" t="s">
        <v>173</v>
      </c>
      <c r="R7" s="800" t="s">
        <v>173</v>
      </c>
      <c r="S7" s="800" t="s">
        <v>173</v>
      </c>
      <c r="T7" s="801" t="s">
        <v>173</v>
      </c>
    </row>
    <row r="8" spans="1:20" x14ac:dyDescent="0.2">
      <c r="B8" s="795"/>
      <c r="C8" s="795"/>
      <c r="D8" s="795"/>
      <c r="E8" s="796"/>
      <c r="F8" s="799">
        <v>2005</v>
      </c>
      <c r="G8" s="799">
        <v>2006</v>
      </c>
      <c r="H8" s="799">
        <v>2007</v>
      </c>
      <c r="I8" s="799">
        <v>2008</v>
      </c>
      <c r="J8" s="799">
        <v>2009</v>
      </c>
      <c r="K8" s="799">
        <v>2010</v>
      </c>
      <c r="L8" s="799">
        <v>2011</v>
      </c>
      <c r="M8" s="799">
        <v>2012</v>
      </c>
      <c r="N8" s="799">
        <v>2013</v>
      </c>
      <c r="O8" s="800">
        <v>2014</v>
      </c>
      <c r="P8" s="800">
        <v>2015</v>
      </c>
      <c r="Q8" s="800">
        <v>2016</v>
      </c>
      <c r="R8" s="800">
        <v>2017</v>
      </c>
      <c r="S8" s="800">
        <v>2018</v>
      </c>
      <c r="T8" s="801">
        <v>2019</v>
      </c>
    </row>
    <row r="9" spans="1:20" x14ac:dyDescent="0.2">
      <c r="B9" s="802" t="s">
        <v>174</v>
      </c>
      <c r="C9" s="802" t="s">
        <v>175</v>
      </c>
      <c r="D9" s="802" t="s">
        <v>176</v>
      </c>
      <c r="E9" s="802" t="s">
        <v>177</v>
      </c>
      <c r="F9" s="799">
        <v>2006</v>
      </c>
      <c r="G9" s="799">
        <v>2007</v>
      </c>
      <c r="H9" s="799">
        <v>2008</v>
      </c>
      <c r="I9" s="799">
        <v>2009</v>
      </c>
      <c r="J9" s="799">
        <v>2010</v>
      </c>
      <c r="K9" s="799">
        <v>2011</v>
      </c>
      <c r="L9" s="799">
        <v>2012</v>
      </c>
      <c r="M9" s="799">
        <v>2013</v>
      </c>
      <c r="N9" s="799">
        <v>2014</v>
      </c>
      <c r="O9" s="800">
        <v>2015</v>
      </c>
      <c r="P9" s="800">
        <v>2016</v>
      </c>
      <c r="Q9" s="800">
        <v>2017</v>
      </c>
      <c r="R9" s="800">
        <v>2018</v>
      </c>
      <c r="S9" s="800">
        <v>2019</v>
      </c>
      <c r="T9" s="801">
        <v>2020</v>
      </c>
    </row>
    <row r="10" spans="1:20" x14ac:dyDescent="0.2">
      <c r="B10" s="802" t="s">
        <v>213</v>
      </c>
      <c r="C10" s="802" t="s">
        <v>204</v>
      </c>
      <c r="D10" s="802">
        <v>240</v>
      </c>
      <c r="E10" s="802">
        <v>1</v>
      </c>
      <c r="F10" s="825">
        <v>24</v>
      </c>
      <c r="G10" s="805">
        <v>39</v>
      </c>
      <c r="H10" s="805">
        <v>26</v>
      </c>
      <c r="I10" s="805">
        <v>35</v>
      </c>
      <c r="J10" s="805">
        <v>54</v>
      </c>
      <c r="K10" s="805"/>
      <c r="L10" s="805"/>
      <c r="M10" s="805"/>
      <c r="N10" s="805"/>
      <c r="O10" s="806">
        <v>45</v>
      </c>
      <c r="P10" s="806">
        <v>66</v>
      </c>
      <c r="Q10" s="806">
        <v>39</v>
      </c>
      <c r="R10" s="806">
        <v>81</v>
      </c>
      <c r="S10" s="806"/>
      <c r="T10" s="801"/>
    </row>
    <row r="11" spans="1:20" s="997" customFormat="1" x14ac:dyDescent="0.2">
      <c r="A11" s="793"/>
      <c r="B11" s="996" t="s">
        <v>727</v>
      </c>
      <c r="C11" s="996" t="s">
        <v>204</v>
      </c>
      <c r="D11" s="996">
        <v>240</v>
      </c>
      <c r="E11" s="996">
        <v>1</v>
      </c>
      <c r="F11" s="806"/>
      <c r="G11" s="806"/>
      <c r="H11" s="806"/>
      <c r="I11" s="806"/>
      <c r="J11" s="806"/>
      <c r="K11" s="806"/>
      <c r="L11" s="806"/>
      <c r="M11" s="806"/>
      <c r="N11" s="806"/>
      <c r="O11" s="806"/>
      <c r="P11" s="806"/>
      <c r="Q11" s="806"/>
      <c r="R11" s="806"/>
      <c r="S11" s="806"/>
      <c r="T11" s="801">
        <v>44</v>
      </c>
    </row>
    <row r="12" spans="1:20" s="997" customFormat="1" x14ac:dyDescent="0.2">
      <c r="A12" s="793"/>
      <c r="B12" s="996" t="s">
        <v>728</v>
      </c>
      <c r="C12" s="996" t="s">
        <v>204</v>
      </c>
      <c r="D12" s="996">
        <v>120</v>
      </c>
      <c r="E12" s="996">
        <v>1</v>
      </c>
      <c r="F12" s="806"/>
      <c r="G12" s="806"/>
      <c r="H12" s="806"/>
      <c r="I12" s="806"/>
      <c r="J12" s="806"/>
      <c r="K12" s="806"/>
      <c r="L12" s="806"/>
      <c r="M12" s="806"/>
      <c r="N12" s="806"/>
      <c r="O12" s="806"/>
      <c r="P12" s="806"/>
      <c r="Q12" s="806"/>
      <c r="R12" s="806"/>
      <c r="S12" s="806"/>
      <c r="T12" s="801">
        <v>18</v>
      </c>
    </row>
    <row r="13" spans="1:20" s="997" customFormat="1" x14ac:dyDescent="0.2">
      <c r="A13" s="793"/>
      <c r="B13" s="996" t="s">
        <v>679</v>
      </c>
      <c r="C13" s="996" t="s">
        <v>204</v>
      </c>
      <c r="D13" s="996">
        <v>120</v>
      </c>
      <c r="E13" s="996">
        <v>1</v>
      </c>
      <c r="F13" s="806"/>
      <c r="G13" s="806"/>
      <c r="H13" s="806"/>
      <c r="I13" s="806"/>
      <c r="J13" s="806"/>
      <c r="K13" s="806"/>
      <c r="L13" s="806"/>
      <c r="M13" s="806"/>
      <c r="N13" s="806"/>
      <c r="O13" s="806"/>
      <c r="P13" s="806"/>
      <c r="Q13" s="806">
        <v>11</v>
      </c>
      <c r="R13" s="806"/>
      <c r="S13" s="806">
        <v>70</v>
      </c>
      <c r="T13" s="801"/>
    </row>
    <row r="14" spans="1:20" s="997" customFormat="1" x14ac:dyDescent="0.2">
      <c r="A14" s="793"/>
      <c r="B14" s="996" t="s">
        <v>666</v>
      </c>
      <c r="C14" s="996" t="s">
        <v>179</v>
      </c>
      <c r="D14" s="996">
        <v>240</v>
      </c>
      <c r="E14" s="996">
        <v>2</v>
      </c>
      <c r="F14" s="806"/>
      <c r="G14" s="806"/>
      <c r="H14" s="806"/>
      <c r="I14" s="806"/>
      <c r="J14" s="806"/>
      <c r="K14" s="806"/>
      <c r="L14" s="806">
        <v>42</v>
      </c>
      <c r="M14" s="806"/>
      <c r="N14" s="806"/>
      <c r="O14" s="806"/>
      <c r="P14" s="806"/>
      <c r="Q14" s="806">
        <v>34</v>
      </c>
      <c r="R14" s="806">
        <v>10</v>
      </c>
      <c r="S14" s="806">
        <v>18</v>
      </c>
      <c r="T14" s="801">
        <v>12</v>
      </c>
    </row>
    <row r="15" spans="1:20" s="997" customFormat="1" x14ac:dyDescent="0.2">
      <c r="A15" s="793"/>
      <c r="B15" s="996" t="s">
        <v>213</v>
      </c>
      <c r="C15" s="996" t="s">
        <v>204</v>
      </c>
      <c r="D15" s="996">
        <v>480</v>
      </c>
      <c r="E15" s="996">
        <v>1</v>
      </c>
      <c r="F15" s="806"/>
      <c r="G15" s="806"/>
      <c r="H15" s="806"/>
      <c r="I15" s="806"/>
      <c r="J15" s="806"/>
      <c r="K15" s="806">
        <v>47</v>
      </c>
      <c r="L15" s="806"/>
      <c r="M15" s="806">
        <v>29</v>
      </c>
      <c r="N15" s="806">
        <v>53</v>
      </c>
      <c r="O15" s="806"/>
      <c r="P15" s="806"/>
      <c r="Q15" s="806"/>
      <c r="R15" s="806"/>
      <c r="S15" s="806"/>
      <c r="T15" s="801"/>
    </row>
    <row r="16" spans="1:20" s="997" customFormat="1" x14ac:dyDescent="0.2">
      <c r="A16" s="793"/>
      <c r="B16" s="1003" t="s">
        <v>214</v>
      </c>
      <c r="C16" s="1003" t="s">
        <v>179</v>
      </c>
      <c r="D16" s="1003">
        <v>240</v>
      </c>
      <c r="E16" s="1003">
        <v>1</v>
      </c>
      <c r="F16" s="866">
        <v>5</v>
      </c>
      <c r="G16" s="866"/>
      <c r="H16" s="866"/>
      <c r="I16" s="866"/>
      <c r="J16" s="866"/>
      <c r="K16" s="866"/>
      <c r="L16" s="866"/>
      <c r="M16" s="866"/>
      <c r="N16" s="866"/>
      <c r="O16" s="866"/>
      <c r="P16" s="866"/>
      <c r="Q16" s="866"/>
      <c r="R16" s="866"/>
      <c r="S16" s="866"/>
      <c r="T16" s="872"/>
    </row>
    <row r="17" spans="1:20" s="997" customFormat="1" x14ac:dyDescent="0.2">
      <c r="A17" s="793"/>
      <c r="B17" s="996" t="s">
        <v>214</v>
      </c>
      <c r="C17" s="996" t="s">
        <v>179</v>
      </c>
      <c r="D17" s="996">
        <v>240</v>
      </c>
      <c r="E17" s="996">
        <v>2</v>
      </c>
      <c r="F17" s="806">
        <v>5</v>
      </c>
      <c r="G17" s="806">
        <v>24</v>
      </c>
      <c r="H17" s="806">
        <v>14</v>
      </c>
      <c r="I17" s="806">
        <v>16</v>
      </c>
      <c r="J17" s="806">
        <v>14</v>
      </c>
      <c r="K17" s="806"/>
      <c r="L17" s="806"/>
      <c r="M17" s="806"/>
      <c r="N17" s="806"/>
      <c r="O17" s="806"/>
      <c r="P17" s="806"/>
      <c r="Q17" s="806"/>
      <c r="R17" s="806"/>
      <c r="S17" s="806"/>
      <c r="T17" s="801"/>
    </row>
    <row r="18" spans="1:20" s="997" customFormat="1" x14ac:dyDescent="0.2">
      <c r="A18" s="793"/>
      <c r="B18" s="996" t="s">
        <v>351</v>
      </c>
      <c r="C18" s="996" t="s">
        <v>179</v>
      </c>
      <c r="D18" s="996">
        <v>240</v>
      </c>
      <c r="E18" s="996">
        <v>4</v>
      </c>
      <c r="F18" s="806"/>
      <c r="G18" s="806"/>
      <c r="H18" s="806"/>
      <c r="I18" s="806"/>
      <c r="J18" s="806"/>
      <c r="K18" s="806">
        <v>9</v>
      </c>
      <c r="L18" s="806">
        <v>9</v>
      </c>
      <c r="M18" s="806">
        <v>9</v>
      </c>
      <c r="N18" s="806">
        <v>8</v>
      </c>
      <c r="O18" s="806">
        <v>6</v>
      </c>
      <c r="P18" s="806">
        <v>6</v>
      </c>
      <c r="Q18" s="806"/>
      <c r="R18" s="806"/>
      <c r="S18" s="806"/>
      <c r="T18" s="801"/>
    </row>
    <row r="19" spans="1:20" s="997" customFormat="1" x14ac:dyDescent="0.2">
      <c r="A19" s="793"/>
      <c r="B19" s="996" t="s">
        <v>352</v>
      </c>
      <c r="C19" s="996" t="s">
        <v>179</v>
      </c>
      <c r="D19" s="1004">
        <v>0</v>
      </c>
      <c r="E19" s="996">
        <v>5</v>
      </c>
      <c r="F19" s="806"/>
      <c r="G19" s="806"/>
      <c r="H19" s="806"/>
      <c r="I19" s="806"/>
      <c r="J19" s="806"/>
      <c r="K19" s="806">
        <v>1</v>
      </c>
      <c r="L19" s="806">
        <v>0</v>
      </c>
      <c r="M19" s="806">
        <v>2</v>
      </c>
      <c r="N19" s="806">
        <v>4</v>
      </c>
      <c r="O19" s="806">
        <v>4</v>
      </c>
      <c r="P19" s="806">
        <v>3</v>
      </c>
      <c r="Q19" s="806">
        <v>9</v>
      </c>
      <c r="R19" s="806">
        <v>3</v>
      </c>
      <c r="S19" s="806"/>
      <c r="T19" s="801"/>
    </row>
    <row r="20" spans="1:20" s="997" customFormat="1" x14ac:dyDescent="0.2">
      <c r="A20" s="793"/>
      <c r="B20" s="996" t="s">
        <v>215</v>
      </c>
      <c r="C20" s="996" t="s">
        <v>179</v>
      </c>
      <c r="D20" s="996">
        <v>240</v>
      </c>
      <c r="E20" s="996">
        <v>1</v>
      </c>
      <c r="F20" s="806">
        <v>15</v>
      </c>
      <c r="G20" s="806">
        <v>15</v>
      </c>
      <c r="H20" s="806"/>
      <c r="I20" s="806"/>
      <c r="J20" s="806"/>
      <c r="K20" s="806"/>
      <c r="L20" s="806"/>
      <c r="M20" s="806"/>
      <c r="N20" s="806"/>
      <c r="O20" s="806"/>
      <c r="P20" s="806"/>
      <c r="Q20" s="806"/>
      <c r="R20" s="806"/>
      <c r="S20" s="806"/>
      <c r="T20" s="801"/>
    </row>
    <row r="21" spans="1:20" s="997" customFormat="1" x14ac:dyDescent="0.2">
      <c r="A21" s="793"/>
      <c r="B21" s="996" t="s">
        <v>350</v>
      </c>
      <c r="C21" s="996" t="s">
        <v>179</v>
      </c>
      <c r="D21" s="996">
        <v>240</v>
      </c>
      <c r="E21" s="996">
        <v>2</v>
      </c>
      <c r="F21" s="806">
        <v>10</v>
      </c>
      <c r="G21" s="806">
        <v>8</v>
      </c>
      <c r="H21" s="806"/>
      <c r="I21" s="806"/>
      <c r="J21" s="806"/>
      <c r="K21" s="806">
        <v>17</v>
      </c>
      <c r="L21" s="806">
        <v>23</v>
      </c>
      <c r="M21" s="806">
        <v>23</v>
      </c>
      <c r="N21" s="806">
        <v>20</v>
      </c>
      <c r="O21" s="806">
        <v>25</v>
      </c>
      <c r="P21" s="806">
        <v>26</v>
      </c>
      <c r="Q21" s="806"/>
      <c r="R21" s="806"/>
      <c r="S21" s="806"/>
      <c r="T21" s="801"/>
    </row>
    <row r="22" spans="1:20" s="997" customFormat="1" ht="12" thickBot="1" x14ac:dyDescent="0.25">
      <c r="A22" s="793"/>
      <c r="B22" s="998" t="s">
        <v>680</v>
      </c>
      <c r="C22" s="998" t="s">
        <v>179</v>
      </c>
      <c r="D22" s="998">
        <v>240</v>
      </c>
      <c r="E22" s="998">
        <v>3</v>
      </c>
      <c r="F22" s="829"/>
      <c r="G22" s="829"/>
      <c r="H22" s="829">
        <v>13</v>
      </c>
      <c r="I22" s="829">
        <v>11</v>
      </c>
      <c r="J22" s="829">
        <v>11</v>
      </c>
      <c r="K22" s="829">
        <v>10</v>
      </c>
      <c r="L22" s="829">
        <v>9</v>
      </c>
      <c r="M22" s="829">
        <v>10</v>
      </c>
      <c r="N22" s="829">
        <v>19</v>
      </c>
      <c r="O22" s="829">
        <v>19</v>
      </c>
      <c r="P22" s="829">
        <v>14</v>
      </c>
      <c r="Q22" s="829">
        <v>12</v>
      </c>
      <c r="R22" s="829">
        <v>15</v>
      </c>
      <c r="S22" s="829">
        <v>17</v>
      </c>
      <c r="T22" s="831">
        <v>9</v>
      </c>
    </row>
    <row r="23" spans="1:20" s="997" customFormat="1" ht="13.5" customHeight="1" x14ac:dyDescent="0.2">
      <c r="A23" s="793"/>
      <c r="B23" s="999" t="s">
        <v>681</v>
      </c>
      <c r="C23" s="1000" t="s">
        <v>179</v>
      </c>
      <c r="D23" s="1000">
        <v>240</v>
      </c>
      <c r="E23" s="1000">
        <v>4</v>
      </c>
      <c r="F23" s="850"/>
      <c r="G23" s="850"/>
      <c r="H23" s="850">
        <v>8</v>
      </c>
      <c r="I23" s="850">
        <v>5</v>
      </c>
      <c r="J23" s="850">
        <v>8</v>
      </c>
      <c r="K23" s="850"/>
      <c r="L23" s="850"/>
      <c r="M23" s="850"/>
      <c r="N23" s="850"/>
      <c r="O23" s="850"/>
      <c r="P23" s="850"/>
      <c r="Q23" s="850">
        <v>7</v>
      </c>
      <c r="R23" s="850">
        <v>7</v>
      </c>
      <c r="S23" s="1417">
        <v>8</v>
      </c>
      <c r="T23" s="1413">
        <v>9</v>
      </c>
    </row>
    <row r="24" spans="1:20" s="997" customFormat="1" ht="13.5" customHeight="1" thickBot="1" x14ac:dyDescent="0.25">
      <c r="A24" s="793"/>
      <c r="B24" s="1001" t="s">
        <v>682</v>
      </c>
      <c r="C24" s="1002" t="s">
        <v>179</v>
      </c>
      <c r="D24" s="1002">
        <v>240</v>
      </c>
      <c r="E24" s="1002">
        <v>5</v>
      </c>
      <c r="F24" s="855"/>
      <c r="G24" s="855"/>
      <c r="H24" s="855">
        <v>2</v>
      </c>
      <c r="I24" s="855">
        <v>5</v>
      </c>
      <c r="J24" s="855">
        <v>3</v>
      </c>
      <c r="K24" s="855"/>
      <c r="L24" s="855"/>
      <c r="M24" s="855"/>
      <c r="N24" s="855"/>
      <c r="O24" s="855"/>
      <c r="P24" s="855"/>
      <c r="Q24" s="855"/>
      <c r="R24" s="855"/>
      <c r="S24" s="1418"/>
      <c r="T24" s="1414"/>
    </row>
    <row r="25" spans="1:20" s="997" customFormat="1" x14ac:dyDescent="0.2">
      <c r="A25" s="793"/>
      <c r="B25" s="1003" t="s">
        <v>216</v>
      </c>
      <c r="C25" s="1003" t="s">
        <v>179</v>
      </c>
      <c r="D25" s="1003">
        <v>120</v>
      </c>
      <c r="E25" s="1003">
        <v>1</v>
      </c>
      <c r="F25" s="866"/>
      <c r="G25" s="866">
        <v>2</v>
      </c>
      <c r="H25" s="866"/>
      <c r="I25" s="866"/>
      <c r="J25" s="866"/>
      <c r="K25" s="866"/>
      <c r="L25" s="866"/>
      <c r="M25" s="866"/>
      <c r="N25" s="866"/>
      <c r="O25" s="866"/>
      <c r="P25" s="866"/>
      <c r="Q25" s="866"/>
      <c r="R25" s="866"/>
      <c r="S25" s="866"/>
      <c r="T25" s="872"/>
    </row>
    <row r="26" spans="1:20" s="997" customFormat="1" x14ac:dyDescent="0.2">
      <c r="A26" s="793"/>
      <c r="B26" s="996" t="s">
        <v>667</v>
      </c>
      <c r="C26" s="996" t="s">
        <v>530</v>
      </c>
      <c r="D26" s="996">
        <v>120</v>
      </c>
      <c r="E26" s="996">
        <v>1</v>
      </c>
      <c r="F26" s="806"/>
      <c r="G26" s="806"/>
      <c r="H26" s="806"/>
      <c r="I26" s="806"/>
      <c r="J26" s="806"/>
      <c r="K26" s="806"/>
      <c r="L26" s="806"/>
      <c r="M26" s="806"/>
      <c r="N26" s="806"/>
      <c r="O26" s="806"/>
      <c r="P26" s="806"/>
      <c r="Q26" s="806">
        <v>10</v>
      </c>
      <c r="R26" s="806">
        <v>16</v>
      </c>
      <c r="S26" s="806">
        <v>16</v>
      </c>
      <c r="T26" s="801">
        <v>17</v>
      </c>
    </row>
    <row r="27" spans="1:20" s="997" customFormat="1" x14ac:dyDescent="0.2">
      <c r="A27" s="793"/>
      <c r="B27" s="996" t="s">
        <v>217</v>
      </c>
      <c r="C27" s="996" t="s">
        <v>204</v>
      </c>
      <c r="D27" s="996">
        <v>240</v>
      </c>
      <c r="E27" s="996">
        <v>1</v>
      </c>
      <c r="F27" s="806">
        <v>16</v>
      </c>
      <c r="G27" s="806">
        <v>19</v>
      </c>
      <c r="H27" s="806">
        <v>14</v>
      </c>
      <c r="I27" s="806">
        <v>16</v>
      </c>
      <c r="J27" s="806">
        <v>23</v>
      </c>
      <c r="K27" s="806">
        <v>13</v>
      </c>
      <c r="L27" s="806">
        <v>14</v>
      </c>
      <c r="M27" s="806">
        <v>12</v>
      </c>
      <c r="N27" s="806">
        <v>17</v>
      </c>
      <c r="O27" s="806">
        <v>18</v>
      </c>
      <c r="P27" s="806">
        <v>10</v>
      </c>
      <c r="Q27" s="806"/>
      <c r="R27" s="806"/>
      <c r="S27" s="806"/>
      <c r="T27" s="801"/>
    </row>
    <row r="28" spans="1:20" s="997" customFormat="1" x14ac:dyDescent="0.2">
      <c r="A28" s="793"/>
      <c r="B28" s="996" t="s">
        <v>668</v>
      </c>
      <c r="C28" s="996" t="s">
        <v>204</v>
      </c>
      <c r="D28" s="996">
        <v>120</v>
      </c>
      <c r="E28" s="996">
        <v>1</v>
      </c>
      <c r="F28" s="806"/>
      <c r="G28" s="806"/>
      <c r="H28" s="806"/>
      <c r="I28" s="806"/>
      <c r="J28" s="806"/>
      <c r="K28" s="806"/>
      <c r="L28" s="806"/>
      <c r="M28" s="806"/>
      <c r="N28" s="806"/>
      <c r="O28" s="806"/>
      <c r="P28" s="806"/>
      <c r="Q28" s="806">
        <v>34</v>
      </c>
      <c r="R28" s="806">
        <v>18</v>
      </c>
      <c r="S28" s="806">
        <v>22</v>
      </c>
      <c r="T28" s="801">
        <v>28</v>
      </c>
    </row>
    <row r="29" spans="1:20" s="997" customFormat="1" x14ac:dyDescent="0.2">
      <c r="A29" s="793"/>
      <c r="B29" s="996" t="s">
        <v>217</v>
      </c>
      <c r="C29" s="996" t="s">
        <v>204</v>
      </c>
      <c r="D29" s="996">
        <v>240</v>
      </c>
      <c r="E29" s="996">
        <v>2</v>
      </c>
      <c r="F29" s="806"/>
      <c r="G29" s="806"/>
      <c r="H29" s="806"/>
      <c r="I29" s="806"/>
      <c r="J29" s="806"/>
      <c r="K29" s="806"/>
      <c r="L29" s="806"/>
      <c r="M29" s="806"/>
      <c r="N29" s="806"/>
      <c r="O29" s="806"/>
      <c r="P29" s="806"/>
      <c r="Q29" s="806"/>
      <c r="R29" s="806"/>
      <c r="S29" s="806"/>
      <c r="T29" s="801"/>
    </row>
    <row r="30" spans="1:20" s="997" customFormat="1" x14ac:dyDescent="0.2">
      <c r="A30" s="793"/>
      <c r="B30" s="996" t="s">
        <v>669</v>
      </c>
      <c r="C30" s="996" t="s">
        <v>179</v>
      </c>
      <c r="D30" s="996">
        <v>120</v>
      </c>
      <c r="E30" s="996">
        <v>2</v>
      </c>
      <c r="F30" s="806"/>
      <c r="G30" s="806"/>
      <c r="H30" s="806"/>
      <c r="I30" s="806"/>
      <c r="J30" s="806"/>
      <c r="K30" s="806"/>
      <c r="L30" s="806"/>
      <c r="M30" s="806"/>
      <c r="N30" s="806"/>
      <c r="O30" s="806"/>
      <c r="P30" s="806"/>
      <c r="Q30" s="806">
        <v>10</v>
      </c>
      <c r="R30" s="806">
        <v>22</v>
      </c>
      <c r="S30" s="806">
        <v>18</v>
      </c>
      <c r="T30" s="801">
        <v>18</v>
      </c>
    </row>
    <row r="31" spans="1:20" s="997" customFormat="1" x14ac:dyDescent="0.2">
      <c r="A31" s="793"/>
      <c r="B31" s="998" t="s">
        <v>217</v>
      </c>
      <c r="C31" s="998" t="s">
        <v>204</v>
      </c>
      <c r="D31" s="998">
        <v>240</v>
      </c>
      <c r="E31" s="998">
        <v>3</v>
      </c>
      <c r="F31" s="829"/>
      <c r="G31" s="829"/>
      <c r="H31" s="829"/>
      <c r="I31" s="829"/>
      <c r="J31" s="829"/>
      <c r="K31" s="829"/>
      <c r="L31" s="829"/>
      <c r="M31" s="829"/>
      <c r="N31" s="829"/>
      <c r="O31" s="829"/>
      <c r="P31" s="829"/>
      <c r="Q31" s="829"/>
      <c r="R31" s="829"/>
      <c r="S31" s="829"/>
      <c r="T31" s="831"/>
    </row>
    <row r="32" spans="1:20" s="997" customFormat="1" x14ac:dyDescent="0.2">
      <c r="A32" s="793"/>
      <c r="B32" s="1003" t="s">
        <v>218</v>
      </c>
      <c r="C32" s="1003" t="s">
        <v>179</v>
      </c>
      <c r="D32" s="1003">
        <v>240</v>
      </c>
      <c r="E32" s="1003">
        <v>1</v>
      </c>
      <c r="F32" s="866">
        <v>5</v>
      </c>
      <c r="G32" s="866">
        <v>11</v>
      </c>
      <c r="H32" s="866"/>
      <c r="I32" s="866"/>
      <c r="J32" s="866"/>
      <c r="K32" s="866"/>
      <c r="L32" s="866"/>
      <c r="M32" s="866"/>
      <c r="N32" s="866"/>
      <c r="O32" s="866"/>
      <c r="P32" s="866"/>
      <c r="Q32" s="866"/>
      <c r="R32" s="866"/>
      <c r="S32" s="866"/>
      <c r="T32" s="872"/>
    </row>
    <row r="33" spans="1:20" s="997" customFormat="1" x14ac:dyDescent="0.2">
      <c r="A33" s="793"/>
      <c r="B33" s="996" t="s">
        <v>353</v>
      </c>
      <c r="C33" s="996" t="s">
        <v>179</v>
      </c>
      <c r="D33" s="996">
        <v>240</v>
      </c>
      <c r="E33" s="996">
        <v>2</v>
      </c>
      <c r="F33" s="806">
        <v>7</v>
      </c>
      <c r="G33" s="806">
        <v>8</v>
      </c>
      <c r="H33" s="806">
        <v>9</v>
      </c>
      <c r="I33" s="806">
        <v>23</v>
      </c>
      <c r="J33" s="806">
        <v>18</v>
      </c>
      <c r="K33" s="806">
        <v>16</v>
      </c>
      <c r="L33" s="806">
        <v>11</v>
      </c>
      <c r="M33" s="806">
        <v>10</v>
      </c>
      <c r="N33" s="806">
        <v>10</v>
      </c>
      <c r="O33" s="806">
        <v>13</v>
      </c>
      <c r="P33" s="806">
        <v>9</v>
      </c>
      <c r="Q33" s="806"/>
      <c r="R33" s="806"/>
      <c r="S33" s="806"/>
      <c r="T33" s="801"/>
    </row>
    <row r="34" spans="1:20" s="997" customFormat="1" x14ac:dyDescent="0.2">
      <c r="A34" s="793"/>
      <c r="B34" s="996" t="s">
        <v>354</v>
      </c>
      <c r="C34" s="996" t="s">
        <v>179</v>
      </c>
      <c r="D34" s="996">
        <v>240</v>
      </c>
      <c r="E34" s="996">
        <v>3</v>
      </c>
      <c r="F34" s="806"/>
      <c r="G34" s="806"/>
      <c r="H34" s="806">
        <v>8</v>
      </c>
      <c r="I34" s="806">
        <v>8</v>
      </c>
      <c r="J34" s="806">
        <v>12</v>
      </c>
      <c r="K34" s="806">
        <v>14</v>
      </c>
      <c r="L34" s="806">
        <v>10</v>
      </c>
      <c r="M34" s="806">
        <v>8</v>
      </c>
      <c r="N34" s="806">
        <v>11</v>
      </c>
      <c r="O34" s="806">
        <v>2</v>
      </c>
      <c r="P34" s="806">
        <v>8</v>
      </c>
      <c r="Q34" s="806">
        <v>9</v>
      </c>
      <c r="R34" s="806"/>
      <c r="S34" s="806"/>
      <c r="T34" s="801"/>
    </row>
    <row r="35" spans="1:20" s="997" customFormat="1" x14ac:dyDescent="0.2">
      <c r="A35" s="793"/>
      <c r="B35" s="996" t="s">
        <v>683</v>
      </c>
      <c r="C35" s="996" t="s">
        <v>179</v>
      </c>
      <c r="D35" s="996">
        <v>120</v>
      </c>
      <c r="E35" s="996">
        <v>3</v>
      </c>
      <c r="F35" s="806"/>
      <c r="G35" s="806"/>
      <c r="H35" s="806"/>
      <c r="I35" s="806"/>
      <c r="J35" s="806"/>
      <c r="K35" s="806"/>
      <c r="L35" s="806"/>
      <c r="M35" s="806"/>
      <c r="N35" s="806"/>
      <c r="O35" s="806"/>
      <c r="P35" s="806"/>
      <c r="Q35" s="806"/>
      <c r="R35" s="806">
        <v>14</v>
      </c>
      <c r="S35" s="806">
        <v>14</v>
      </c>
      <c r="T35" s="801">
        <v>12</v>
      </c>
    </row>
    <row r="36" spans="1:20" s="997" customFormat="1" x14ac:dyDescent="0.2">
      <c r="A36" s="793"/>
      <c r="B36" s="996" t="s">
        <v>665</v>
      </c>
      <c r="C36" s="996" t="s">
        <v>179</v>
      </c>
      <c r="D36" s="996">
        <v>120</v>
      </c>
      <c r="E36" s="996">
        <v>1</v>
      </c>
      <c r="F36" s="806">
        <v>14</v>
      </c>
      <c r="G36" s="806">
        <v>15</v>
      </c>
      <c r="H36" s="806">
        <v>11</v>
      </c>
      <c r="I36" s="806">
        <v>17</v>
      </c>
      <c r="J36" s="806">
        <v>28</v>
      </c>
      <c r="K36" s="806">
        <v>19</v>
      </c>
      <c r="L36" s="806">
        <v>11</v>
      </c>
      <c r="M36" s="806">
        <v>17</v>
      </c>
      <c r="N36" s="806">
        <v>20</v>
      </c>
      <c r="O36" s="806">
        <v>24</v>
      </c>
      <c r="P36" s="806">
        <v>12</v>
      </c>
      <c r="Q36" s="806">
        <v>19</v>
      </c>
      <c r="R36" s="806">
        <v>22</v>
      </c>
      <c r="S36" s="806">
        <v>13</v>
      </c>
      <c r="T36" s="801">
        <v>18</v>
      </c>
    </row>
    <row r="37" spans="1:20" s="997" customFormat="1" x14ac:dyDescent="0.2">
      <c r="A37" s="793"/>
      <c r="B37" s="996" t="s">
        <v>670</v>
      </c>
      <c r="C37" s="996" t="s">
        <v>204</v>
      </c>
      <c r="D37" s="996">
        <v>240</v>
      </c>
      <c r="E37" s="996">
        <v>1</v>
      </c>
      <c r="F37" s="806">
        <v>39</v>
      </c>
      <c r="G37" s="806">
        <v>37</v>
      </c>
      <c r="H37" s="806">
        <v>28</v>
      </c>
      <c r="I37" s="806">
        <v>27</v>
      </c>
      <c r="J37" s="806">
        <v>55</v>
      </c>
      <c r="K37" s="806"/>
      <c r="L37" s="806">
        <v>55</v>
      </c>
      <c r="M37" s="806"/>
      <c r="N37" s="806"/>
      <c r="O37" s="806"/>
      <c r="P37" s="806"/>
      <c r="Q37" s="806"/>
      <c r="R37" s="806"/>
      <c r="S37" s="806">
        <v>12</v>
      </c>
      <c r="T37" s="801"/>
    </row>
    <row r="38" spans="1:20" s="997" customFormat="1" x14ac:dyDescent="0.2">
      <c r="A38" s="793"/>
      <c r="B38" s="996" t="s">
        <v>219</v>
      </c>
      <c r="C38" s="996" t="s">
        <v>204</v>
      </c>
      <c r="D38" s="1005">
        <v>480</v>
      </c>
      <c r="E38" s="996">
        <v>1</v>
      </c>
      <c r="F38" s="806"/>
      <c r="G38" s="806"/>
      <c r="H38" s="806"/>
      <c r="I38" s="806"/>
      <c r="J38" s="806"/>
      <c r="K38" s="806">
        <v>70</v>
      </c>
      <c r="L38" s="806"/>
      <c r="M38" s="806">
        <v>47</v>
      </c>
      <c r="N38" s="806">
        <v>41</v>
      </c>
      <c r="O38" s="806">
        <v>43</v>
      </c>
      <c r="P38" s="806">
        <v>47</v>
      </c>
      <c r="Q38" s="806">
        <v>51</v>
      </c>
      <c r="R38" s="806"/>
      <c r="S38" s="806"/>
      <c r="T38" s="801"/>
    </row>
    <row r="39" spans="1:20" s="997" customFormat="1" x14ac:dyDescent="0.2">
      <c r="A39" s="793"/>
      <c r="B39" s="996" t="s">
        <v>219</v>
      </c>
      <c r="C39" s="996" t="s">
        <v>204</v>
      </c>
      <c r="D39" s="1005">
        <v>720</v>
      </c>
      <c r="E39" s="996">
        <v>1</v>
      </c>
      <c r="F39" s="806"/>
      <c r="G39" s="806"/>
      <c r="H39" s="806"/>
      <c r="I39" s="806"/>
      <c r="J39" s="806"/>
      <c r="K39" s="806"/>
      <c r="L39" s="806"/>
      <c r="M39" s="806"/>
      <c r="N39" s="806"/>
      <c r="O39" s="806"/>
      <c r="P39" s="806"/>
      <c r="Q39" s="806"/>
      <c r="R39" s="806">
        <v>51</v>
      </c>
      <c r="S39" s="806"/>
      <c r="T39" s="801"/>
    </row>
    <row r="40" spans="1:20" s="997" customFormat="1" x14ac:dyDescent="0.2">
      <c r="A40" s="793"/>
      <c r="B40" s="996" t="s">
        <v>219</v>
      </c>
      <c r="C40" s="996" t="s">
        <v>179</v>
      </c>
      <c r="D40" s="1005">
        <v>240</v>
      </c>
      <c r="E40" s="996">
        <v>2</v>
      </c>
      <c r="F40" s="806"/>
      <c r="G40" s="806"/>
      <c r="H40" s="806"/>
      <c r="I40" s="806"/>
      <c r="J40" s="806"/>
      <c r="K40" s="806"/>
      <c r="L40" s="806"/>
      <c r="M40" s="806"/>
      <c r="N40" s="806"/>
      <c r="O40" s="806"/>
      <c r="P40" s="806"/>
      <c r="Q40" s="806">
        <v>18</v>
      </c>
      <c r="R40" s="806">
        <v>18</v>
      </c>
      <c r="S40" s="806"/>
      <c r="T40" s="801"/>
    </row>
    <row r="41" spans="1:20" s="997" customFormat="1" x14ac:dyDescent="0.2">
      <c r="A41" s="793"/>
      <c r="B41" s="996" t="s">
        <v>219</v>
      </c>
      <c r="C41" s="996" t="s">
        <v>204</v>
      </c>
      <c r="D41" s="996">
        <v>240</v>
      </c>
      <c r="E41" s="996">
        <v>3</v>
      </c>
      <c r="F41" s="806"/>
      <c r="G41" s="806"/>
      <c r="H41" s="806"/>
      <c r="I41" s="806"/>
      <c r="J41" s="806"/>
      <c r="K41" s="806"/>
      <c r="L41" s="806"/>
      <c r="M41" s="806"/>
      <c r="N41" s="806"/>
      <c r="O41" s="806"/>
      <c r="P41" s="806"/>
      <c r="Q41" s="806"/>
      <c r="R41" s="806"/>
      <c r="S41" s="806"/>
      <c r="T41" s="801"/>
    </row>
    <row r="42" spans="1:20" s="997" customFormat="1" x14ac:dyDescent="0.2">
      <c r="A42" s="793"/>
      <c r="B42" s="996" t="s">
        <v>671</v>
      </c>
      <c r="C42" s="996" t="s">
        <v>204</v>
      </c>
      <c r="D42" s="996">
        <v>240</v>
      </c>
      <c r="E42" s="996">
        <v>1</v>
      </c>
      <c r="F42" s="806"/>
      <c r="G42" s="806"/>
      <c r="H42" s="806"/>
      <c r="I42" s="806"/>
      <c r="J42" s="806"/>
      <c r="K42" s="806"/>
      <c r="L42" s="806"/>
      <c r="M42" s="806"/>
      <c r="N42" s="806"/>
      <c r="O42" s="806"/>
      <c r="P42" s="806"/>
      <c r="Q42" s="806"/>
      <c r="R42" s="806"/>
      <c r="S42" s="806">
        <v>34</v>
      </c>
      <c r="T42" s="801">
        <v>49</v>
      </c>
    </row>
    <row r="43" spans="1:20" s="997" customFormat="1" x14ac:dyDescent="0.2">
      <c r="A43" s="793"/>
      <c r="B43" s="996" t="s">
        <v>684</v>
      </c>
      <c r="C43" s="996" t="s">
        <v>179</v>
      </c>
      <c r="D43" s="996">
        <v>240</v>
      </c>
      <c r="E43" s="996">
        <v>2</v>
      </c>
      <c r="F43" s="806"/>
      <c r="G43" s="806"/>
      <c r="H43" s="806"/>
      <c r="I43" s="806"/>
      <c r="J43" s="806"/>
      <c r="K43" s="806"/>
      <c r="L43" s="806"/>
      <c r="M43" s="806"/>
      <c r="N43" s="806"/>
      <c r="O43" s="806"/>
      <c r="P43" s="806"/>
      <c r="Q43" s="806"/>
      <c r="R43" s="806"/>
      <c r="S43" s="806">
        <v>18</v>
      </c>
      <c r="T43" s="801">
        <v>23</v>
      </c>
    </row>
    <row r="44" spans="1:20" s="997" customFormat="1" x14ac:dyDescent="0.2">
      <c r="A44" s="793"/>
      <c r="B44" s="996" t="s">
        <v>220</v>
      </c>
      <c r="C44" s="996" t="s">
        <v>179</v>
      </c>
      <c r="D44" s="996">
        <v>240</v>
      </c>
      <c r="E44" s="996">
        <v>1</v>
      </c>
      <c r="F44" s="806">
        <v>27</v>
      </c>
      <c r="G44" s="806">
        <v>31</v>
      </c>
      <c r="H44" s="806"/>
      <c r="I44" s="806"/>
      <c r="J44" s="806"/>
      <c r="K44" s="806"/>
      <c r="L44" s="806"/>
      <c r="M44" s="806"/>
      <c r="N44" s="806"/>
      <c r="O44" s="806"/>
      <c r="P44" s="806"/>
      <c r="Q44" s="806"/>
      <c r="R44" s="806"/>
      <c r="S44" s="806"/>
      <c r="T44" s="801"/>
    </row>
    <row r="45" spans="1:20" s="997" customFormat="1" x14ac:dyDescent="0.2">
      <c r="A45" s="793"/>
      <c r="B45" s="996" t="s">
        <v>355</v>
      </c>
      <c r="C45" s="996" t="s">
        <v>179</v>
      </c>
      <c r="D45" s="996">
        <v>240</v>
      </c>
      <c r="E45" s="996">
        <v>2</v>
      </c>
      <c r="F45" s="806">
        <v>15</v>
      </c>
      <c r="G45" s="806">
        <v>11</v>
      </c>
      <c r="H45" s="806">
        <v>17</v>
      </c>
      <c r="I45" s="806">
        <v>18</v>
      </c>
      <c r="J45" s="806">
        <v>38</v>
      </c>
      <c r="K45" s="806">
        <v>33</v>
      </c>
      <c r="L45" s="806">
        <v>26</v>
      </c>
      <c r="M45" s="806">
        <v>22</v>
      </c>
      <c r="N45" s="806">
        <v>25</v>
      </c>
      <c r="O45" s="806">
        <v>26</v>
      </c>
      <c r="P45" s="806">
        <v>20</v>
      </c>
      <c r="Q45" s="806"/>
      <c r="R45" s="806"/>
      <c r="S45" s="806"/>
      <c r="T45" s="801"/>
    </row>
    <row r="46" spans="1:20" s="997" customFormat="1" x14ac:dyDescent="0.2">
      <c r="A46" s="793"/>
      <c r="B46" s="996" t="s">
        <v>672</v>
      </c>
      <c r="C46" s="996" t="s">
        <v>179</v>
      </c>
      <c r="D46" s="996">
        <v>240</v>
      </c>
      <c r="E46" s="996">
        <v>3</v>
      </c>
      <c r="F46" s="806"/>
      <c r="G46" s="806"/>
      <c r="H46" s="806">
        <v>14</v>
      </c>
      <c r="I46" s="806">
        <v>15</v>
      </c>
      <c r="J46" s="806">
        <v>16</v>
      </c>
      <c r="K46" s="806">
        <v>30</v>
      </c>
      <c r="L46" s="806">
        <v>18</v>
      </c>
      <c r="M46" s="806">
        <v>16</v>
      </c>
      <c r="N46" s="806">
        <v>18</v>
      </c>
      <c r="O46" s="806">
        <v>14</v>
      </c>
      <c r="P46" s="806">
        <v>16</v>
      </c>
      <c r="Q46" s="806">
        <v>35</v>
      </c>
      <c r="R46" s="806">
        <v>21</v>
      </c>
      <c r="S46" s="806">
        <v>20</v>
      </c>
      <c r="T46" s="801">
        <v>17</v>
      </c>
    </row>
    <row r="47" spans="1:20" s="997" customFormat="1" x14ac:dyDescent="0.2">
      <c r="A47" s="793"/>
      <c r="B47" s="996" t="s">
        <v>662</v>
      </c>
      <c r="C47" s="996" t="s">
        <v>179</v>
      </c>
      <c r="D47" s="996">
        <v>120</v>
      </c>
      <c r="E47" s="996">
        <v>1</v>
      </c>
      <c r="F47" s="806">
        <v>27</v>
      </c>
      <c r="G47" s="806">
        <v>24</v>
      </c>
      <c r="H47" s="806">
        <v>8</v>
      </c>
      <c r="I47" s="806">
        <v>12</v>
      </c>
      <c r="J47" s="806">
        <v>25</v>
      </c>
      <c r="K47" s="806">
        <v>15</v>
      </c>
      <c r="L47" s="806">
        <v>12</v>
      </c>
      <c r="M47" s="806">
        <v>15</v>
      </c>
      <c r="N47" s="806">
        <v>12</v>
      </c>
      <c r="O47" s="806">
        <v>9</v>
      </c>
      <c r="P47" s="806">
        <v>8</v>
      </c>
      <c r="Q47" s="806">
        <v>10</v>
      </c>
      <c r="R47" s="806">
        <v>13</v>
      </c>
      <c r="S47" s="806">
        <v>23</v>
      </c>
      <c r="T47" s="801">
        <v>15</v>
      </c>
    </row>
    <row r="48" spans="1:20" s="997" customFormat="1" x14ac:dyDescent="0.2">
      <c r="A48" s="793"/>
      <c r="B48" s="996" t="s">
        <v>221</v>
      </c>
      <c r="C48" s="996" t="s">
        <v>179</v>
      </c>
      <c r="D48" s="996">
        <v>120</v>
      </c>
      <c r="E48" s="996">
        <v>1</v>
      </c>
      <c r="F48" s="806">
        <v>28</v>
      </c>
      <c r="G48" s="806">
        <v>37</v>
      </c>
      <c r="H48" s="806">
        <v>13</v>
      </c>
      <c r="I48" s="806">
        <v>11</v>
      </c>
      <c r="J48" s="806">
        <v>13</v>
      </c>
      <c r="K48" s="806">
        <v>12</v>
      </c>
      <c r="L48" s="806">
        <v>0</v>
      </c>
      <c r="M48" s="806"/>
      <c r="N48" s="806">
        <v>9</v>
      </c>
      <c r="O48" s="806"/>
      <c r="P48" s="806"/>
      <c r="Q48" s="806"/>
      <c r="R48" s="806"/>
      <c r="S48" s="806"/>
      <c r="T48" s="801"/>
    </row>
    <row r="49" spans="1:20" s="997" customFormat="1" x14ac:dyDescent="0.2">
      <c r="A49" s="793"/>
      <c r="B49" s="996" t="s">
        <v>221</v>
      </c>
      <c r="C49" s="996" t="s">
        <v>179</v>
      </c>
      <c r="D49" s="996">
        <v>120</v>
      </c>
      <c r="E49" s="996">
        <v>2</v>
      </c>
      <c r="F49" s="806">
        <v>30</v>
      </c>
      <c r="G49" s="806">
        <v>23</v>
      </c>
      <c r="H49" s="806">
        <v>14</v>
      </c>
      <c r="I49" s="806">
        <v>10</v>
      </c>
      <c r="J49" s="806">
        <v>9</v>
      </c>
      <c r="K49" s="806">
        <v>6</v>
      </c>
      <c r="L49" s="806">
        <v>13</v>
      </c>
      <c r="M49" s="806"/>
      <c r="N49" s="806"/>
      <c r="O49" s="806"/>
      <c r="P49" s="806"/>
      <c r="Q49" s="806"/>
      <c r="R49" s="806"/>
      <c r="S49" s="806"/>
      <c r="T49" s="801"/>
    </row>
    <row r="50" spans="1:20" s="997" customFormat="1" x14ac:dyDescent="0.2">
      <c r="A50" s="793"/>
      <c r="B50" s="996" t="s">
        <v>221</v>
      </c>
      <c r="C50" s="996" t="s">
        <v>179</v>
      </c>
      <c r="D50" s="996">
        <v>120</v>
      </c>
      <c r="E50" s="996">
        <v>3</v>
      </c>
      <c r="F50" s="806">
        <v>13</v>
      </c>
      <c r="G50" s="806">
        <v>14</v>
      </c>
      <c r="H50" s="806">
        <v>10</v>
      </c>
      <c r="I50" s="806">
        <v>6</v>
      </c>
      <c r="J50" s="806">
        <v>9</v>
      </c>
      <c r="K50" s="806">
        <v>4</v>
      </c>
      <c r="L50" s="806">
        <v>0</v>
      </c>
      <c r="M50" s="806"/>
      <c r="N50" s="806"/>
      <c r="O50" s="806"/>
      <c r="P50" s="806"/>
      <c r="Q50" s="806"/>
      <c r="R50" s="806"/>
      <c r="S50" s="806"/>
      <c r="T50" s="801"/>
    </row>
    <row r="51" spans="1:20" s="997" customFormat="1" x14ac:dyDescent="0.2">
      <c r="A51" s="793"/>
      <c r="B51" s="996" t="s">
        <v>221</v>
      </c>
      <c r="C51" s="996" t="s">
        <v>179</v>
      </c>
      <c r="D51" s="996" t="s">
        <v>460</v>
      </c>
      <c r="E51" s="996"/>
      <c r="F51" s="806"/>
      <c r="G51" s="806"/>
      <c r="H51" s="806"/>
      <c r="I51" s="806"/>
      <c r="J51" s="806"/>
      <c r="K51" s="806"/>
      <c r="L51" s="806"/>
      <c r="M51" s="806"/>
      <c r="N51" s="806"/>
      <c r="O51" s="806">
        <v>14</v>
      </c>
      <c r="P51" s="806"/>
      <c r="Q51" s="806"/>
      <c r="R51" s="806"/>
      <c r="S51" s="806"/>
      <c r="T51" s="801"/>
    </row>
    <row r="52" spans="1:20" s="997" customFormat="1" x14ac:dyDescent="0.2">
      <c r="A52" s="793"/>
      <c r="B52" s="996" t="s">
        <v>494</v>
      </c>
      <c r="C52" s="996" t="s">
        <v>179</v>
      </c>
      <c r="D52" s="996">
        <v>120</v>
      </c>
      <c r="E52" s="996"/>
      <c r="F52" s="806"/>
      <c r="G52" s="806"/>
      <c r="H52" s="806"/>
      <c r="I52" s="806"/>
      <c r="J52" s="806"/>
      <c r="K52" s="806"/>
      <c r="L52" s="806"/>
      <c r="M52" s="806"/>
      <c r="N52" s="806"/>
      <c r="O52" s="806"/>
      <c r="P52" s="806">
        <v>10</v>
      </c>
      <c r="Q52" s="806">
        <v>8</v>
      </c>
      <c r="R52" s="806">
        <v>25</v>
      </c>
      <c r="S52" s="806">
        <v>25</v>
      </c>
      <c r="T52" s="801">
        <v>4</v>
      </c>
    </row>
    <row r="53" spans="1:20" s="997" customFormat="1" x14ac:dyDescent="0.2">
      <c r="A53" s="793"/>
      <c r="B53" s="996" t="s">
        <v>222</v>
      </c>
      <c r="C53" s="996" t="s">
        <v>179</v>
      </c>
      <c r="D53" s="996">
        <v>120</v>
      </c>
      <c r="E53" s="996">
        <v>1</v>
      </c>
      <c r="F53" s="806"/>
      <c r="G53" s="806"/>
      <c r="H53" s="806"/>
      <c r="I53" s="806"/>
      <c r="J53" s="806"/>
      <c r="K53" s="806"/>
      <c r="L53" s="806"/>
      <c r="M53" s="806"/>
      <c r="N53" s="806"/>
      <c r="O53" s="806"/>
      <c r="P53" s="806"/>
      <c r="Q53" s="806"/>
      <c r="R53" s="806"/>
      <c r="S53" s="806"/>
      <c r="T53" s="801"/>
    </row>
    <row r="54" spans="1:20" s="997" customFormat="1" x14ac:dyDescent="0.2">
      <c r="A54" s="793"/>
      <c r="B54" s="996" t="s">
        <v>222</v>
      </c>
      <c r="C54" s="996" t="s">
        <v>179</v>
      </c>
      <c r="D54" s="996">
        <v>120</v>
      </c>
      <c r="E54" s="996">
        <v>2</v>
      </c>
      <c r="F54" s="806"/>
      <c r="G54" s="806"/>
      <c r="H54" s="806"/>
      <c r="I54" s="806"/>
      <c r="J54" s="806"/>
      <c r="K54" s="806"/>
      <c r="L54" s="806"/>
      <c r="M54" s="806"/>
      <c r="N54" s="806"/>
      <c r="O54" s="806"/>
      <c r="P54" s="806"/>
      <c r="Q54" s="806"/>
      <c r="R54" s="806"/>
      <c r="S54" s="806"/>
      <c r="T54" s="801"/>
    </row>
    <row r="55" spans="1:20" s="997" customFormat="1" x14ac:dyDescent="0.2">
      <c r="A55" s="793"/>
      <c r="B55" s="996" t="s">
        <v>222</v>
      </c>
      <c r="C55" s="996" t="s">
        <v>179</v>
      </c>
      <c r="D55" s="996">
        <v>80</v>
      </c>
      <c r="E55" s="996">
        <v>2</v>
      </c>
      <c r="F55" s="806"/>
      <c r="G55" s="806"/>
      <c r="H55" s="806"/>
      <c r="I55" s="806"/>
      <c r="J55" s="806"/>
      <c r="K55" s="806"/>
      <c r="L55" s="806"/>
      <c r="M55" s="806"/>
      <c r="N55" s="806"/>
      <c r="O55" s="806"/>
      <c r="P55" s="806"/>
      <c r="Q55" s="806"/>
      <c r="R55" s="806"/>
      <c r="S55" s="806"/>
      <c r="T55" s="801"/>
    </row>
    <row r="56" spans="1:20" s="997" customFormat="1" x14ac:dyDescent="0.2">
      <c r="A56" s="793"/>
      <c r="B56" s="996" t="s">
        <v>223</v>
      </c>
      <c r="C56" s="996" t="s">
        <v>293</v>
      </c>
      <c r="D56" s="996">
        <v>80</v>
      </c>
      <c r="E56" s="996">
        <v>1</v>
      </c>
      <c r="F56" s="806">
        <v>9</v>
      </c>
      <c r="G56" s="806"/>
      <c r="H56" s="806"/>
      <c r="I56" s="806"/>
      <c r="J56" s="806"/>
      <c r="K56" s="806"/>
      <c r="L56" s="806"/>
      <c r="M56" s="806"/>
      <c r="N56" s="806"/>
      <c r="O56" s="806"/>
      <c r="P56" s="806"/>
      <c r="Q56" s="806"/>
      <c r="R56" s="806"/>
      <c r="S56" s="806"/>
      <c r="T56" s="801"/>
    </row>
    <row r="57" spans="1:20" s="997" customFormat="1" x14ac:dyDescent="0.2">
      <c r="A57" s="793"/>
      <c r="B57" s="996" t="s">
        <v>224</v>
      </c>
      <c r="C57" s="996" t="s">
        <v>204</v>
      </c>
      <c r="D57" s="996">
        <v>240</v>
      </c>
      <c r="E57" s="996">
        <v>1</v>
      </c>
      <c r="F57" s="806">
        <v>12</v>
      </c>
      <c r="G57" s="806">
        <v>8</v>
      </c>
      <c r="H57" s="806">
        <v>8</v>
      </c>
      <c r="I57" s="806">
        <v>8</v>
      </c>
      <c r="J57" s="806">
        <v>11</v>
      </c>
      <c r="K57" s="806">
        <v>8</v>
      </c>
      <c r="L57" s="806">
        <v>0</v>
      </c>
      <c r="M57" s="806"/>
      <c r="N57" s="806"/>
      <c r="O57" s="806"/>
      <c r="P57" s="806"/>
      <c r="Q57" s="806"/>
      <c r="R57" s="806"/>
      <c r="S57" s="806"/>
      <c r="T57" s="801"/>
    </row>
    <row r="58" spans="1:20" s="997" customFormat="1" x14ac:dyDescent="0.2">
      <c r="A58" s="793"/>
      <c r="B58" s="996" t="s">
        <v>531</v>
      </c>
      <c r="C58" s="996" t="s">
        <v>179</v>
      </c>
      <c r="D58" s="996">
        <v>120</v>
      </c>
      <c r="E58" s="996"/>
      <c r="F58" s="806">
        <v>16</v>
      </c>
      <c r="G58" s="806">
        <v>16</v>
      </c>
      <c r="H58" s="806">
        <v>18</v>
      </c>
      <c r="I58" s="806">
        <v>15</v>
      </c>
      <c r="J58" s="806">
        <v>16</v>
      </c>
      <c r="K58" s="806">
        <v>13</v>
      </c>
      <c r="L58" s="806">
        <v>10</v>
      </c>
      <c r="M58" s="806"/>
      <c r="N58" s="806">
        <v>14</v>
      </c>
      <c r="O58" s="806">
        <v>9</v>
      </c>
      <c r="P58" s="806">
        <v>8</v>
      </c>
      <c r="Q58" s="806">
        <v>9</v>
      </c>
      <c r="R58" s="806"/>
      <c r="S58" s="806"/>
      <c r="T58" s="801"/>
    </row>
    <row r="59" spans="1:20" s="997" customFormat="1" x14ac:dyDescent="0.2">
      <c r="A59" s="793"/>
      <c r="B59" s="996" t="s">
        <v>685</v>
      </c>
      <c r="C59" s="996" t="s">
        <v>179</v>
      </c>
      <c r="D59" s="996">
        <v>120</v>
      </c>
      <c r="E59" s="996">
        <v>1</v>
      </c>
      <c r="F59" s="806"/>
      <c r="G59" s="806"/>
      <c r="H59" s="806"/>
      <c r="I59" s="806"/>
      <c r="J59" s="806"/>
      <c r="K59" s="806"/>
      <c r="L59" s="806"/>
      <c r="M59" s="806"/>
      <c r="N59" s="806"/>
      <c r="O59" s="806"/>
      <c r="P59" s="806"/>
      <c r="Q59" s="806"/>
      <c r="R59" s="806">
        <v>8</v>
      </c>
      <c r="S59" s="806">
        <v>9</v>
      </c>
      <c r="T59" s="801">
        <v>9</v>
      </c>
    </row>
    <row r="60" spans="1:20" s="997" customFormat="1" x14ac:dyDescent="0.2">
      <c r="A60" s="793"/>
      <c r="B60" s="996" t="s">
        <v>531</v>
      </c>
      <c r="C60" s="996" t="s">
        <v>179</v>
      </c>
      <c r="D60" s="996">
        <v>240</v>
      </c>
      <c r="E60" s="996"/>
      <c r="F60" s="806"/>
      <c r="G60" s="806"/>
      <c r="H60" s="806"/>
      <c r="I60" s="806"/>
      <c r="J60" s="806"/>
      <c r="K60" s="806"/>
      <c r="L60" s="806"/>
      <c r="M60" s="806">
        <v>21</v>
      </c>
      <c r="N60" s="806"/>
      <c r="O60" s="806"/>
      <c r="P60" s="806"/>
      <c r="Q60" s="806"/>
      <c r="R60" s="806"/>
      <c r="S60" s="806"/>
      <c r="T60" s="801"/>
    </row>
    <row r="61" spans="1:20" s="997" customFormat="1" x14ac:dyDescent="0.2">
      <c r="A61" s="793"/>
      <c r="B61" s="996" t="s">
        <v>225</v>
      </c>
      <c r="C61" s="996" t="s">
        <v>179</v>
      </c>
      <c r="D61" s="996">
        <v>240</v>
      </c>
      <c r="E61" s="996">
        <v>1</v>
      </c>
      <c r="F61" s="806">
        <v>7</v>
      </c>
      <c r="G61" s="806">
        <v>4</v>
      </c>
      <c r="H61" s="806"/>
      <c r="I61" s="806"/>
      <c r="J61" s="806"/>
      <c r="K61" s="806"/>
      <c r="L61" s="806"/>
      <c r="M61" s="806"/>
      <c r="N61" s="806"/>
      <c r="O61" s="806"/>
      <c r="P61" s="806"/>
      <c r="Q61" s="806"/>
      <c r="R61" s="806"/>
      <c r="S61" s="806"/>
      <c r="T61" s="801"/>
    </row>
    <row r="62" spans="1:20" s="997" customFormat="1" x14ac:dyDescent="0.2">
      <c r="A62" s="793"/>
      <c r="B62" s="996" t="s">
        <v>356</v>
      </c>
      <c r="C62" s="996" t="s">
        <v>179</v>
      </c>
      <c r="D62" s="996">
        <v>240</v>
      </c>
      <c r="E62" s="996">
        <v>2</v>
      </c>
      <c r="F62" s="806">
        <v>6</v>
      </c>
      <c r="G62" s="806">
        <v>11</v>
      </c>
      <c r="H62" s="806">
        <v>9</v>
      </c>
      <c r="I62" s="806">
        <v>4</v>
      </c>
      <c r="J62" s="806">
        <v>5</v>
      </c>
      <c r="K62" s="806">
        <v>7</v>
      </c>
      <c r="L62" s="806">
        <v>4</v>
      </c>
      <c r="M62" s="806"/>
      <c r="N62" s="806"/>
      <c r="O62" s="806"/>
      <c r="P62" s="806"/>
      <c r="Q62" s="806"/>
      <c r="R62" s="806"/>
      <c r="S62" s="806"/>
      <c r="T62" s="801"/>
    </row>
    <row r="63" spans="1:20" s="997" customFormat="1" x14ac:dyDescent="0.2">
      <c r="A63" s="793"/>
      <c r="B63" s="996" t="s">
        <v>357</v>
      </c>
      <c r="C63" s="996" t="s">
        <v>179</v>
      </c>
      <c r="D63" s="1004">
        <v>0</v>
      </c>
      <c r="E63" s="996">
        <v>3</v>
      </c>
      <c r="F63" s="806"/>
      <c r="G63" s="806"/>
      <c r="H63" s="806"/>
      <c r="I63" s="806"/>
      <c r="J63" s="806"/>
      <c r="K63" s="806">
        <v>4</v>
      </c>
      <c r="L63" s="806">
        <v>4</v>
      </c>
      <c r="M63" s="806"/>
      <c r="N63" s="806"/>
      <c r="O63" s="806"/>
      <c r="P63" s="806"/>
      <c r="Q63" s="806"/>
      <c r="R63" s="806"/>
      <c r="S63" s="806"/>
      <c r="T63" s="801"/>
    </row>
    <row r="64" spans="1:20" s="997" customFormat="1" x14ac:dyDescent="0.2">
      <c r="A64" s="793"/>
      <c r="B64" s="996" t="s">
        <v>225</v>
      </c>
      <c r="C64" s="996" t="s">
        <v>179</v>
      </c>
      <c r="D64" s="996">
        <v>240</v>
      </c>
      <c r="E64" s="996">
        <v>3</v>
      </c>
      <c r="F64" s="806"/>
      <c r="G64" s="806"/>
      <c r="H64" s="806"/>
      <c r="I64" s="806">
        <v>5</v>
      </c>
      <c r="J64" s="806">
        <v>5</v>
      </c>
      <c r="K64" s="806"/>
      <c r="L64" s="806"/>
      <c r="M64" s="806"/>
      <c r="N64" s="806"/>
      <c r="O64" s="806"/>
      <c r="P64" s="806"/>
      <c r="Q64" s="806"/>
      <c r="R64" s="806"/>
      <c r="S64" s="806"/>
      <c r="T64" s="801"/>
    </row>
    <row r="65" spans="1:20" s="997" customFormat="1" x14ac:dyDescent="0.2">
      <c r="A65" s="793"/>
      <c r="B65" s="996" t="s">
        <v>673</v>
      </c>
      <c r="C65" s="996" t="s">
        <v>204</v>
      </c>
      <c r="D65" s="996">
        <v>120</v>
      </c>
      <c r="E65" s="996">
        <v>1</v>
      </c>
      <c r="F65" s="806"/>
      <c r="G65" s="806"/>
      <c r="H65" s="806"/>
      <c r="I65" s="806"/>
      <c r="J65" s="806"/>
      <c r="K65" s="806"/>
      <c r="L65" s="806"/>
      <c r="M65" s="806"/>
      <c r="N65" s="806"/>
      <c r="O65" s="806"/>
      <c r="P65" s="806"/>
      <c r="Q65" s="806">
        <v>17</v>
      </c>
      <c r="R65" s="806">
        <v>12</v>
      </c>
      <c r="S65" s="806">
        <v>13</v>
      </c>
      <c r="T65" s="801">
        <v>13</v>
      </c>
    </row>
    <row r="66" spans="1:20" s="997" customFormat="1" x14ac:dyDescent="0.2">
      <c r="A66" s="793"/>
      <c r="B66" s="996" t="s">
        <v>227</v>
      </c>
      <c r="C66" s="996" t="s">
        <v>204</v>
      </c>
      <c r="D66" s="996">
        <v>240</v>
      </c>
      <c r="E66" s="996">
        <v>1</v>
      </c>
      <c r="F66" s="806">
        <v>19</v>
      </c>
      <c r="G66" s="806">
        <v>18</v>
      </c>
      <c r="H66" s="806">
        <v>15</v>
      </c>
      <c r="I66" s="806">
        <v>13</v>
      </c>
      <c r="J66" s="806">
        <v>22</v>
      </c>
      <c r="K66" s="806"/>
      <c r="L66" s="806">
        <v>22</v>
      </c>
      <c r="M66" s="806">
        <v>26</v>
      </c>
      <c r="N66" s="806">
        <v>13</v>
      </c>
      <c r="O66" s="806">
        <v>12</v>
      </c>
      <c r="P66" s="806">
        <v>9</v>
      </c>
      <c r="Q66" s="806"/>
      <c r="R66" s="806"/>
      <c r="S66" s="806"/>
      <c r="T66" s="801"/>
    </row>
    <row r="67" spans="1:20" s="997" customFormat="1" x14ac:dyDescent="0.2">
      <c r="A67" s="793"/>
      <c r="B67" s="996" t="s">
        <v>227</v>
      </c>
      <c r="C67" s="996" t="s">
        <v>179</v>
      </c>
      <c r="D67" s="996">
        <v>240</v>
      </c>
      <c r="E67" s="996">
        <v>2</v>
      </c>
      <c r="F67" s="806"/>
      <c r="G67" s="806"/>
      <c r="H67" s="806"/>
      <c r="I67" s="806"/>
      <c r="J67" s="806"/>
      <c r="K67" s="806"/>
      <c r="L67" s="806"/>
      <c r="M67" s="806"/>
      <c r="N67" s="806"/>
      <c r="O67" s="806"/>
      <c r="P67" s="806"/>
      <c r="Q67" s="806">
        <v>4</v>
      </c>
      <c r="R67" s="806">
        <v>6</v>
      </c>
      <c r="S67" s="806"/>
      <c r="T67" s="801"/>
    </row>
    <row r="68" spans="1:20" s="997" customFormat="1" x14ac:dyDescent="0.2">
      <c r="A68" s="793"/>
      <c r="B68" s="996" t="s">
        <v>227</v>
      </c>
      <c r="C68" s="996" t="s">
        <v>204</v>
      </c>
      <c r="D68" s="996">
        <v>480</v>
      </c>
      <c r="E68" s="996">
        <v>1</v>
      </c>
      <c r="F68" s="806"/>
      <c r="G68" s="806"/>
      <c r="H68" s="806"/>
      <c r="I68" s="806"/>
      <c r="J68" s="806"/>
      <c r="K68" s="806">
        <v>27</v>
      </c>
      <c r="L68" s="806"/>
      <c r="M68" s="806"/>
      <c r="N68" s="806"/>
      <c r="O68" s="806"/>
      <c r="P68" s="806"/>
      <c r="Q68" s="806"/>
      <c r="R68" s="806"/>
      <c r="S68" s="806"/>
      <c r="T68" s="801"/>
    </row>
    <row r="69" spans="1:20" s="997" customFormat="1" x14ac:dyDescent="0.2">
      <c r="A69" s="793"/>
      <c r="B69" s="996" t="s">
        <v>674</v>
      </c>
      <c r="C69" s="996" t="s">
        <v>179</v>
      </c>
      <c r="D69" s="996">
        <v>120</v>
      </c>
      <c r="E69" s="996">
        <v>2</v>
      </c>
      <c r="F69" s="806"/>
      <c r="G69" s="806"/>
      <c r="H69" s="806"/>
      <c r="I69" s="806"/>
      <c r="J69" s="806"/>
      <c r="K69" s="806"/>
      <c r="L69" s="806"/>
      <c r="M69" s="806"/>
      <c r="N69" s="806"/>
      <c r="O69" s="806"/>
      <c r="P69" s="806"/>
      <c r="Q69" s="806"/>
      <c r="R69" s="806"/>
      <c r="S69" s="806">
        <v>8</v>
      </c>
      <c r="T69" s="801">
        <v>4</v>
      </c>
    </row>
    <row r="70" spans="1:20" s="997" customFormat="1" x14ac:dyDescent="0.2">
      <c r="A70" s="793"/>
      <c r="B70" s="996" t="s">
        <v>228</v>
      </c>
      <c r="C70" s="996" t="s">
        <v>179</v>
      </c>
      <c r="D70" s="996">
        <v>240</v>
      </c>
      <c r="E70" s="996">
        <v>1</v>
      </c>
      <c r="F70" s="806">
        <v>10</v>
      </c>
      <c r="G70" s="806">
        <v>7</v>
      </c>
      <c r="H70" s="806"/>
      <c r="I70" s="806"/>
      <c r="J70" s="806"/>
      <c r="K70" s="806"/>
      <c r="L70" s="806"/>
      <c r="M70" s="806"/>
      <c r="N70" s="806"/>
      <c r="O70" s="806"/>
      <c r="P70" s="806"/>
      <c r="Q70" s="806"/>
      <c r="R70" s="806"/>
      <c r="S70" s="806"/>
      <c r="T70" s="801"/>
    </row>
    <row r="71" spans="1:20" s="997" customFormat="1" x14ac:dyDescent="0.2">
      <c r="A71" s="793"/>
      <c r="B71" s="996" t="s">
        <v>358</v>
      </c>
      <c r="C71" s="996" t="s">
        <v>179</v>
      </c>
      <c r="D71" s="996">
        <v>240</v>
      </c>
      <c r="E71" s="996">
        <v>2</v>
      </c>
      <c r="F71" s="806">
        <v>5</v>
      </c>
      <c r="G71" s="806">
        <v>5</v>
      </c>
      <c r="H71" s="806">
        <v>11</v>
      </c>
      <c r="I71" s="806">
        <v>9</v>
      </c>
      <c r="J71" s="806">
        <v>10</v>
      </c>
      <c r="K71" s="806">
        <v>9</v>
      </c>
      <c r="L71" s="806">
        <v>12</v>
      </c>
      <c r="M71" s="806">
        <v>9</v>
      </c>
      <c r="N71" s="806">
        <v>8</v>
      </c>
      <c r="O71" s="806">
        <v>6</v>
      </c>
      <c r="P71" s="806">
        <v>5</v>
      </c>
      <c r="Q71" s="806"/>
      <c r="R71" s="806"/>
      <c r="S71" s="806"/>
      <c r="T71" s="801"/>
    </row>
    <row r="72" spans="1:20" s="997" customFormat="1" x14ac:dyDescent="0.2">
      <c r="A72" s="793"/>
      <c r="B72" s="996" t="s">
        <v>359</v>
      </c>
      <c r="C72" s="996" t="s">
        <v>179</v>
      </c>
      <c r="D72" s="1004">
        <v>0</v>
      </c>
      <c r="E72" s="996">
        <v>3</v>
      </c>
      <c r="F72" s="806"/>
      <c r="G72" s="806"/>
      <c r="H72" s="806"/>
      <c r="I72" s="806"/>
      <c r="J72" s="806"/>
      <c r="K72" s="806">
        <v>4</v>
      </c>
      <c r="L72" s="806">
        <v>5</v>
      </c>
      <c r="M72" s="806">
        <v>9</v>
      </c>
      <c r="N72" s="806">
        <v>8</v>
      </c>
      <c r="O72" s="806">
        <v>6</v>
      </c>
      <c r="P72" s="806">
        <v>4</v>
      </c>
      <c r="Q72" s="806">
        <v>4</v>
      </c>
      <c r="R72" s="806">
        <v>6</v>
      </c>
      <c r="S72" s="806"/>
      <c r="T72" s="801"/>
    </row>
    <row r="73" spans="1:20" s="997" customFormat="1" x14ac:dyDescent="0.2">
      <c r="A73" s="793"/>
      <c r="B73" s="996" t="s">
        <v>675</v>
      </c>
      <c r="C73" s="996" t="s">
        <v>179</v>
      </c>
      <c r="D73" s="996">
        <v>120</v>
      </c>
      <c r="E73" s="996">
        <v>3</v>
      </c>
      <c r="F73" s="806"/>
      <c r="G73" s="806"/>
      <c r="H73" s="806"/>
      <c r="I73" s="806"/>
      <c r="J73" s="806"/>
      <c r="K73" s="806"/>
      <c r="L73" s="806"/>
      <c r="M73" s="806"/>
      <c r="N73" s="806"/>
      <c r="O73" s="806"/>
      <c r="P73" s="806"/>
      <c r="Q73" s="806"/>
      <c r="R73" s="806"/>
      <c r="S73" s="806">
        <v>8</v>
      </c>
      <c r="T73" s="801">
        <v>9</v>
      </c>
    </row>
    <row r="74" spans="1:20" s="997" customFormat="1" x14ac:dyDescent="0.2">
      <c r="A74" s="793"/>
      <c r="B74" s="996" t="s">
        <v>228</v>
      </c>
      <c r="C74" s="996" t="s">
        <v>179</v>
      </c>
      <c r="D74" s="996">
        <v>240</v>
      </c>
      <c r="E74" s="996">
        <v>3</v>
      </c>
      <c r="F74" s="806"/>
      <c r="G74" s="806"/>
      <c r="H74" s="806">
        <v>2</v>
      </c>
      <c r="I74" s="806">
        <v>5</v>
      </c>
      <c r="J74" s="806">
        <v>2</v>
      </c>
      <c r="K74" s="806"/>
      <c r="L74" s="806"/>
      <c r="M74" s="806"/>
      <c r="N74" s="806"/>
      <c r="O74" s="806"/>
      <c r="P74" s="806"/>
      <c r="Q74" s="806"/>
      <c r="R74" s="806"/>
      <c r="S74" s="806"/>
      <c r="T74" s="801"/>
    </row>
    <row r="75" spans="1:20" s="997" customFormat="1" x14ac:dyDescent="0.2">
      <c r="A75" s="793"/>
      <c r="B75" s="996" t="s">
        <v>302</v>
      </c>
      <c r="C75" s="996" t="s">
        <v>179</v>
      </c>
      <c r="D75" s="996">
        <v>120</v>
      </c>
      <c r="E75" s="996"/>
      <c r="F75" s="806"/>
      <c r="G75" s="806"/>
      <c r="H75" s="806">
        <v>10</v>
      </c>
      <c r="I75" s="806">
        <v>9</v>
      </c>
      <c r="J75" s="806">
        <v>12</v>
      </c>
      <c r="K75" s="806">
        <v>9</v>
      </c>
      <c r="L75" s="806">
        <v>0</v>
      </c>
      <c r="M75" s="806"/>
      <c r="N75" s="806">
        <v>0</v>
      </c>
      <c r="O75" s="806">
        <v>10</v>
      </c>
      <c r="P75" s="806">
        <v>9</v>
      </c>
      <c r="Q75" s="806"/>
      <c r="R75" s="806"/>
      <c r="S75" s="806"/>
      <c r="T75" s="801"/>
    </row>
    <row r="76" spans="1:20" s="997" customFormat="1" x14ac:dyDescent="0.2">
      <c r="A76" s="793"/>
      <c r="B76" s="996" t="s">
        <v>229</v>
      </c>
      <c r="C76" s="996" t="s">
        <v>179</v>
      </c>
      <c r="D76" s="996">
        <v>120</v>
      </c>
      <c r="E76" s="996"/>
      <c r="F76" s="806">
        <v>20</v>
      </c>
      <c r="G76" s="806">
        <v>15</v>
      </c>
      <c r="H76" s="806">
        <v>12</v>
      </c>
      <c r="I76" s="806">
        <v>16</v>
      </c>
      <c r="J76" s="806">
        <v>14</v>
      </c>
      <c r="K76" s="806">
        <v>18</v>
      </c>
      <c r="L76" s="806">
        <v>12</v>
      </c>
      <c r="M76" s="806">
        <v>13</v>
      </c>
      <c r="N76" s="806">
        <v>18</v>
      </c>
      <c r="O76" s="806">
        <v>13</v>
      </c>
      <c r="P76" s="806">
        <v>15</v>
      </c>
      <c r="Q76" s="806">
        <v>13</v>
      </c>
      <c r="R76" s="806"/>
      <c r="S76" s="806"/>
      <c r="T76" s="801"/>
    </row>
    <row r="77" spans="1:20" s="997" customFormat="1" x14ac:dyDescent="0.2">
      <c r="A77" s="793"/>
      <c r="B77" s="996" t="s">
        <v>229</v>
      </c>
      <c r="C77" s="996" t="s">
        <v>179</v>
      </c>
      <c r="D77" s="996">
        <v>240</v>
      </c>
      <c r="E77" s="996">
        <v>1</v>
      </c>
      <c r="F77" s="806"/>
      <c r="G77" s="806"/>
      <c r="H77" s="806"/>
      <c r="I77" s="806"/>
      <c r="J77" s="806"/>
      <c r="K77" s="806"/>
      <c r="L77" s="806"/>
      <c r="M77" s="806"/>
      <c r="N77" s="806"/>
      <c r="O77" s="806"/>
      <c r="P77" s="806"/>
      <c r="Q77" s="806"/>
      <c r="R77" s="806">
        <v>25</v>
      </c>
      <c r="S77" s="806"/>
      <c r="T77" s="801"/>
    </row>
    <row r="78" spans="1:20" s="997" customFormat="1" x14ac:dyDescent="0.2">
      <c r="A78" s="793"/>
      <c r="B78" s="996" t="s">
        <v>230</v>
      </c>
      <c r="C78" s="996" t="s">
        <v>204</v>
      </c>
      <c r="D78" s="996">
        <v>240</v>
      </c>
      <c r="E78" s="996">
        <v>1</v>
      </c>
      <c r="F78" s="806">
        <v>27</v>
      </c>
      <c r="G78" s="806">
        <v>15</v>
      </c>
      <c r="H78" s="806">
        <v>17</v>
      </c>
      <c r="I78" s="806">
        <v>19</v>
      </c>
      <c r="J78" s="806">
        <v>31</v>
      </c>
      <c r="K78" s="806">
        <v>20</v>
      </c>
      <c r="L78" s="806">
        <v>11</v>
      </c>
      <c r="M78" s="806">
        <v>12</v>
      </c>
      <c r="N78" s="806">
        <v>9</v>
      </c>
      <c r="O78" s="806">
        <v>21</v>
      </c>
      <c r="P78" s="806">
        <v>13</v>
      </c>
      <c r="Q78" s="806">
        <v>31</v>
      </c>
      <c r="R78" s="806"/>
      <c r="S78" s="806"/>
      <c r="T78" s="801"/>
    </row>
    <row r="79" spans="1:20" s="997" customFormat="1" x14ac:dyDescent="0.2">
      <c r="A79" s="793"/>
      <c r="B79" s="996" t="s">
        <v>676</v>
      </c>
      <c r="C79" s="996" t="s">
        <v>204</v>
      </c>
      <c r="D79" s="996">
        <v>120</v>
      </c>
      <c r="E79" s="996">
        <v>1</v>
      </c>
      <c r="F79" s="806"/>
      <c r="G79" s="806"/>
      <c r="H79" s="806"/>
      <c r="I79" s="806"/>
      <c r="J79" s="806"/>
      <c r="K79" s="806"/>
      <c r="L79" s="806"/>
      <c r="M79" s="806"/>
      <c r="N79" s="806"/>
      <c r="O79" s="806"/>
      <c r="P79" s="806"/>
      <c r="Q79" s="806"/>
      <c r="R79" s="806">
        <v>10</v>
      </c>
      <c r="S79" s="806">
        <v>34</v>
      </c>
      <c r="T79" s="801">
        <v>26</v>
      </c>
    </row>
    <row r="80" spans="1:20" s="997" customFormat="1" x14ac:dyDescent="0.2">
      <c r="A80" s="793"/>
      <c r="B80" s="996" t="s">
        <v>230</v>
      </c>
      <c r="C80" s="996" t="s">
        <v>204</v>
      </c>
      <c r="D80" s="996">
        <v>240</v>
      </c>
      <c r="E80" s="996">
        <v>2</v>
      </c>
      <c r="F80" s="806"/>
      <c r="G80" s="806"/>
      <c r="H80" s="806"/>
      <c r="I80" s="806"/>
      <c r="J80" s="806"/>
      <c r="K80" s="806"/>
      <c r="L80" s="806"/>
      <c r="M80" s="806"/>
      <c r="N80" s="806"/>
      <c r="O80" s="806"/>
      <c r="P80" s="806"/>
      <c r="Q80" s="806">
        <v>13</v>
      </c>
      <c r="R80" s="806"/>
      <c r="S80" s="806"/>
      <c r="T80" s="801"/>
    </row>
    <row r="81" spans="1:20" s="997" customFormat="1" ht="12" thickBot="1" x14ac:dyDescent="0.25">
      <c r="A81" s="793"/>
      <c r="B81" s="996" t="s">
        <v>677</v>
      </c>
      <c r="C81" s="996" t="s">
        <v>179</v>
      </c>
      <c r="D81" s="996">
        <v>120</v>
      </c>
      <c r="E81" s="996">
        <v>2</v>
      </c>
      <c r="F81" s="806"/>
      <c r="G81" s="806"/>
      <c r="H81" s="806"/>
      <c r="I81" s="806"/>
      <c r="J81" s="806"/>
      <c r="K81" s="806"/>
      <c r="L81" s="806"/>
      <c r="M81" s="806"/>
      <c r="N81" s="806"/>
      <c r="O81" s="806"/>
      <c r="P81" s="806"/>
      <c r="Q81" s="806"/>
      <c r="R81" s="806">
        <v>12</v>
      </c>
      <c r="S81" s="806">
        <v>8</v>
      </c>
      <c r="T81" s="801">
        <v>14</v>
      </c>
    </row>
    <row r="82" spans="1:20" s="997" customFormat="1" x14ac:dyDescent="0.2">
      <c r="A82" s="793"/>
      <c r="B82" s="999" t="s">
        <v>663</v>
      </c>
      <c r="C82" s="1000" t="s">
        <v>179</v>
      </c>
      <c r="D82" s="1000">
        <v>120</v>
      </c>
      <c r="E82" s="1000">
        <v>1</v>
      </c>
      <c r="F82" s="850"/>
      <c r="G82" s="850"/>
      <c r="H82" s="850"/>
      <c r="I82" s="850"/>
      <c r="J82" s="850"/>
      <c r="K82" s="850"/>
      <c r="L82" s="850"/>
      <c r="M82" s="850"/>
      <c r="N82" s="850"/>
      <c r="O82" s="850"/>
      <c r="P82" s="850"/>
      <c r="Q82" s="850"/>
      <c r="R82" s="850"/>
      <c r="S82" s="1415">
        <v>25</v>
      </c>
      <c r="T82" s="1413">
        <v>15</v>
      </c>
    </row>
    <row r="83" spans="1:20" s="997" customFormat="1" ht="12" thickBot="1" x14ac:dyDescent="0.25">
      <c r="A83" s="793"/>
      <c r="B83" s="1001" t="s">
        <v>664</v>
      </c>
      <c r="C83" s="1002" t="s">
        <v>179</v>
      </c>
      <c r="D83" s="1002">
        <v>120</v>
      </c>
      <c r="E83" s="1002">
        <v>1</v>
      </c>
      <c r="F83" s="855"/>
      <c r="G83" s="855"/>
      <c r="H83" s="855"/>
      <c r="I83" s="855"/>
      <c r="J83" s="855"/>
      <c r="K83" s="855"/>
      <c r="L83" s="855"/>
      <c r="M83" s="855"/>
      <c r="N83" s="855"/>
      <c r="O83" s="855"/>
      <c r="P83" s="855"/>
      <c r="Q83" s="855"/>
      <c r="R83" s="855"/>
      <c r="S83" s="1416"/>
      <c r="T83" s="1414"/>
    </row>
    <row r="84" spans="1:20" s="997" customFormat="1" x14ac:dyDescent="0.2">
      <c r="A84" s="793"/>
      <c r="B84" s="1003" t="s">
        <v>231</v>
      </c>
      <c r="C84" s="1003" t="s">
        <v>179</v>
      </c>
      <c r="D84" s="1003">
        <v>240</v>
      </c>
      <c r="E84" s="1003">
        <v>1</v>
      </c>
      <c r="F84" s="866">
        <v>8</v>
      </c>
      <c r="G84" s="866">
        <v>10</v>
      </c>
      <c r="H84" s="866"/>
      <c r="I84" s="866"/>
      <c r="J84" s="866"/>
      <c r="K84" s="866"/>
      <c r="L84" s="866"/>
      <c r="M84" s="866"/>
      <c r="N84" s="866"/>
      <c r="O84" s="866"/>
      <c r="P84" s="866"/>
      <c r="Q84" s="866"/>
      <c r="R84" s="866"/>
      <c r="S84" s="866"/>
      <c r="T84" s="872"/>
    </row>
    <row r="85" spans="1:20" s="997" customFormat="1" x14ac:dyDescent="0.2">
      <c r="A85" s="793"/>
      <c r="B85" s="996" t="s">
        <v>360</v>
      </c>
      <c r="C85" s="996" t="s">
        <v>179</v>
      </c>
      <c r="D85" s="996">
        <v>240</v>
      </c>
      <c r="E85" s="996">
        <v>2</v>
      </c>
      <c r="F85" s="806">
        <v>5</v>
      </c>
      <c r="G85" s="806">
        <v>4</v>
      </c>
      <c r="H85" s="806">
        <v>7</v>
      </c>
      <c r="I85" s="806">
        <v>11</v>
      </c>
      <c r="J85" s="806">
        <v>10</v>
      </c>
      <c r="K85" s="806">
        <v>7</v>
      </c>
      <c r="L85" s="806">
        <v>8</v>
      </c>
      <c r="M85" s="806">
        <v>7</v>
      </c>
      <c r="N85" s="806">
        <v>8</v>
      </c>
      <c r="O85" s="806">
        <v>7</v>
      </c>
      <c r="P85" s="806">
        <v>0</v>
      </c>
      <c r="Q85" s="806"/>
      <c r="R85" s="806"/>
      <c r="S85" s="806"/>
      <c r="T85" s="801"/>
    </row>
    <row r="86" spans="1:20" s="997" customFormat="1" x14ac:dyDescent="0.2">
      <c r="A86" s="793"/>
      <c r="B86" s="996" t="s">
        <v>361</v>
      </c>
      <c r="C86" s="996" t="s">
        <v>179</v>
      </c>
      <c r="D86" s="1004">
        <v>0</v>
      </c>
      <c r="E86" s="996">
        <v>3</v>
      </c>
      <c r="F86" s="806"/>
      <c r="G86" s="806"/>
      <c r="H86" s="806"/>
      <c r="I86" s="806"/>
      <c r="J86" s="806"/>
      <c r="K86" s="806">
        <v>4</v>
      </c>
      <c r="L86" s="806">
        <v>6</v>
      </c>
      <c r="M86" s="806">
        <v>6</v>
      </c>
      <c r="N86" s="806">
        <v>3</v>
      </c>
      <c r="O86" s="806">
        <v>2</v>
      </c>
      <c r="P86" s="806">
        <v>0</v>
      </c>
      <c r="Q86" s="806"/>
      <c r="R86" s="806"/>
      <c r="S86" s="806"/>
      <c r="T86" s="801"/>
    </row>
    <row r="87" spans="1:20" s="997" customFormat="1" x14ac:dyDescent="0.2">
      <c r="A87" s="793"/>
      <c r="B87" s="996" t="s">
        <v>678</v>
      </c>
      <c r="C87" s="996" t="s">
        <v>179</v>
      </c>
      <c r="D87" s="996">
        <v>120</v>
      </c>
      <c r="E87" s="996">
        <v>3</v>
      </c>
      <c r="F87" s="806"/>
      <c r="G87" s="806"/>
      <c r="H87" s="806"/>
      <c r="I87" s="806"/>
      <c r="J87" s="806"/>
      <c r="K87" s="806"/>
      <c r="L87" s="806"/>
      <c r="M87" s="806"/>
      <c r="N87" s="806"/>
      <c r="O87" s="806"/>
      <c r="P87" s="806"/>
      <c r="Q87" s="806"/>
      <c r="R87" s="806">
        <v>13</v>
      </c>
      <c r="S87" s="806">
        <v>16</v>
      </c>
      <c r="T87" s="801">
        <v>12</v>
      </c>
    </row>
    <row r="88" spans="1:20" s="997" customFormat="1" x14ac:dyDescent="0.2">
      <c r="A88" s="793"/>
      <c r="B88" s="996" t="s">
        <v>231</v>
      </c>
      <c r="C88" s="996" t="s">
        <v>179</v>
      </c>
      <c r="D88" s="996">
        <v>240</v>
      </c>
      <c r="E88" s="996">
        <v>3</v>
      </c>
      <c r="F88" s="806"/>
      <c r="G88" s="806"/>
      <c r="H88" s="806"/>
      <c r="I88" s="806"/>
      <c r="J88" s="806"/>
      <c r="K88" s="806"/>
      <c r="L88" s="806"/>
      <c r="M88" s="806"/>
      <c r="N88" s="806"/>
      <c r="O88" s="806"/>
      <c r="P88" s="806"/>
      <c r="Q88" s="806"/>
      <c r="R88" s="806"/>
      <c r="S88" s="806"/>
      <c r="T88" s="801"/>
    </row>
    <row r="89" spans="1:20" s="997" customFormat="1" x14ac:dyDescent="0.2">
      <c r="A89" s="793"/>
      <c r="B89" s="996" t="s">
        <v>231</v>
      </c>
      <c r="C89" s="996" t="s">
        <v>179</v>
      </c>
      <c r="D89" s="996">
        <v>240</v>
      </c>
      <c r="E89" s="996">
        <v>3</v>
      </c>
      <c r="F89" s="806"/>
      <c r="G89" s="806"/>
      <c r="H89" s="806">
        <v>5</v>
      </c>
      <c r="I89" s="806">
        <v>9</v>
      </c>
      <c r="J89" s="806">
        <v>7</v>
      </c>
      <c r="K89" s="806"/>
      <c r="L89" s="806"/>
      <c r="M89" s="806"/>
      <c r="N89" s="806"/>
      <c r="O89" s="806"/>
      <c r="P89" s="806"/>
      <c r="Q89" s="806"/>
      <c r="R89" s="806"/>
      <c r="S89" s="806"/>
      <c r="T89" s="801"/>
    </row>
    <row r="90" spans="1:20" s="997" customFormat="1" x14ac:dyDescent="0.2">
      <c r="A90" s="793"/>
      <c r="B90" s="996" t="s">
        <v>232</v>
      </c>
      <c r="C90" s="996" t="s">
        <v>199</v>
      </c>
      <c r="D90" s="996">
        <v>480</v>
      </c>
      <c r="E90" s="996">
        <v>1</v>
      </c>
      <c r="F90" s="806"/>
      <c r="G90" s="806"/>
      <c r="H90" s="806"/>
      <c r="I90" s="806"/>
      <c r="J90" s="806"/>
      <c r="K90" s="806"/>
      <c r="L90" s="806"/>
      <c r="M90" s="806"/>
      <c r="N90" s="806"/>
      <c r="O90" s="806"/>
      <c r="P90" s="806"/>
      <c r="Q90" s="806"/>
      <c r="R90" s="806"/>
      <c r="S90" s="806"/>
      <c r="T90" s="801"/>
    </row>
    <row r="91" spans="1:20" s="997" customFormat="1" x14ac:dyDescent="0.2">
      <c r="A91" s="793"/>
      <c r="B91" s="996" t="s">
        <v>305</v>
      </c>
      <c r="C91" s="996"/>
      <c r="D91" s="996"/>
      <c r="E91" s="996"/>
      <c r="F91" s="806"/>
      <c r="G91" s="806"/>
      <c r="H91" s="806"/>
      <c r="I91" s="806">
        <v>13</v>
      </c>
      <c r="J91" s="806"/>
      <c r="K91" s="806"/>
      <c r="L91" s="806"/>
      <c r="M91" s="806"/>
      <c r="N91" s="806"/>
      <c r="O91" s="806"/>
      <c r="P91" s="806"/>
      <c r="Q91" s="806"/>
      <c r="R91" s="806"/>
      <c r="S91" s="806"/>
      <c r="T91" s="801"/>
    </row>
    <row r="92" spans="1:20" s="997" customFormat="1" x14ac:dyDescent="0.2">
      <c r="A92" s="793"/>
      <c r="B92" s="840" t="s">
        <v>197</v>
      </c>
      <c r="C92" s="840"/>
      <c r="D92" s="840"/>
      <c r="E92" s="840"/>
      <c r="F92" s="800">
        <f t="shared" ref="F92:T92" si="0">SUM(F10:F91)</f>
        <v>424</v>
      </c>
      <c r="G92" s="800">
        <f t="shared" si="0"/>
        <v>431</v>
      </c>
      <c r="H92" s="800">
        <f t="shared" si="0"/>
        <v>323</v>
      </c>
      <c r="I92" s="800">
        <f t="shared" si="0"/>
        <v>371</v>
      </c>
      <c r="J92" s="800">
        <f t="shared" si="0"/>
        <v>481</v>
      </c>
      <c r="K92" s="800">
        <f t="shared" si="0"/>
        <v>446</v>
      </c>
      <c r="L92" s="800">
        <f t="shared" si="0"/>
        <v>347</v>
      </c>
      <c r="M92" s="800">
        <f t="shared" si="0"/>
        <v>323</v>
      </c>
      <c r="N92" s="800">
        <f t="shared" si="0"/>
        <v>348</v>
      </c>
      <c r="O92" s="800">
        <f t="shared" si="0"/>
        <v>348</v>
      </c>
      <c r="P92" s="800">
        <f t="shared" si="0"/>
        <v>318</v>
      </c>
      <c r="Q92" s="800">
        <f t="shared" si="0"/>
        <v>407</v>
      </c>
      <c r="R92" s="800">
        <f t="shared" si="0"/>
        <v>428</v>
      </c>
      <c r="S92" s="800">
        <f t="shared" si="0"/>
        <v>449</v>
      </c>
      <c r="T92" s="801">
        <f t="shared" si="0"/>
        <v>395</v>
      </c>
    </row>
    <row r="93" spans="1:20" s="997" customFormat="1" x14ac:dyDescent="0.2">
      <c r="A93" s="793"/>
      <c r="B93" s="996" t="s">
        <v>461</v>
      </c>
      <c r="C93" s="996" t="s">
        <v>204</v>
      </c>
      <c r="D93" s="996">
        <v>240</v>
      </c>
      <c r="E93" s="996">
        <v>1</v>
      </c>
      <c r="F93" s="806"/>
      <c r="G93" s="806"/>
      <c r="H93" s="806"/>
      <c r="I93" s="806"/>
      <c r="J93" s="806"/>
      <c r="K93" s="806"/>
      <c r="L93" s="806"/>
      <c r="M93" s="806"/>
      <c r="N93" s="806"/>
      <c r="O93" s="806">
        <v>10</v>
      </c>
      <c r="P93" s="806">
        <v>13</v>
      </c>
      <c r="Q93" s="806">
        <v>11</v>
      </c>
      <c r="R93" s="806"/>
      <c r="S93" s="806"/>
      <c r="T93" s="801"/>
    </row>
    <row r="94" spans="1:20" s="997" customFormat="1" x14ac:dyDescent="0.2">
      <c r="A94" s="793"/>
      <c r="B94" s="996" t="s">
        <v>462</v>
      </c>
      <c r="C94" s="996"/>
      <c r="D94" s="996">
        <v>200</v>
      </c>
      <c r="E94" s="996"/>
      <c r="F94" s="806"/>
      <c r="G94" s="806"/>
      <c r="H94" s="806"/>
      <c r="I94" s="806"/>
      <c r="J94" s="806"/>
      <c r="K94" s="806"/>
      <c r="L94" s="806"/>
      <c r="M94" s="806"/>
      <c r="N94" s="806"/>
      <c r="O94" s="806">
        <v>20</v>
      </c>
      <c r="P94" s="806">
        <v>20</v>
      </c>
      <c r="Q94" s="806"/>
      <c r="R94" s="806"/>
      <c r="S94" s="806"/>
      <c r="T94" s="801"/>
    </row>
    <row r="95" spans="1:20" s="997" customFormat="1" x14ac:dyDescent="0.2">
      <c r="A95" s="793"/>
      <c r="B95" s="996" t="s">
        <v>462</v>
      </c>
      <c r="C95" s="996" t="s">
        <v>204</v>
      </c>
      <c r="D95" s="996">
        <v>240</v>
      </c>
      <c r="E95" s="996">
        <v>1</v>
      </c>
      <c r="F95" s="806"/>
      <c r="G95" s="806"/>
      <c r="H95" s="806"/>
      <c r="I95" s="806"/>
      <c r="J95" s="806"/>
      <c r="K95" s="806"/>
      <c r="L95" s="806"/>
      <c r="M95" s="806"/>
      <c r="N95" s="806"/>
      <c r="O95" s="806"/>
      <c r="P95" s="806"/>
      <c r="Q95" s="806">
        <v>20</v>
      </c>
      <c r="R95" s="806">
        <v>20</v>
      </c>
      <c r="S95" s="806">
        <v>20</v>
      </c>
      <c r="T95" s="801">
        <v>20</v>
      </c>
    </row>
    <row r="96" spans="1:20" s="997" customFormat="1" x14ac:dyDescent="0.2">
      <c r="A96" s="793"/>
      <c r="B96" s="996" t="s">
        <v>233</v>
      </c>
      <c r="C96" s="996" t="s">
        <v>179</v>
      </c>
      <c r="D96" s="996">
        <v>920</v>
      </c>
      <c r="E96" s="996">
        <v>1</v>
      </c>
      <c r="F96" s="806">
        <v>33</v>
      </c>
      <c r="G96" s="806">
        <v>24</v>
      </c>
      <c r="H96" s="806">
        <v>13</v>
      </c>
      <c r="I96" s="806">
        <v>19</v>
      </c>
      <c r="J96" s="806">
        <v>26</v>
      </c>
      <c r="K96" s="806"/>
      <c r="L96" s="806"/>
      <c r="M96" s="806"/>
      <c r="N96" s="806"/>
      <c r="O96" s="806"/>
      <c r="P96" s="806"/>
      <c r="Q96" s="806"/>
      <c r="R96" s="806"/>
      <c r="S96" s="806"/>
      <c r="T96" s="801"/>
    </row>
    <row r="97" spans="1:20" s="997" customFormat="1" x14ac:dyDescent="0.2">
      <c r="A97" s="793"/>
      <c r="B97" s="996" t="s">
        <v>233</v>
      </c>
      <c r="C97" s="996" t="s">
        <v>179</v>
      </c>
      <c r="D97" s="996">
        <v>1000</v>
      </c>
      <c r="E97" s="996">
        <v>1</v>
      </c>
      <c r="F97" s="806"/>
      <c r="G97" s="806"/>
      <c r="H97" s="806"/>
      <c r="I97" s="806"/>
      <c r="J97" s="806"/>
      <c r="K97" s="806"/>
      <c r="L97" s="806">
        <v>22</v>
      </c>
      <c r="M97" s="806"/>
      <c r="N97" s="806"/>
      <c r="O97" s="806"/>
      <c r="P97" s="806"/>
      <c r="Q97" s="806"/>
      <c r="R97" s="806"/>
      <c r="S97" s="806"/>
      <c r="T97" s="801"/>
    </row>
    <row r="98" spans="1:20" s="997" customFormat="1" x14ac:dyDescent="0.2">
      <c r="A98" s="793"/>
      <c r="B98" s="996" t="s">
        <v>233</v>
      </c>
      <c r="C98" s="996" t="s">
        <v>179</v>
      </c>
      <c r="D98" s="996">
        <v>1160</v>
      </c>
      <c r="E98" s="996">
        <v>1</v>
      </c>
      <c r="F98" s="806"/>
      <c r="G98" s="806"/>
      <c r="H98" s="806"/>
      <c r="I98" s="806"/>
      <c r="J98" s="806"/>
      <c r="K98" s="806"/>
      <c r="L98" s="806"/>
      <c r="M98" s="806"/>
      <c r="N98" s="806">
        <v>24</v>
      </c>
      <c r="O98" s="806">
        <v>20</v>
      </c>
      <c r="P98" s="806">
        <v>23</v>
      </c>
      <c r="Q98" s="806"/>
      <c r="R98" s="806"/>
      <c r="S98" s="806"/>
      <c r="T98" s="801"/>
    </row>
    <row r="99" spans="1:20" s="997" customFormat="1" x14ac:dyDescent="0.2">
      <c r="A99" s="793"/>
      <c r="B99" s="996" t="s">
        <v>233</v>
      </c>
      <c r="C99" s="996" t="s">
        <v>234</v>
      </c>
      <c r="D99" s="996">
        <v>480</v>
      </c>
      <c r="E99" s="996">
        <v>1</v>
      </c>
      <c r="F99" s="806"/>
      <c r="G99" s="806"/>
      <c r="H99" s="806"/>
      <c r="I99" s="806"/>
      <c r="J99" s="806"/>
      <c r="K99" s="806"/>
      <c r="L99" s="806"/>
      <c r="M99" s="806"/>
      <c r="N99" s="806"/>
      <c r="O99" s="806"/>
      <c r="P99" s="806"/>
      <c r="Q99" s="806"/>
      <c r="R99" s="806"/>
      <c r="S99" s="806"/>
      <c r="T99" s="801"/>
    </row>
    <row r="100" spans="1:20" s="997" customFormat="1" x14ac:dyDescent="0.2">
      <c r="A100" s="793"/>
      <c r="B100" s="996" t="s">
        <v>233</v>
      </c>
      <c r="C100" s="996" t="s">
        <v>179</v>
      </c>
      <c r="D100" s="996">
        <v>1120</v>
      </c>
      <c r="E100" s="996"/>
      <c r="F100" s="806"/>
      <c r="G100" s="806"/>
      <c r="H100" s="806"/>
      <c r="I100" s="806"/>
      <c r="J100" s="806"/>
      <c r="K100" s="806">
        <v>22</v>
      </c>
      <c r="L100" s="806"/>
      <c r="M100" s="806"/>
      <c r="N100" s="806"/>
      <c r="O100" s="806"/>
      <c r="P100" s="806"/>
      <c r="Q100" s="806"/>
      <c r="R100" s="806"/>
      <c r="S100" s="806"/>
      <c r="T100" s="801"/>
    </row>
    <row r="101" spans="1:20" s="997" customFormat="1" x14ac:dyDescent="0.2">
      <c r="A101" s="793"/>
      <c r="B101" s="996" t="s">
        <v>233</v>
      </c>
      <c r="C101" s="996" t="s">
        <v>179</v>
      </c>
      <c r="D101" s="996">
        <v>1280</v>
      </c>
      <c r="E101" s="996">
        <v>1</v>
      </c>
      <c r="F101" s="806"/>
      <c r="G101" s="806"/>
      <c r="H101" s="806"/>
      <c r="I101" s="806"/>
      <c r="J101" s="806"/>
      <c r="K101" s="806"/>
      <c r="L101" s="806"/>
      <c r="M101" s="806"/>
      <c r="N101" s="806"/>
      <c r="O101" s="806"/>
      <c r="P101" s="806"/>
      <c r="Q101" s="806">
        <v>25</v>
      </c>
      <c r="R101" s="806">
        <v>24</v>
      </c>
      <c r="S101" s="806"/>
      <c r="T101" s="801"/>
    </row>
    <row r="102" spans="1:20" x14ac:dyDescent="0.2">
      <c r="B102" s="802" t="s">
        <v>233</v>
      </c>
      <c r="C102" s="802" t="s">
        <v>179</v>
      </c>
      <c r="D102" s="802">
        <v>1240</v>
      </c>
      <c r="E102" s="802">
        <v>1</v>
      </c>
      <c r="F102" s="825"/>
      <c r="G102" s="805"/>
      <c r="H102" s="805"/>
      <c r="I102" s="805"/>
      <c r="J102" s="805"/>
      <c r="K102" s="805"/>
      <c r="L102" s="805"/>
      <c r="M102" s="805"/>
      <c r="N102" s="805"/>
      <c r="O102" s="806"/>
      <c r="P102" s="806"/>
      <c r="Q102" s="806"/>
      <c r="R102" s="806"/>
      <c r="S102" s="806">
        <v>17</v>
      </c>
      <c r="T102" s="801">
        <v>19</v>
      </c>
    </row>
    <row r="103" spans="1:20" x14ac:dyDescent="0.2">
      <c r="B103" s="996" t="s">
        <v>495</v>
      </c>
      <c r="C103" s="996" t="s">
        <v>179</v>
      </c>
      <c r="D103" s="996">
        <v>120</v>
      </c>
      <c r="E103" s="996">
        <v>1</v>
      </c>
      <c r="F103" s="806"/>
      <c r="G103" s="806"/>
      <c r="H103" s="806"/>
      <c r="I103" s="806"/>
      <c r="J103" s="806"/>
      <c r="K103" s="806"/>
      <c r="L103" s="806"/>
      <c r="M103" s="806"/>
      <c r="N103" s="806"/>
      <c r="O103" s="806"/>
      <c r="P103" s="806">
        <v>26</v>
      </c>
      <c r="Q103" s="806"/>
      <c r="R103" s="806">
        <v>24</v>
      </c>
      <c r="S103" s="806">
        <v>19</v>
      </c>
      <c r="T103" s="801">
        <v>23</v>
      </c>
    </row>
    <row r="104" spans="1:20" x14ac:dyDescent="0.2">
      <c r="B104" s="996" t="s">
        <v>732</v>
      </c>
      <c r="C104" s="996"/>
      <c r="D104" s="996"/>
      <c r="E104" s="996"/>
      <c r="F104" s="806"/>
      <c r="G104" s="806"/>
      <c r="H104" s="806"/>
      <c r="I104" s="806"/>
      <c r="J104" s="806"/>
      <c r="K104" s="806"/>
      <c r="L104" s="806"/>
      <c r="M104" s="806"/>
      <c r="N104" s="806"/>
      <c r="O104" s="806"/>
      <c r="P104" s="806"/>
      <c r="Q104" s="806"/>
      <c r="R104" s="806"/>
      <c r="S104" s="806"/>
      <c r="T104" s="1075">
        <v>12</v>
      </c>
    </row>
    <row r="105" spans="1:20" x14ac:dyDescent="0.2">
      <c r="B105" s="811" t="s">
        <v>197</v>
      </c>
      <c r="C105" s="811"/>
      <c r="D105" s="811"/>
      <c r="E105" s="811"/>
      <c r="F105" s="840">
        <f t="shared" ref="F105:O105" si="1">SUM(F92:F102)</f>
        <v>457</v>
      </c>
      <c r="G105" s="840">
        <f t="shared" si="1"/>
        <v>455</v>
      </c>
      <c r="H105" s="840">
        <f t="shared" si="1"/>
        <v>336</v>
      </c>
      <c r="I105" s="840">
        <f t="shared" si="1"/>
        <v>390</v>
      </c>
      <c r="J105" s="840">
        <f t="shared" si="1"/>
        <v>507</v>
      </c>
      <c r="K105" s="840">
        <f t="shared" si="1"/>
        <v>468</v>
      </c>
      <c r="L105" s="840">
        <f t="shared" si="1"/>
        <v>369</v>
      </c>
      <c r="M105" s="840">
        <f t="shared" si="1"/>
        <v>323</v>
      </c>
      <c r="N105" s="840">
        <f t="shared" si="1"/>
        <v>372</v>
      </c>
      <c r="O105" s="840">
        <f t="shared" si="1"/>
        <v>398</v>
      </c>
      <c r="P105" s="840">
        <f>SUM(P92:P104)</f>
        <v>400</v>
      </c>
      <c r="Q105" s="840">
        <f t="shared" ref="Q105:S105" si="2">SUM(Q92:Q104)</f>
        <v>463</v>
      </c>
      <c r="R105" s="840">
        <f t="shared" si="2"/>
        <v>496</v>
      </c>
      <c r="S105" s="840">
        <f t="shared" si="2"/>
        <v>505</v>
      </c>
      <c r="T105" s="801">
        <f>SUM(T92:T104)</f>
        <v>469</v>
      </c>
    </row>
    <row r="106" spans="1:20" x14ac:dyDescent="0.2">
      <c r="B106" s="1006" t="s">
        <v>686</v>
      </c>
      <c r="C106" s="825"/>
      <c r="D106" s="825">
        <v>200</v>
      </c>
      <c r="E106" s="825"/>
      <c r="F106" s="825"/>
      <c r="G106" s="825"/>
      <c r="H106" s="825"/>
      <c r="I106" s="825"/>
      <c r="J106" s="825"/>
      <c r="K106" s="825"/>
      <c r="L106" s="825"/>
      <c r="M106" s="825"/>
      <c r="N106" s="825">
        <v>16</v>
      </c>
      <c r="O106" s="806"/>
      <c r="P106" s="806"/>
      <c r="Q106" s="806"/>
      <c r="R106" s="806"/>
      <c r="S106" s="806"/>
      <c r="T106" s="841"/>
    </row>
    <row r="107" spans="1:20" x14ac:dyDescent="0.2">
      <c r="B107" s="811" t="s">
        <v>197</v>
      </c>
      <c r="C107" s="825"/>
      <c r="D107" s="825"/>
      <c r="E107" s="825"/>
      <c r="F107" s="800">
        <f t="shared" ref="F107:N107" si="3">F106+F105</f>
        <v>457</v>
      </c>
      <c r="G107" s="800">
        <f t="shared" si="3"/>
        <v>455</v>
      </c>
      <c r="H107" s="800">
        <f t="shared" si="3"/>
        <v>336</v>
      </c>
      <c r="I107" s="800">
        <f t="shared" si="3"/>
        <v>390</v>
      </c>
      <c r="J107" s="800">
        <f t="shared" si="3"/>
        <v>507</v>
      </c>
      <c r="K107" s="800">
        <f t="shared" si="3"/>
        <v>468</v>
      </c>
      <c r="L107" s="800">
        <f t="shared" si="3"/>
        <v>369</v>
      </c>
      <c r="M107" s="800">
        <f t="shared" si="3"/>
        <v>323</v>
      </c>
      <c r="N107" s="800">
        <f t="shared" si="3"/>
        <v>388</v>
      </c>
      <c r="O107" s="800">
        <f>O106+O105</f>
        <v>398</v>
      </c>
      <c r="P107" s="800">
        <f t="shared" ref="P107:R107" si="4">P106+P105</f>
        <v>400</v>
      </c>
      <c r="Q107" s="800">
        <f t="shared" si="4"/>
        <v>463</v>
      </c>
      <c r="R107" s="800">
        <f t="shared" si="4"/>
        <v>496</v>
      </c>
      <c r="S107" s="800">
        <f t="shared" ref="S107" si="5">S106+S105</f>
        <v>505</v>
      </c>
      <c r="T107" s="842">
        <f>T106+T105</f>
        <v>469</v>
      </c>
    </row>
  </sheetData>
  <mergeCells count="8">
    <mergeCell ref="T23:T24"/>
    <mergeCell ref="T82:T83"/>
    <mergeCell ref="S82:S83"/>
    <mergeCell ref="S23:S24"/>
    <mergeCell ref="A2:S2"/>
    <mergeCell ref="A3:S3"/>
    <mergeCell ref="A4:S4"/>
    <mergeCell ref="A5:S5"/>
  </mergeCells>
  <phoneticPr fontId="4" type="noConversion"/>
  <pageMargins left="0.39370078740157483" right="0.43307086614173229" top="0.59055118110236227" bottom="0.98425196850393704" header="0.51181102362204722" footer="0.51181102362204722"/>
  <pageSetup paperSize="9" orientation="landscape" r:id="rId1"/>
  <headerFooter alignWithMargins="0">
    <oddFooter>&amp;L&amp;D&amp;CAllgemeine Übersicht</oddFooter>
  </headerFooter>
  <legacy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T79"/>
  <sheetViews>
    <sheetView topLeftCell="A47" zoomScale="140" zoomScaleNormal="140" workbookViewId="0">
      <selection activeCell="T62" sqref="T62"/>
    </sheetView>
  </sheetViews>
  <sheetFormatPr baseColWidth="10" defaultRowHeight="11.25" x14ac:dyDescent="0.2"/>
  <cols>
    <col min="1" max="1" width="2.42578125" style="792" customWidth="1"/>
    <col min="2" max="2" width="42.85546875" style="792" customWidth="1"/>
    <col min="3" max="3" width="5.140625" style="792" customWidth="1"/>
    <col min="4" max="4" width="4.85546875" style="792" customWidth="1"/>
    <col min="5" max="5" width="5.85546875" style="792" customWidth="1"/>
    <col min="6" max="7" width="4.42578125" style="792" bestFit="1" customWidth="1"/>
    <col min="8" max="9" width="4.42578125" style="838" bestFit="1" customWidth="1"/>
    <col min="10" max="12" width="4.42578125" style="792" bestFit="1" customWidth="1"/>
    <col min="13" max="13" width="4.42578125" style="792" customWidth="1"/>
    <col min="14" max="15" width="4.42578125" style="792" bestFit="1" customWidth="1"/>
    <col min="16" max="17" width="4.42578125" style="793" bestFit="1" customWidth="1"/>
    <col min="18" max="18" width="4.42578125" style="792" bestFit="1" customWidth="1"/>
    <col min="19" max="19" width="4.42578125" style="793" bestFit="1" customWidth="1"/>
    <col min="20" max="20" width="4.42578125" style="45" bestFit="1" customWidth="1"/>
    <col min="21" max="16384" width="11.42578125" style="45"/>
  </cols>
  <sheetData>
    <row r="1" spans="1:20" ht="12" thickBot="1" x14ac:dyDescent="0.25"/>
    <row r="2" spans="1:20" s="77" customFormat="1" ht="13.5" customHeight="1" x14ac:dyDescent="0.25">
      <c r="A2" s="105"/>
      <c r="B2" s="1401" t="s">
        <v>165</v>
      </c>
      <c r="C2" s="1402"/>
      <c r="D2" s="1402"/>
      <c r="E2" s="1402"/>
      <c r="F2" s="1402"/>
      <c r="G2" s="1402"/>
      <c r="H2" s="1402"/>
      <c r="I2" s="1402"/>
      <c r="J2" s="1402"/>
      <c r="K2" s="1402"/>
      <c r="L2" s="1402"/>
      <c r="M2" s="1402"/>
      <c r="N2" s="1402"/>
      <c r="O2" s="1402"/>
      <c r="P2" s="1402"/>
      <c r="Q2" s="1402"/>
      <c r="R2" s="1402"/>
      <c r="S2" s="1402"/>
      <c r="T2" s="1403"/>
    </row>
    <row r="3" spans="1:20" s="77" customFormat="1" ht="13.5" customHeight="1" x14ac:dyDescent="0.25">
      <c r="A3" s="105"/>
      <c r="B3" s="1404" t="s">
        <v>692</v>
      </c>
      <c r="C3" s="1405"/>
      <c r="D3" s="1405"/>
      <c r="E3" s="1405"/>
      <c r="F3" s="1405"/>
      <c r="G3" s="1405"/>
      <c r="H3" s="1405"/>
      <c r="I3" s="1405"/>
      <c r="J3" s="1405"/>
      <c r="K3" s="1405"/>
      <c r="L3" s="1405"/>
      <c r="M3" s="1405"/>
      <c r="N3" s="1405"/>
      <c r="O3" s="1405"/>
      <c r="P3" s="1405"/>
      <c r="Q3" s="1405"/>
      <c r="R3" s="1405"/>
      <c r="S3" s="1405"/>
      <c r="T3" s="1406"/>
    </row>
    <row r="4" spans="1:20" s="77" customFormat="1" ht="13.5" customHeight="1" x14ac:dyDescent="0.25">
      <c r="A4" s="105"/>
      <c r="B4" s="1407" t="s">
        <v>689</v>
      </c>
      <c r="C4" s="1408"/>
      <c r="D4" s="1408"/>
      <c r="E4" s="1408"/>
      <c r="F4" s="1408"/>
      <c r="G4" s="1408"/>
      <c r="H4" s="1408"/>
      <c r="I4" s="1408"/>
      <c r="J4" s="1408"/>
      <c r="K4" s="1408"/>
      <c r="L4" s="1408"/>
      <c r="M4" s="1408"/>
      <c r="N4" s="1408"/>
      <c r="O4" s="1408"/>
      <c r="P4" s="1408"/>
      <c r="Q4" s="1408"/>
      <c r="R4" s="1408"/>
      <c r="S4" s="1408"/>
      <c r="T4" s="1409"/>
    </row>
    <row r="5" spans="1:20" s="77" customFormat="1" ht="13.5" customHeight="1" thickBot="1" x14ac:dyDescent="0.3">
      <c r="A5" s="105"/>
      <c r="B5" s="1410" t="s">
        <v>690</v>
      </c>
      <c r="C5" s="1411"/>
      <c r="D5" s="1411"/>
      <c r="E5" s="1411"/>
      <c r="F5" s="1411"/>
      <c r="G5" s="1411"/>
      <c r="H5" s="1411"/>
      <c r="I5" s="1411"/>
      <c r="J5" s="1411"/>
      <c r="K5" s="1411"/>
      <c r="L5" s="1411"/>
      <c r="M5" s="1411"/>
      <c r="N5" s="1411"/>
      <c r="O5" s="1411"/>
      <c r="P5" s="1411"/>
      <c r="Q5" s="1411"/>
      <c r="R5" s="1411"/>
      <c r="S5" s="1411"/>
      <c r="T5" s="1412"/>
    </row>
    <row r="6" spans="1:20" s="90" customFormat="1" ht="8.25" x14ac:dyDescent="0.15">
      <c r="A6" s="817"/>
      <c r="B6" s="843"/>
      <c r="C6" s="843"/>
      <c r="D6" s="843"/>
      <c r="E6" s="844"/>
      <c r="F6" s="817"/>
      <c r="G6" s="817"/>
      <c r="H6" s="818"/>
      <c r="I6" s="818"/>
      <c r="J6" s="817"/>
      <c r="K6" s="817"/>
      <c r="L6" s="817"/>
      <c r="M6" s="817"/>
      <c r="N6" s="817"/>
      <c r="O6" s="817"/>
      <c r="P6" s="820"/>
      <c r="Q6" s="820"/>
      <c r="R6" s="817"/>
      <c r="S6" s="820"/>
    </row>
    <row r="7" spans="1:20" x14ac:dyDescent="0.2">
      <c r="B7" s="795"/>
      <c r="C7" s="795"/>
      <c r="D7" s="795"/>
      <c r="E7" s="796"/>
      <c r="F7" s="799" t="s">
        <v>173</v>
      </c>
      <c r="G7" s="799" t="s">
        <v>173</v>
      </c>
      <c r="H7" s="812" t="s">
        <v>173</v>
      </c>
      <c r="I7" s="812" t="s">
        <v>173</v>
      </c>
      <c r="J7" s="812" t="s">
        <v>173</v>
      </c>
      <c r="K7" s="812" t="s">
        <v>173</v>
      </c>
      <c r="L7" s="812" t="s">
        <v>173</v>
      </c>
      <c r="M7" s="812" t="s">
        <v>173</v>
      </c>
      <c r="N7" s="812" t="s">
        <v>173</v>
      </c>
      <c r="O7" s="800" t="s">
        <v>173</v>
      </c>
      <c r="P7" s="800" t="s">
        <v>173</v>
      </c>
      <c r="Q7" s="800" t="s">
        <v>173</v>
      </c>
      <c r="R7" s="800" t="s">
        <v>173</v>
      </c>
      <c r="S7" s="800" t="s">
        <v>173</v>
      </c>
      <c r="T7" s="801" t="s">
        <v>173</v>
      </c>
    </row>
    <row r="8" spans="1:20" x14ac:dyDescent="0.2">
      <c r="B8" s="797"/>
      <c r="C8" s="797"/>
      <c r="D8" s="797"/>
      <c r="E8" s="798"/>
      <c r="F8" s="799">
        <v>2005</v>
      </c>
      <c r="G8" s="799">
        <v>2006</v>
      </c>
      <c r="H8" s="812">
        <v>2007</v>
      </c>
      <c r="I8" s="812">
        <v>2008</v>
      </c>
      <c r="J8" s="812">
        <v>2009</v>
      </c>
      <c r="K8" s="812">
        <v>2010</v>
      </c>
      <c r="L8" s="812">
        <v>2011</v>
      </c>
      <c r="M8" s="812">
        <v>2012</v>
      </c>
      <c r="N8" s="812">
        <v>2013</v>
      </c>
      <c r="O8" s="800">
        <v>2014</v>
      </c>
      <c r="P8" s="800">
        <v>2015</v>
      </c>
      <c r="Q8" s="800">
        <v>2016</v>
      </c>
      <c r="R8" s="800">
        <v>2017</v>
      </c>
      <c r="S8" s="800">
        <v>2018</v>
      </c>
      <c r="T8" s="801">
        <v>2019</v>
      </c>
    </row>
    <row r="9" spans="1:20" x14ac:dyDescent="0.2">
      <c r="B9" s="802" t="s">
        <v>174</v>
      </c>
      <c r="C9" s="802" t="s">
        <v>175</v>
      </c>
      <c r="D9" s="802" t="s">
        <v>176</v>
      </c>
      <c r="E9" s="802" t="s">
        <v>177</v>
      </c>
      <c r="F9" s="799">
        <v>2006</v>
      </c>
      <c r="G9" s="799">
        <v>2007</v>
      </c>
      <c r="H9" s="812">
        <v>2008</v>
      </c>
      <c r="I9" s="812">
        <v>2009</v>
      </c>
      <c r="J9" s="812">
        <v>2010</v>
      </c>
      <c r="K9" s="812">
        <v>2011</v>
      </c>
      <c r="L9" s="812">
        <v>2012</v>
      </c>
      <c r="M9" s="812">
        <v>2013</v>
      </c>
      <c r="N9" s="812">
        <v>2014</v>
      </c>
      <c r="O9" s="800">
        <v>2015</v>
      </c>
      <c r="P9" s="800">
        <v>2016</v>
      </c>
      <c r="Q9" s="800">
        <v>2017</v>
      </c>
      <c r="R9" s="800">
        <v>2018</v>
      </c>
      <c r="S9" s="800">
        <v>2019</v>
      </c>
      <c r="T9" s="801">
        <v>2020</v>
      </c>
    </row>
    <row r="10" spans="1:20" x14ac:dyDescent="0.2">
      <c r="B10" s="824" t="s">
        <v>213</v>
      </c>
      <c r="C10" s="802" t="s">
        <v>204</v>
      </c>
      <c r="D10" s="802">
        <v>240</v>
      </c>
      <c r="E10" s="802">
        <v>3</v>
      </c>
      <c r="F10" s="825">
        <v>8</v>
      </c>
      <c r="G10" s="825">
        <v>19</v>
      </c>
      <c r="H10" s="805">
        <v>9</v>
      </c>
      <c r="I10" s="805">
        <v>11</v>
      </c>
      <c r="J10" s="805">
        <v>20</v>
      </c>
      <c r="K10" s="805">
        <v>9</v>
      </c>
      <c r="L10" s="805">
        <v>13</v>
      </c>
      <c r="M10" s="805">
        <v>10</v>
      </c>
      <c r="N10" s="805">
        <v>12</v>
      </c>
      <c r="O10" s="806">
        <v>19</v>
      </c>
      <c r="P10" s="806"/>
      <c r="Q10" s="800"/>
      <c r="R10" s="800"/>
      <c r="S10" s="800"/>
      <c r="T10" s="801"/>
    </row>
    <row r="11" spans="1:20" x14ac:dyDescent="0.2">
      <c r="B11" s="824" t="s">
        <v>483</v>
      </c>
      <c r="C11" s="802" t="s">
        <v>204</v>
      </c>
      <c r="D11" s="802">
        <v>120</v>
      </c>
      <c r="E11" s="802">
        <v>1</v>
      </c>
      <c r="F11" s="825"/>
      <c r="G11" s="825"/>
      <c r="H11" s="805"/>
      <c r="I11" s="805"/>
      <c r="J11" s="805"/>
      <c r="K11" s="805"/>
      <c r="L11" s="805"/>
      <c r="M11" s="805"/>
      <c r="N11" s="805"/>
      <c r="O11" s="806"/>
      <c r="P11" s="806">
        <v>16</v>
      </c>
      <c r="Q11" s="800">
        <v>17</v>
      </c>
      <c r="R11" s="800">
        <v>20</v>
      </c>
      <c r="S11" s="800">
        <v>23</v>
      </c>
      <c r="T11" s="801">
        <v>15</v>
      </c>
    </row>
    <row r="12" spans="1:20" ht="12" thickBot="1" x14ac:dyDescent="0.25">
      <c r="B12" s="827" t="s">
        <v>484</v>
      </c>
      <c r="C12" s="803" t="s">
        <v>204</v>
      </c>
      <c r="D12" s="803">
        <v>120</v>
      </c>
      <c r="E12" s="803">
        <v>2</v>
      </c>
      <c r="F12" s="845"/>
      <c r="G12" s="845"/>
      <c r="H12" s="828"/>
      <c r="I12" s="828"/>
      <c r="J12" s="828"/>
      <c r="K12" s="828"/>
      <c r="L12" s="828"/>
      <c r="M12" s="828"/>
      <c r="N12" s="828"/>
      <c r="O12" s="829"/>
      <c r="P12" s="829">
        <v>8</v>
      </c>
      <c r="Q12" s="830">
        <v>9</v>
      </c>
      <c r="R12" s="830">
        <v>8</v>
      </c>
      <c r="S12" s="830">
        <v>12</v>
      </c>
      <c r="T12" s="831">
        <v>13</v>
      </c>
    </row>
    <row r="13" spans="1:20" x14ac:dyDescent="0.2">
      <c r="B13" s="846" t="s">
        <v>485</v>
      </c>
      <c r="C13" s="847" t="s">
        <v>179</v>
      </c>
      <c r="D13" s="1419">
        <v>120</v>
      </c>
      <c r="E13" s="847">
        <v>3</v>
      </c>
      <c r="F13" s="848"/>
      <c r="G13" s="848"/>
      <c r="H13" s="849"/>
      <c r="I13" s="849"/>
      <c r="J13" s="849"/>
      <c r="K13" s="849"/>
      <c r="L13" s="849"/>
      <c r="M13" s="849"/>
      <c r="N13" s="849"/>
      <c r="O13" s="850"/>
      <c r="P13" s="850">
        <v>8</v>
      </c>
      <c r="Q13" s="994">
        <v>10</v>
      </c>
      <c r="R13" s="994">
        <v>12</v>
      </c>
      <c r="S13" s="994">
        <v>12</v>
      </c>
      <c r="T13" s="1413">
        <v>10</v>
      </c>
    </row>
    <row r="14" spans="1:20" ht="13.5" customHeight="1" thickBot="1" x14ac:dyDescent="0.25">
      <c r="B14" s="851" t="s">
        <v>718</v>
      </c>
      <c r="C14" s="852" t="s">
        <v>179</v>
      </c>
      <c r="D14" s="1420"/>
      <c r="E14" s="852">
        <v>4</v>
      </c>
      <c r="F14" s="853"/>
      <c r="G14" s="853"/>
      <c r="H14" s="854"/>
      <c r="I14" s="854"/>
      <c r="J14" s="854"/>
      <c r="K14" s="854"/>
      <c r="L14" s="854"/>
      <c r="M14" s="854"/>
      <c r="N14" s="854"/>
      <c r="O14" s="855"/>
      <c r="P14" s="855"/>
      <c r="Q14" s="995"/>
      <c r="R14" s="995"/>
      <c r="S14" s="995"/>
      <c r="T14" s="1414"/>
    </row>
    <row r="15" spans="1:20" x14ac:dyDescent="0.2">
      <c r="B15" s="846" t="s">
        <v>486</v>
      </c>
      <c r="C15" s="847" t="s">
        <v>179</v>
      </c>
      <c r="D15" s="847">
        <v>120</v>
      </c>
      <c r="E15" s="847">
        <v>4</v>
      </c>
      <c r="F15" s="848"/>
      <c r="G15" s="848"/>
      <c r="H15" s="849"/>
      <c r="I15" s="849"/>
      <c r="J15" s="849"/>
      <c r="K15" s="849"/>
      <c r="L15" s="849"/>
      <c r="M15" s="849"/>
      <c r="N15" s="849"/>
      <c r="O15" s="850"/>
      <c r="P15" s="1428">
        <v>10</v>
      </c>
      <c r="Q15" s="1430">
        <v>8</v>
      </c>
      <c r="R15" s="1430">
        <v>9</v>
      </c>
      <c r="S15" s="1430">
        <v>12</v>
      </c>
      <c r="T15" s="1051"/>
    </row>
    <row r="16" spans="1:20" ht="12" thickBot="1" x14ac:dyDescent="0.25">
      <c r="B16" s="1050" t="s">
        <v>486</v>
      </c>
      <c r="C16" s="852" t="s">
        <v>179</v>
      </c>
      <c r="D16" s="852">
        <v>120</v>
      </c>
      <c r="E16" s="852">
        <v>5</v>
      </c>
      <c r="F16" s="853"/>
      <c r="G16" s="853"/>
      <c r="H16" s="854"/>
      <c r="I16" s="854"/>
      <c r="J16" s="854"/>
      <c r="K16" s="854"/>
      <c r="L16" s="854"/>
      <c r="M16" s="854"/>
      <c r="N16" s="854"/>
      <c r="O16" s="855"/>
      <c r="P16" s="1429"/>
      <c r="Q16" s="1431"/>
      <c r="R16" s="1431"/>
      <c r="S16" s="1431"/>
      <c r="T16" s="1052"/>
    </row>
    <row r="17" spans="2:20" x14ac:dyDescent="0.2">
      <c r="B17" s="846" t="s">
        <v>486</v>
      </c>
      <c r="C17" s="847" t="s">
        <v>179</v>
      </c>
      <c r="D17" s="1419">
        <v>120</v>
      </c>
      <c r="E17" s="847">
        <v>5</v>
      </c>
      <c r="F17" s="848"/>
      <c r="G17" s="848"/>
      <c r="H17" s="849"/>
      <c r="I17" s="849"/>
      <c r="J17" s="849"/>
      <c r="K17" s="849"/>
      <c r="L17" s="849"/>
      <c r="M17" s="849"/>
      <c r="N17" s="849"/>
      <c r="O17" s="850"/>
      <c r="P17" s="1053"/>
      <c r="Q17" s="1054"/>
      <c r="R17" s="1054"/>
      <c r="S17" s="1054"/>
      <c r="T17" s="1413">
        <v>10</v>
      </c>
    </row>
    <row r="18" spans="2:20" ht="13.5" customHeight="1" thickBot="1" x14ac:dyDescent="0.25">
      <c r="B18" s="1050" t="s">
        <v>486</v>
      </c>
      <c r="C18" s="852" t="s">
        <v>179</v>
      </c>
      <c r="D18" s="1420"/>
      <c r="E18" s="852">
        <v>6</v>
      </c>
      <c r="F18" s="853"/>
      <c r="G18" s="853"/>
      <c r="H18" s="854"/>
      <c r="I18" s="854"/>
      <c r="J18" s="854"/>
      <c r="K18" s="854"/>
      <c r="L18" s="854"/>
      <c r="M18" s="854"/>
      <c r="N18" s="854"/>
      <c r="O18" s="855"/>
      <c r="P18" s="1055"/>
      <c r="Q18" s="1056"/>
      <c r="R18" s="1056"/>
      <c r="S18" s="1056"/>
      <c r="T18" s="1414"/>
    </row>
    <row r="19" spans="2:20" x14ac:dyDescent="0.2">
      <c r="B19" s="863" t="s">
        <v>215</v>
      </c>
      <c r="C19" s="809" t="s">
        <v>179</v>
      </c>
      <c r="D19" s="809">
        <v>240</v>
      </c>
      <c r="E19" s="809">
        <v>1</v>
      </c>
      <c r="F19" s="864"/>
      <c r="G19" s="864"/>
      <c r="H19" s="865"/>
      <c r="I19" s="865">
        <v>7</v>
      </c>
      <c r="J19" s="865">
        <v>8</v>
      </c>
      <c r="K19" s="865">
        <v>14</v>
      </c>
      <c r="L19" s="865">
        <v>8</v>
      </c>
      <c r="M19" s="865">
        <v>5</v>
      </c>
      <c r="N19" s="865">
        <v>11</v>
      </c>
      <c r="O19" s="866">
        <v>8</v>
      </c>
      <c r="P19" s="866"/>
      <c r="Q19" s="871"/>
      <c r="R19" s="871"/>
      <c r="S19" s="871"/>
      <c r="T19" s="872"/>
    </row>
    <row r="20" spans="2:20" x14ac:dyDescent="0.2">
      <c r="B20" s="824" t="s">
        <v>215</v>
      </c>
      <c r="C20" s="802" t="s">
        <v>179</v>
      </c>
      <c r="D20" s="802">
        <v>240</v>
      </c>
      <c r="E20" s="802">
        <v>2</v>
      </c>
      <c r="F20" s="825"/>
      <c r="G20" s="825"/>
      <c r="H20" s="805"/>
      <c r="I20" s="805"/>
      <c r="J20" s="805">
        <v>1</v>
      </c>
      <c r="K20" s="805">
        <v>0</v>
      </c>
      <c r="L20" s="805">
        <v>5</v>
      </c>
      <c r="M20" s="805">
        <v>4</v>
      </c>
      <c r="N20" s="805">
        <v>3</v>
      </c>
      <c r="O20" s="806">
        <v>1</v>
      </c>
      <c r="P20" s="806"/>
      <c r="Q20" s="800"/>
      <c r="R20" s="800"/>
      <c r="S20" s="800"/>
      <c r="T20" s="801"/>
    </row>
    <row r="21" spans="2:20" x14ac:dyDescent="0.2">
      <c r="B21" s="824" t="s">
        <v>235</v>
      </c>
      <c r="C21" s="802" t="s">
        <v>179</v>
      </c>
      <c r="D21" s="802">
        <v>240</v>
      </c>
      <c r="E21" s="802">
        <v>1</v>
      </c>
      <c r="F21" s="825">
        <v>6</v>
      </c>
      <c r="G21" s="825">
        <v>11</v>
      </c>
      <c r="H21" s="805">
        <v>7</v>
      </c>
      <c r="I21" s="805"/>
      <c r="J21" s="805"/>
      <c r="K21" s="805"/>
      <c r="L21" s="805"/>
      <c r="M21" s="805"/>
      <c r="N21" s="805"/>
      <c r="O21" s="806"/>
      <c r="P21" s="806"/>
      <c r="Q21" s="800"/>
      <c r="R21" s="800"/>
      <c r="S21" s="800"/>
      <c r="T21" s="801"/>
    </row>
    <row r="22" spans="2:20" x14ac:dyDescent="0.2">
      <c r="B22" s="824" t="s">
        <v>235</v>
      </c>
      <c r="C22" s="802" t="s">
        <v>179</v>
      </c>
      <c r="D22" s="802">
        <v>240</v>
      </c>
      <c r="E22" s="802">
        <v>2</v>
      </c>
      <c r="F22" s="825">
        <v>7</v>
      </c>
      <c r="G22" s="825">
        <v>6</v>
      </c>
      <c r="H22" s="805">
        <v>4</v>
      </c>
      <c r="I22" s="805"/>
      <c r="J22" s="805"/>
      <c r="K22" s="805"/>
      <c r="L22" s="805"/>
      <c r="M22" s="805"/>
      <c r="N22" s="805"/>
      <c r="O22" s="806"/>
      <c r="P22" s="806"/>
      <c r="Q22" s="800"/>
      <c r="R22" s="800"/>
      <c r="S22" s="800"/>
      <c r="T22" s="801"/>
    </row>
    <row r="23" spans="2:20" x14ac:dyDescent="0.2">
      <c r="B23" s="824" t="s">
        <v>235</v>
      </c>
      <c r="C23" s="802" t="s">
        <v>179</v>
      </c>
      <c r="D23" s="802">
        <v>160</v>
      </c>
      <c r="E23" s="802">
        <v>2</v>
      </c>
      <c r="F23" s="825"/>
      <c r="G23" s="825"/>
      <c r="H23" s="805"/>
      <c r="I23" s="805"/>
      <c r="J23" s="805"/>
      <c r="K23" s="805"/>
      <c r="L23" s="805"/>
      <c r="M23" s="805"/>
      <c r="N23" s="805"/>
      <c r="O23" s="806"/>
      <c r="P23" s="806"/>
      <c r="Q23" s="800"/>
      <c r="R23" s="800"/>
      <c r="S23" s="800"/>
      <c r="T23" s="801"/>
    </row>
    <row r="24" spans="2:20" x14ac:dyDescent="0.2">
      <c r="B24" s="824" t="s">
        <v>235</v>
      </c>
      <c r="C24" s="802" t="s">
        <v>179</v>
      </c>
      <c r="D24" s="802">
        <v>160</v>
      </c>
      <c r="E24" s="802">
        <v>3</v>
      </c>
      <c r="F24" s="825"/>
      <c r="G24" s="825"/>
      <c r="H24" s="805"/>
      <c r="I24" s="805"/>
      <c r="J24" s="805"/>
      <c r="K24" s="805"/>
      <c r="L24" s="805"/>
      <c r="M24" s="805"/>
      <c r="N24" s="805"/>
      <c r="O24" s="806"/>
      <c r="P24" s="806"/>
      <c r="Q24" s="800"/>
      <c r="R24" s="800"/>
      <c r="S24" s="800"/>
      <c r="T24" s="801"/>
    </row>
    <row r="25" spans="2:20" x14ac:dyDescent="0.2">
      <c r="B25" s="824" t="s">
        <v>217</v>
      </c>
      <c r="C25" s="802" t="s">
        <v>204</v>
      </c>
      <c r="D25" s="802">
        <v>240</v>
      </c>
      <c r="E25" s="802">
        <v>3</v>
      </c>
      <c r="F25" s="825">
        <v>10</v>
      </c>
      <c r="G25" s="825">
        <v>15</v>
      </c>
      <c r="H25" s="805">
        <v>12</v>
      </c>
      <c r="I25" s="805">
        <v>12</v>
      </c>
      <c r="J25" s="805">
        <v>14</v>
      </c>
      <c r="K25" s="805">
        <v>0</v>
      </c>
      <c r="L25" s="805">
        <v>0</v>
      </c>
      <c r="M25" s="805">
        <v>0</v>
      </c>
      <c r="N25" s="805">
        <v>10</v>
      </c>
      <c r="O25" s="806">
        <v>7</v>
      </c>
      <c r="P25" s="806"/>
      <c r="Q25" s="800"/>
      <c r="R25" s="800"/>
      <c r="S25" s="800"/>
      <c r="T25" s="801"/>
    </row>
    <row r="26" spans="2:20" x14ac:dyDescent="0.2">
      <c r="B26" s="824" t="s">
        <v>218</v>
      </c>
      <c r="C26" s="802" t="s">
        <v>179</v>
      </c>
      <c r="D26" s="802">
        <v>240</v>
      </c>
      <c r="E26" s="802">
        <v>1</v>
      </c>
      <c r="F26" s="825">
        <v>10</v>
      </c>
      <c r="G26" s="825">
        <v>7</v>
      </c>
      <c r="H26" s="805">
        <v>11</v>
      </c>
      <c r="I26" s="805">
        <v>5</v>
      </c>
      <c r="J26" s="805">
        <v>6</v>
      </c>
      <c r="K26" s="805">
        <v>4</v>
      </c>
      <c r="L26" s="805">
        <v>5</v>
      </c>
      <c r="M26" s="805">
        <v>6</v>
      </c>
      <c r="N26" s="805">
        <v>0</v>
      </c>
      <c r="O26" s="806">
        <v>4</v>
      </c>
      <c r="P26" s="806"/>
      <c r="Q26" s="800"/>
      <c r="R26" s="800"/>
      <c r="S26" s="800"/>
      <c r="T26" s="801"/>
    </row>
    <row r="27" spans="2:20" x14ac:dyDescent="0.2">
      <c r="B27" s="824" t="s">
        <v>218</v>
      </c>
      <c r="C27" s="802" t="s">
        <v>179</v>
      </c>
      <c r="D27" s="802">
        <v>240</v>
      </c>
      <c r="E27" s="802">
        <v>2</v>
      </c>
      <c r="F27" s="825">
        <v>7</v>
      </c>
      <c r="G27" s="825">
        <v>7</v>
      </c>
      <c r="H27" s="805">
        <v>0</v>
      </c>
      <c r="I27" s="805">
        <v>4</v>
      </c>
      <c r="J27" s="805">
        <v>5</v>
      </c>
      <c r="K27" s="805">
        <v>4</v>
      </c>
      <c r="L27" s="805">
        <v>6</v>
      </c>
      <c r="M27" s="805">
        <v>3</v>
      </c>
      <c r="N27" s="805">
        <v>0</v>
      </c>
      <c r="O27" s="806"/>
      <c r="P27" s="806"/>
      <c r="Q27" s="800"/>
      <c r="R27" s="800"/>
      <c r="S27" s="800"/>
      <c r="T27" s="801"/>
    </row>
    <row r="28" spans="2:20" ht="12" thickBot="1" x14ac:dyDescent="0.25">
      <c r="B28" s="827" t="s">
        <v>236</v>
      </c>
      <c r="C28" s="803" t="s">
        <v>179</v>
      </c>
      <c r="D28" s="803">
        <v>140</v>
      </c>
      <c r="E28" s="803"/>
      <c r="F28" s="845"/>
      <c r="G28" s="845"/>
      <c r="H28" s="828"/>
      <c r="I28" s="828"/>
      <c r="J28" s="828"/>
      <c r="K28" s="828"/>
      <c r="L28" s="828"/>
      <c r="M28" s="828"/>
      <c r="N28" s="828"/>
      <c r="O28" s="829"/>
      <c r="P28" s="829"/>
      <c r="Q28" s="830"/>
      <c r="R28" s="830"/>
      <c r="S28" s="830"/>
      <c r="T28" s="831"/>
    </row>
    <row r="29" spans="2:20" x14ac:dyDescent="0.2">
      <c r="B29" s="846" t="s">
        <v>491</v>
      </c>
      <c r="C29" s="847" t="s">
        <v>204</v>
      </c>
      <c r="D29" s="847">
        <v>120</v>
      </c>
      <c r="E29" s="847">
        <v>1</v>
      </c>
      <c r="F29" s="848"/>
      <c r="G29" s="848"/>
      <c r="H29" s="849"/>
      <c r="I29" s="849"/>
      <c r="J29" s="849"/>
      <c r="K29" s="849"/>
      <c r="L29" s="849"/>
      <c r="M29" s="849"/>
      <c r="N29" s="849"/>
      <c r="O29" s="850"/>
      <c r="P29" s="1421">
        <v>13</v>
      </c>
      <c r="Q29" s="1423"/>
      <c r="R29" s="1435"/>
      <c r="S29" s="1435"/>
      <c r="T29" s="1432"/>
    </row>
    <row r="30" spans="2:20" ht="13.5" customHeight="1" thickBot="1" x14ac:dyDescent="0.25">
      <c r="B30" s="851"/>
      <c r="C30" s="852" t="s">
        <v>204</v>
      </c>
      <c r="D30" s="852">
        <v>120</v>
      </c>
      <c r="E30" s="852">
        <v>2</v>
      </c>
      <c r="F30" s="853"/>
      <c r="G30" s="853"/>
      <c r="H30" s="854"/>
      <c r="I30" s="854"/>
      <c r="J30" s="854"/>
      <c r="K30" s="854"/>
      <c r="L30" s="854"/>
      <c r="M30" s="854"/>
      <c r="N30" s="854"/>
      <c r="O30" s="855"/>
      <c r="P30" s="1422"/>
      <c r="Q30" s="1424"/>
      <c r="R30" s="1436"/>
      <c r="S30" s="1436"/>
      <c r="T30" s="1433"/>
    </row>
    <row r="31" spans="2:20" ht="13.5" customHeight="1" thickBot="1" x14ac:dyDescent="0.25">
      <c r="B31" s="856" t="s">
        <v>565</v>
      </c>
      <c r="C31" s="804" t="s">
        <v>204</v>
      </c>
      <c r="D31" s="804">
        <v>120</v>
      </c>
      <c r="E31" s="804">
        <v>1</v>
      </c>
      <c r="F31" s="857"/>
      <c r="G31" s="857"/>
      <c r="H31" s="858"/>
      <c r="I31" s="858"/>
      <c r="J31" s="858"/>
      <c r="K31" s="858"/>
      <c r="L31" s="858"/>
      <c r="M31" s="858"/>
      <c r="N31" s="858"/>
      <c r="O31" s="859"/>
      <c r="P31" s="860"/>
      <c r="Q31" s="861"/>
      <c r="R31" s="861"/>
      <c r="S31" s="861">
        <v>13</v>
      </c>
      <c r="T31" s="862">
        <v>16</v>
      </c>
    </row>
    <row r="32" spans="2:20" x14ac:dyDescent="0.2">
      <c r="B32" s="846" t="s">
        <v>492</v>
      </c>
      <c r="C32" s="847" t="s">
        <v>179</v>
      </c>
      <c r="D32" s="847">
        <v>120</v>
      </c>
      <c r="E32" s="847">
        <v>3</v>
      </c>
      <c r="F32" s="848"/>
      <c r="G32" s="848"/>
      <c r="H32" s="849"/>
      <c r="I32" s="849"/>
      <c r="J32" s="849"/>
      <c r="K32" s="849"/>
      <c r="L32" s="849"/>
      <c r="M32" s="849"/>
      <c r="N32" s="849"/>
      <c r="O32" s="850"/>
      <c r="P32" s="1421">
        <v>9</v>
      </c>
      <c r="Q32" s="1423"/>
      <c r="R32" s="1435"/>
      <c r="S32" s="1435"/>
      <c r="T32" s="1432"/>
    </row>
    <row r="33" spans="2:20" ht="12" thickBot="1" x14ac:dyDescent="0.25">
      <c r="B33" s="851"/>
      <c r="C33" s="852" t="s">
        <v>179</v>
      </c>
      <c r="D33" s="852">
        <v>120</v>
      </c>
      <c r="E33" s="852">
        <v>4</v>
      </c>
      <c r="F33" s="853"/>
      <c r="G33" s="853"/>
      <c r="H33" s="854"/>
      <c r="I33" s="854"/>
      <c r="J33" s="854"/>
      <c r="K33" s="854"/>
      <c r="L33" s="854"/>
      <c r="M33" s="854"/>
      <c r="N33" s="854"/>
      <c r="O33" s="855"/>
      <c r="P33" s="1422"/>
      <c r="Q33" s="1424"/>
      <c r="R33" s="1436"/>
      <c r="S33" s="1436"/>
      <c r="T33" s="1433"/>
    </row>
    <row r="34" spans="2:20" x14ac:dyDescent="0.2">
      <c r="B34" s="863" t="s">
        <v>543</v>
      </c>
      <c r="C34" s="809" t="s">
        <v>179</v>
      </c>
      <c r="D34" s="809">
        <v>120</v>
      </c>
      <c r="E34" s="809">
        <v>2</v>
      </c>
      <c r="F34" s="864"/>
      <c r="G34" s="864"/>
      <c r="H34" s="865"/>
      <c r="I34" s="865"/>
      <c r="J34" s="865"/>
      <c r="K34" s="865"/>
      <c r="L34" s="865"/>
      <c r="M34" s="865"/>
      <c r="N34" s="865"/>
      <c r="O34" s="866"/>
      <c r="P34" s="867"/>
      <c r="Q34" s="868"/>
      <c r="R34" s="868">
        <v>10</v>
      </c>
      <c r="S34" s="1013">
        <v>0</v>
      </c>
      <c r="T34" s="1012">
        <v>10</v>
      </c>
    </row>
    <row r="35" spans="2:20" x14ac:dyDescent="0.2">
      <c r="B35" s="863" t="s">
        <v>566</v>
      </c>
      <c r="C35" s="809" t="s">
        <v>179</v>
      </c>
      <c r="D35" s="809">
        <v>120</v>
      </c>
      <c r="E35" s="809">
        <v>3</v>
      </c>
      <c r="F35" s="864"/>
      <c r="G35" s="864"/>
      <c r="H35" s="865"/>
      <c r="I35" s="865"/>
      <c r="J35" s="865"/>
      <c r="K35" s="865"/>
      <c r="L35" s="865"/>
      <c r="M35" s="865"/>
      <c r="N35" s="865"/>
      <c r="O35" s="866"/>
      <c r="P35" s="867"/>
      <c r="Q35" s="868"/>
      <c r="R35" s="868"/>
      <c r="S35" s="1013">
        <v>0</v>
      </c>
      <c r="T35" s="1012">
        <v>0</v>
      </c>
    </row>
    <row r="36" spans="2:20" x14ac:dyDescent="0.2">
      <c r="B36" s="824" t="s">
        <v>520</v>
      </c>
      <c r="C36" s="802" t="s">
        <v>179</v>
      </c>
      <c r="D36" s="802">
        <v>120</v>
      </c>
      <c r="E36" s="802">
        <v>4</v>
      </c>
      <c r="F36" s="825"/>
      <c r="G36" s="825"/>
      <c r="H36" s="805"/>
      <c r="I36" s="805"/>
      <c r="J36" s="805"/>
      <c r="K36" s="805"/>
      <c r="L36" s="805"/>
      <c r="M36" s="805"/>
      <c r="N36" s="805"/>
      <c r="O36" s="806"/>
      <c r="P36" s="869"/>
      <c r="Q36" s="870">
        <v>11</v>
      </c>
      <c r="R36" s="870">
        <v>8</v>
      </c>
      <c r="S36" s="1014">
        <v>0</v>
      </c>
      <c r="T36" s="1015">
        <v>0</v>
      </c>
    </row>
    <row r="37" spans="2:20" x14ac:dyDescent="0.2">
      <c r="B37" s="824" t="s">
        <v>227</v>
      </c>
      <c r="C37" s="802" t="s">
        <v>204</v>
      </c>
      <c r="D37" s="802">
        <v>120</v>
      </c>
      <c r="E37" s="802">
        <v>2</v>
      </c>
      <c r="F37" s="825">
        <v>9</v>
      </c>
      <c r="G37" s="825">
        <v>13</v>
      </c>
      <c r="H37" s="805">
        <v>8</v>
      </c>
      <c r="I37" s="805">
        <v>7</v>
      </c>
      <c r="J37" s="805"/>
      <c r="K37" s="805"/>
      <c r="L37" s="805"/>
      <c r="M37" s="805"/>
      <c r="N37" s="805"/>
      <c r="O37" s="806"/>
      <c r="P37" s="806"/>
      <c r="Q37" s="800"/>
      <c r="R37" s="800"/>
      <c r="S37" s="800"/>
      <c r="T37" s="801"/>
    </row>
    <row r="38" spans="2:20" x14ac:dyDescent="0.2">
      <c r="B38" s="824" t="s">
        <v>227</v>
      </c>
      <c r="C38" s="802" t="s">
        <v>204</v>
      </c>
      <c r="D38" s="802">
        <v>120</v>
      </c>
      <c r="E38" s="802">
        <v>3</v>
      </c>
      <c r="F38" s="825"/>
      <c r="G38" s="825"/>
      <c r="H38" s="805"/>
      <c r="I38" s="805"/>
      <c r="J38" s="805"/>
      <c r="K38" s="805"/>
      <c r="L38" s="805"/>
      <c r="M38" s="805"/>
      <c r="N38" s="805"/>
      <c r="O38" s="806"/>
      <c r="P38" s="806"/>
      <c r="Q38" s="800"/>
      <c r="R38" s="800"/>
      <c r="S38" s="800"/>
      <c r="T38" s="801"/>
    </row>
    <row r="39" spans="2:20" x14ac:dyDescent="0.2">
      <c r="B39" s="824" t="s">
        <v>227</v>
      </c>
      <c r="C39" s="802" t="s">
        <v>204</v>
      </c>
      <c r="D39" s="802">
        <v>240</v>
      </c>
      <c r="E39" s="802">
        <v>3</v>
      </c>
      <c r="F39" s="825"/>
      <c r="G39" s="825"/>
      <c r="H39" s="805"/>
      <c r="I39" s="805"/>
      <c r="J39" s="805">
        <v>9</v>
      </c>
      <c r="K39" s="805">
        <v>9</v>
      </c>
      <c r="L39" s="805">
        <v>0</v>
      </c>
      <c r="M39" s="805">
        <v>0</v>
      </c>
      <c r="N39" s="805">
        <v>0</v>
      </c>
      <c r="O39" s="806"/>
      <c r="P39" s="806"/>
      <c r="Q39" s="800"/>
      <c r="R39" s="800"/>
      <c r="S39" s="800"/>
      <c r="T39" s="801"/>
    </row>
    <row r="40" spans="2:20" x14ac:dyDescent="0.2">
      <c r="B40" s="824" t="s">
        <v>567</v>
      </c>
      <c r="C40" s="802" t="s">
        <v>204</v>
      </c>
      <c r="D40" s="802">
        <v>120</v>
      </c>
      <c r="E40" s="802">
        <v>2</v>
      </c>
      <c r="F40" s="825"/>
      <c r="G40" s="825"/>
      <c r="H40" s="805"/>
      <c r="I40" s="805"/>
      <c r="J40" s="805"/>
      <c r="K40" s="805"/>
      <c r="L40" s="805"/>
      <c r="M40" s="805"/>
      <c r="N40" s="805"/>
      <c r="O40" s="806"/>
      <c r="P40" s="806"/>
      <c r="Q40" s="800"/>
      <c r="R40" s="800"/>
      <c r="S40" s="800">
        <v>0</v>
      </c>
      <c r="T40" s="801">
        <v>0</v>
      </c>
    </row>
    <row r="41" spans="2:20" x14ac:dyDescent="0.2">
      <c r="B41" s="824" t="s">
        <v>568</v>
      </c>
      <c r="C41" s="802" t="s">
        <v>179</v>
      </c>
      <c r="D41" s="802">
        <v>120</v>
      </c>
      <c r="E41" s="802">
        <v>3</v>
      </c>
      <c r="F41" s="825"/>
      <c r="G41" s="825"/>
      <c r="H41" s="805"/>
      <c r="I41" s="805"/>
      <c r="J41" s="805"/>
      <c r="K41" s="805"/>
      <c r="L41" s="805"/>
      <c r="M41" s="805"/>
      <c r="N41" s="805"/>
      <c r="O41" s="806"/>
      <c r="P41" s="806"/>
      <c r="Q41" s="800"/>
      <c r="R41" s="800"/>
      <c r="S41" s="800">
        <v>0</v>
      </c>
      <c r="T41" s="801">
        <v>0</v>
      </c>
    </row>
    <row r="42" spans="2:20" x14ac:dyDescent="0.2">
      <c r="B42" s="824" t="s">
        <v>205</v>
      </c>
      <c r="C42" s="802" t="s">
        <v>202</v>
      </c>
      <c r="D42" s="802">
        <v>160</v>
      </c>
      <c r="E42" s="802">
        <v>2</v>
      </c>
      <c r="F42" s="825"/>
      <c r="G42" s="825"/>
      <c r="H42" s="805"/>
      <c r="I42" s="805"/>
      <c r="J42" s="805"/>
      <c r="K42" s="805"/>
      <c r="L42" s="805"/>
      <c r="M42" s="805"/>
      <c r="N42" s="805"/>
      <c r="O42" s="806"/>
      <c r="P42" s="806"/>
      <c r="Q42" s="800"/>
      <c r="R42" s="800"/>
      <c r="S42" s="800"/>
      <c r="T42" s="801"/>
    </row>
    <row r="43" spans="2:20" x14ac:dyDescent="0.2">
      <c r="B43" s="824" t="s">
        <v>205</v>
      </c>
      <c r="C43" s="802" t="s">
        <v>202</v>
      </c>
      <c r="D43" s="802">
        <v>160</v>
      </c>
      <c r="E43" s="802">
        <v>3</v>
      </c>
      <c r="F43" s="825"/>
      <c r="G43" s="825"/>
      <c r="H43" s="805"/>
      <c r="I43" s="805"/>
      <c r="J43" s="805"/>
      <c r="K43" s="805"/>
      <c r="L43" s="805"/>
      <c r="M43" s="805"/>
      <c r="N43" s="805"/>
      <c r="O43" s="806"/>
      <c r="P43" s="806"/>
      <c r="Q43" s="800"/>
      <c r="R43" s="800"/>
      <c r="S43" s="800"/>
      <c r="T43" s="801"/>
    </row>
    <row r="44" spans="2:20" x14ac:dyDescent="0.2">
      <c r="B44" s="824" t="s">
        <v>219</v>
      </c>
      <c r="C44" s="802" t="s">
        <v>204</v>
      </c>
      <c r="D44" s="802">
        <v>240</v>
      </c>
      <c r="E44" s="802">
        <v>3</v>
      </c>
      <c r="F44" s="825">
        <v>27</v>
      </c>
      <c r="G44" s="825">
        <v>29</v>
      </c>
      <c r="H44" s="805">
        <v>15</v>
      </c>
      <c r="I44" s="805">
        <v>25</v>
      </c>
      <c r="J44" s="805">
        <v>21</v>
      </c>
      <c r="K44" s="805">
        <v>21</v>
      </c>
      <c r="L44" s="805">
        <v>20</v>
      </c>
      <c r="M44" s="805">
        <v>29</v>
      </c>
      <c r="N44" s="805">
        <v>17</v>
      </c>
      <c r="O44" s="806">
        <v>16</v>
      </c>
      <c r="P44" s="806"/>
      <c r="Q44" s="800"/>
      <c r="R44" s="800"/>
      <c r="S44" s="800"/>
      <c r="T44" s="801"/>
    </row>
    <row r="45" spans="2:20" ht="11.25" customHeight="1" x14ac:dyDescent="0.2">
      <c r="B45" s="824" t="s">
        <v>220</v>
      </c>
      <c r="C45" s="802" t="s">
        <v>179</v>
      </c>
      <c r="D45" s="802">
        <v>240</v>
      </c>
      <c r="E45" s="802">
        <v>1</v>
      </c>
      <c r="F45" s="825">
        <v>14</v>
      </c>
      <c r="G45" s="825">
        <v>15</v>
      </c>
      <c r="H45" s="805">
        <v>14</v>
      </c>
      <c r="I45" s="805">
        <v>9</v>
      </c>
      <c r="J45" s="805">
        <v>9</v>
      </c>
      <c r="K45" s="805">
        <v>14</v>
      </c>
      <c r="L45" s="805">
        <v>11</v>
      </c>
      <c r="M45" s="805">
        <v>13</v>
      </c>
      <c r="N45" s="805">
        <v>10</v>
      </c>
      <c r="O45" s="806">
        <v>9</v>
      </c>
      <c r="P45" s="806"/>
      <c r="Q45" s="800"/>
      <c r="R45" s="800"/>
      <c r="S45" s="800"/>
      <c r="T45" s="801"/>
    </row>
    <row r="46" spans="2:20" x14ac:dyDescent="0.2">
      <c r="B46" s="824" t="s">
        <v>220</v>
      </c>
      <c r="C46" s="802" t="s">
        <v>179</v>
      </c>
      <c r="D46" s="802">
        <v>240</v>
      </c>
      <c r="E46" s="802">
        <v>2</v>
      </c>
      <c r="F46" s="825">
        <v>9</v>
      </c>
      <c r="G46" s="825">
        <v>9</v>
      </c>
      <c r="H46" s="805">
        <v>8</v>
      </c>
      <c r="I46" s="805">
        <v>2</v>
      </c>
      <c r="J46" s="805">
        <v>8</v>
      </c>
      <c r="K46" s="805">
        <v>9</v>
      </c>
      <c r="L46" s="805">
        <v>11</v>
      </c>
      <c r="M46" s="805">
        <v>12</v>
      </c>
      <c r="N46" s="805">
        <v>7</v>
      </c>
      <c r="O46" s="806">
        <v>8</v>
      </c>
      <c r="P46" s="806"/>
      <c r="Q46" s="800"/>
      <c r="R46" s="800"/>
      <c r="S46" s="800"/>
      <c r="T46" s="801"/>
    </row>
    <row r="47" spans="2:20" x14ac:dyDescent="0.2">
      <c r="B47" s="824" t="s">
        <v>237</v>
      </c>
      <c r="C47" s="802" t="s">
        <v>179</v>
      </c>
      <c r="D47" s="802">
        <v>140</v>
      </c>
      <c r="E47" s="802">
        <v>1</v>
      </c>
      <c r="F47" s="825">
        <v>9</v>
      </c>
      <c r="G47" s="825">
        <v>8</v>
      </c>
      <c r="H47" s="805">
        <v>13</v>
      </c>
      <c r="I47" s="805"/>
      <c r="J47" s="805"/>
      <c r="K47" s="805"/>
      <c r="L47" s="805"/>
      <c r="M47" s="805"/>
      <c r="N47" s="805"/>
      <c r="O47" s="806"/>
      <c r="P47" s="806"/>
      <c r="Q47" s="800"/>
      <c r="R47" s="800"/>
      <c r="S47" s="800"/>
      <c r="T47" s="801"/>
    </row>
    <row r="48" spans="2:20" x14ac:dyDescent="0.2">
      <c r="B48" s="824" t="s">
        <v>487</v>
      </c>
      <c r="C48" s="802" t="s">
        <v>204</v>
      </c>
      <c r="D48" s="802">
        <v>120</v>
      </c>
      <c r="E48" s="802">
        <v>1</v>
      </c>
      <c r="F48" s="825"/>
      <c r="G48" s="825"/>
      <c r="H48" s="805"/>
      <c r="I48" s="805"/>
      <c r="J48" s="805"/>
      <c r="K48" s="805"/>
      <c r="L48" s="805"/>
      <c r="M48" s="805"/>
      <c r="N48" s="805"/>
      <c r="O48" s="806"/>
      <c r="P48" s="806">
        <v>11</v>
      </c>
      <c r="Q48" s="800">
        <v>18</v>
      </c>
      <c r="R48" s="800">
        <v>19</v>
      </c>
      <c r="S48" s="800">
        <v>32</v>
      </c>
      <c r="T48" s="801">
        <v>23</v>
      </c>
    </row>
    <row r="49" spans="2:20" ht="12" thickBot="1" x14ac:dyDescent="0.25">
      <c r="B49" s="827" t="s">
        <v>488</v>
      </c>
      <c r="C49" s="803" t="s">
        <v>204</v>
      </c>
      <c r="D49" s="803">
        <v>120</v>
      </c>
      <c r="E49" s="803">
        <v>2</v>
      </c>
      <c r="F49" s="845"/>
      <c r="G49" s="845"/>
      <c r="H49" s="828"/>
      <c r="I49" s="828"/>
      <c r="J49" s="828"/>
      <c r="K49" s="828"/>
      <c r="L49" s="828"/>
      <c r="M49" s="828"/>
      <c r="N49" s="828"/>
      <c r="O49" s="829"/>
      <c r="P49" s="829">
        <v>8</v>
      </c>
      <c r="Q49" s="830">
        <v>10</v>
      </c>
      <c r="R49" s="830">
        <v>9</v>
      </c>
      <c r="S49" s="830">
        <v>12</v>
      </c>
      <c r="T49" s="831">
        <v>13</v>
      </c>
    </row>
    <row r="50" spans="2:20" x14ac:dyDescent="0.2">
      <c r="B50" s="846" t="s">
        <v>489</v>
      </c>
      <c r="C50" s="847" t="s">
        <v>179</v>
      </c>
      <c r="D50" s="847">
        <v>120</v>
      </c>
      <c r="E50" s="847">
        <v>3</v>
      </c>
      <c r="F50" s="848"/>
      <c r="G50" s="848"/>
      <c r="H50" s="849"/>
      <c r="I50" s="849"/>
      <c r="J50" s="849"/>
      <c r="K50" s="849"/>
      <c r="L50" s="849"/>
      <c r="M50" s="849"/>
      <c r="N50" s="849"/>
      <c r="O50" s="850"/>
      <c r="P50" s="1421">
        <v>8</v>
      </c>
      <c r="Q50" s="1423">
        <v>0</v>
      </c>
      <c r="R50" s="1049">
        <v>8</v>
      </c>
      <c r="S50" s="1423">
        <v>10</v>
      </c>
      <c r="T50" s="1432">
        <v>11</v>
      </c>
    </row>
    <row r="51" spans="2:20" ht="12" thickBot="1" x14ac:dyDescent="0.25">
      <c r="B51" s="1057" t="s">
        <v>546</v>
      </c>
      <c r="C51" s="803" t="s">
        <v>179</v>
      </c>
      <c r="D51" s="803">
        <v>120</v>
      </c>
      <c r="E51" s="803">
        <v>4</v>
      </c>
      <c r="F51" s="845"/>
      <c r="G51" s="845"/>
      <c r="H51" s="828"/>
      <c r="I51" s="828"/>
      <c r="J51" s="828"/>
      <c r="K51" s="828"/>
      <c r="L51" s="828"/>
      <c r="M51" s="828"/>
      <c r="N51" s="828"/>
      <c r="O51" s="829"/>
      <c r="P51" s="1399"/>
      <c r="Q51" s="1425"/>
      <c r="R51" s="1048">
        <v>8</v>
      </c>
      <c r="S51" s="1425"/>
      <c r="T51" s="1434"/>
    </row>
    <row r="52" spans="2:20" x14ac:dyDescent="0.2">
      <c r="B52" s="846" t="s">
        <v>490</v>
      </c>
      <c r="C52" s="847" t="s">
        <v>179</v>
      </c>
      <c r="D52" s="1419">
        <v>240</v>
      </c>
      <c r="E52" s="847">
        <v>5</v>
      </c>
      <c r="F52" s="848"/>
      <c r="G52" s="848"/>
      <c r="H52" s="849"/>
      <c r="I52" s="849"/>
      <c r="J52" s="849"/>
      <c r="K52" s="849"/>
      <c r="L52" s="849"/>
      <c r="M52" s="849"/>
      <c r="N52" s="849"/>
      <c r="O52" s="850"/>
      <c r="P52" s="1421">
        <v>8</v>
      </c>
      <c r="Q52" s="1426"/>
      <c r="R52" s="1423"/>
      <c r="S52" s="1423">
        <v>9</v>
      </c>
      <c r="T52" s="1432">
        <v>10</v>
      </c>
    </row>
    <row r="53" spans="2:20" ht="13.5" customHeight="1" thickBot="1" x14ac:dyDescent="0.25">
      <c r="B53" s="851"/>
      <c r="C53" s="852" t="s">
        <v>179</v>
      </c>
      <c r="D53" s="1420"/>
      <c r="E53" s="852">
        <v>6</v>
      </c>
      <c r="F53" s="853"/>
      <c r="G53" s="853"/>
      <c r="H53" s="854"/>
      <c r="I53" s="854"/>
      <c r="J53" s="854"/>
      <c r="K53" s="854"/>
      <c r="L53" s="854"/>
      <c r="M53" s="854"/>
      <c r="N53" s="854"/>
      <c r="O53" s="855"/>
      <c r="P53" s="1422"/>
      <c r="Q53" s="1427"/>
      <c r="R53" s="1424"/>
      <c r="S53" s="1424"/>
      <c r="T53" s="1433"/>
    </row>
    <row r="54" spans="2:20" x14ac:dyDescent="0.2">
      <c r="B54" s="863" t="s">
        <v>222</v>
      </c>
      <c r="C54" s="809" t="s">
        <v>179</v>
      </c>
      <c r="D54" s="809">
        <v>120</v>
      </c>
      <c r="E54" s="809">
        <v>1</v>
      </c>
      <c r="F54" s="864"/>
      <c r="G54" s="864"/>
      <c r="H54" s="865">
        <v>10</v>
      </c>
      <c r="I54" s="865"/>
      <c r="J54" s="865"/>
      <c r="K54" s="865"/>
      <c r="L54" s="865"/>
      <c r="M54" s="865"/>
      <c r="N54" s="865"/>
      <c r="O54" s="866"/>
      <c r="P54" s="866"/>
      <c r="Q54" s="871"/>
      <c r="R54" s="871"/>
      <c r="S54" s="871"/>
      <c r="T54" s="872"/>
    </row>
    <row r="55" spans="2:20" x14ac:dyDescent="0.2">
      <c r="B55" s="824" t="s">
        <v>238</v>
      </c>
      <c r="C55" s="802" t="s">
        <v>179</v>
      </c>
      <c r="D55" s="802">
        <v>140</v>
      </c>
      <c r="E55" s="802">
        <v>1</v>
      </c>
      <c r="F55" s="825"/>
      <c r="G55" s="825"/>
      <c r="H55" s="805"/>
      <c r="I55" s="805"/>
      <c r="J55" s="805"/>
      <c r="K55" s="805"/>
      <c r="L55" s="805"/>
      <c r="M55" s="805"/>
      <c r="N55" s="805"/>
      <c r="O55" s="806"/>
      <c r="P55" s="806"/>
      <c r="Q55" s="800"/>
      <c r="R55" s="800"/>
      <c r="S55" s="800"/>
      <c r="T55" s="801"/>
    </row>
    <row r="56" spans="2:20" x14ac:dyDescent="0.2">
      <c r="B56" s="824" t="s">
        <v>308</v>
      </c>
      <c r="C56" s="802" t="s">
        <v>179</v>
      </c>
      <c r="D56" s="802">
        <v>120</v>
      </c>
      <c r="E56" s="802">
        <v>1</v>
      </c>
      <c r="F56" s="825"/>
      <c r="G56" s="825"/>
      <c r="H56" s="805"/>
      <c r="I56" s="805">
        <v>17</v>
      </c>
      <c r="J56" s="805">
        <v>8</v>
      </c>
      <c r="K56" s="805">
        <v>0</v>
      </c>
      <c r="L56" s="805">
        <v>7</v>
      </c>
      <c r="M56" s="805">
        <v>8</v>
      </c>
      <c r="N56" s="805">
        <v>10</v>
      </c>
      <c r="O56" s="806"/>
      <c r="P56" s="806"/>
      <c r="Q56" s="800"/>
      <c r="R56" s="800"/>
      <c r="S56" s="800"/>
      <c r="T56" s="801"/>
    </row>
    <row r="57" spans="2:20" x14ac:dyDescent="0.2">
      <c r="B57" s="824" t="s">
        <v>309</v>
      </c>
      <c r="C57" s="802" t="s">
        <v>179</v>
      </c>
      <c r="D57" s="802">
        <v>120</v>
      </c>
      <c r="E57" s="802">
        <v>2</v>
      </c>
      <c r="F57" s="825"/>
      <c r="G57" s="825"/>
      <c r="H57" s="805"/>
      <c r="I57" s="805">
        <v>11</v>
      </c>
      <c r="J57" s="805">
        <v>13</v>
      </c>
      <c r="K57" s="805">
        <v>0</v>
      </c>
      <c r="L57" s="805"/>
      <c r="M57" s="805">
        <v>1</v>
      </c>
      <c r="N57" s="805">
        <v>3</v>
      </c>
      <c r="O57" s="806"/>
      <c r="P57" s="806"/>
      <c r="Q57" s="800"/>
      <c r="R57" s="800"/>
      <c r="S57" s="800"/>
      <c r="T57" s="801"/>
    </row>
    <row r="58" spans="2:20" x14ac:dyDescent="0.2">
      <c r="B58" s="824" t="s">
        <v>309</v>
      </c>
      <c r="C58" s="802" t="s">
        <v>179</v>
      </c>
      <c r="D58" s="802">
        <v>120</v>
      </c>
      <c r="E58" s="802">
        <v>3</v>
      </c>
      <c r="F58" s="825"/>
      <c r="G58" s="825"/>
      <c r="H58" s="805"/>
      <c r="I58" s="805"/>
      <c r="J58" s="805"/>
      <c r="K58" s="805">
        <v>12</v>
      </c>
      <c r="L58" s="805"/>
      <c r="M58" s="805">
        <v>0</v>
      </c>
      <c r="N58" s="805">
        <v>0</v>
      </c>
      <c r="O58" s="806"/>
      <c r="P58" s="806"/>
      <c r="Q58" s="800"/>
      <c r="R58" s="800"/>
      <c r="S58" s="800"/>
      <c r="T58" s="801"/>
    </row>
    <row r="59" spans="2:20" x14ac:dyDescent="0.2">
      <c r="B59" s="824" t="s">
        <v>238</v>
      </c>
      <c r="C59" s="802" t="s">
        <v>179</v>
      </c>
      <c r="D59" s="802">
        <v>120</v>
      </c>
      <c r="E59" s="802">
        <v>1</v>
      </c>
      <c r="F59" s="825">
        <v>17</v>
      </c>
      <c r="G59" s="825">
        <v>16</v>
      </c>
      <c r="H59" s="805"/>
      <c r="I59" s="805"/>
      <c r="J59" s="805"/>
      <c r="K59" s="805"/>
      <c r="L59" s="805"/>
      <c r="M59" s="805"/>
      <c r="N59" s="805"/>
      <c r="O59" s="806"/>
      <c r="P59" s="806"/>
      <c r="Q59" s="800"/>
      <c r="R59" s="800"/>
      <c r="S59" s="800"/>
      <c r="T59" s="801"/>
    </row>
    <row r="60" spans="2:20" x14ac:dyDescent="0.2">
      <c r="B60" s="824" t="s">
        <v>238</v>
      </c>
      <c r="C60" s="802" t="s">
        <v>179</v>
      </c>
      <c r="D60" s="802">
        <v>120</v>
      </c>
      <c r="E60" s="802">
        <v>2</v>
      </c>
      <c r="F60" s="825">
        <v>21</v>
      </c>
      <c r="G60" s="825">
        <v>11</v>
      </c>
      <c r="H60" s="805">
        <v>11</v>
      </c>
      <c r="I60" s="805"/>
      <c r="J60" s="805"/>
      <c r="K60" s="805"/>
      <c r="L60" s="805"/>
      <c r="M60" s="805"/>
      <c r="N60" s="805"/>
      <c r="O60" s="806"/>
      <c r="P60" s="806"/>
      <c r="Q60" s="800"/>
      <c r="R60" s="800"/>
      <c r="S60" s="800"/>
      <c r="T60" s="801"/>
    </row>
    <row r="61" spans="2:20" x14ac:dyDescent="0.2">
      <c r="B61" s="824" t="s">
        <v>238</v>
      </c>
      <c r="C61" s="802" t="s">
        <v>179</v>
      </c>
      <c r="D61" s="802">
        <v>120</v>
      </c>
      <c r="E61" s="802">
        <v>3</v>
      </c>
      <c r="F61" s="825">
        <v>18</v>
      </c>
      <c r="G61" s="825">
        <v>16</v>
      </c>
      <c r="H61" s="805">
        <v>8</v>
      </c>
      <c r="I61" s="805"/>
      <c r="J61" s="805"/>
      <c r="K61" s="805"/>
      <c r="L61" s="805"/>
      <c r="M61" s="805"/>
      <c r="N61" s="805"/>
      <c r="O61" s="806"/>
      <c r="P61" s="806"/>
      <c r="Q61" s="800"/>
      <c r="R61" s="800"/>
      <c r="S61" s="800"/>
      <c r="T61" s="801"/>
    </row>
    <row r="62" spans="2:20" x14ac:dyDescent="0.2">
      <c r="B62" s="824" t="s">
        <v>493</v>
      </c>
      <c r="C62" s="802"/>
      <c r="D62" s="802">
        <v>40</v>
      </c>
      <c r="E62" s="802"/>
      <c r="F62" s="825"/>
      <c r="G62" s="825"/>
      <c r="H62" s="805"/>
      <c r="I62" s="805"/>
      <c r="J62" s="805"/>
      <c r="K62" s="805"/>
      <c r="L62" s="805"/>
      <c r="M62" s="805"/>
      <c r="N62" s="805"/>
      <c r="O62" s="806"/>
      <c r="P62" s="806">
        <v>12</v>
      </c>
      <c r="Q62" s="800">
        <v>10</v>
      </c>
      <c r="R62" s="800"/>
      <c r="S62" s="800">
        <v>12</v>
      </c>
      <c r="T62" s="801">
        <v>11</v>
      </c>
    </row>
    <row r="63" spans="2:20" x14ac:dyDescent="0.2">
      <c r="B63" s="824" t="s">
        <v>569</v>
      </c>
      <c r="C63" s="802"/>
      <c r="D63" s="802">
        <v>40</v>
      </c>
      <c r="E63" s="802"/>
      <c r="F63" s="825"/>
      <c r="G63" s="825"/>
      <c r="H63" s="805"/>
      <c r="I63" s="805"/>
      <c r="J63" s="805"/>
      <c r="K63" s="805"/>
      <c r="L63" s="805"/>
      <c r="M63" s="805"/>
      <c r="N63" s="805"/>
      <c r="O63" s="806"/>
      <c r="P63" s="806"/>
      <c r="Q63" s="800"/>
      <c r="R63" s="800"/>
      <c r="S63" s="800">
        <v>0</v>
      </c>
      <c r="T63" s="801">
        <v>0</v>
      </c>
    </row>
    <row r="64" spans="2:20" x14ac:dyDescent="0.2">
      <c r="B64" s="824" t="s">
        <v>570</v>
      </c>
      <c r="C64" s="802"/>
      <c r="D64" s="802">
        <v>40</v>
      </c>
      <c r="E64" s="802"/>
      <c r="F64" s="825"/>
      <c r="G64" s="825"/>
      <c r="H64" s="805"/>
      <c r="I64" s="805"/>
      <c r="J64" s="805"/>
      <c r="K64" s="805"/>
      <c r="L64" s="805"/>
      <c r="M64" s="805"/>
      <c r="N64" s="805"/>
      <c r="O64" s="806"/>
      <c r="P64" s="806"/>
      <c r="Q64" s="800"/>
      <c r="R64" s="800"/>
      <c r="S64" s="800">
        <v>0</v>
      </c>
      <c r="T64" s="801">
        <v>0</v>
      </c>
    </row>
    <row r="65" spans="2:20" x14ac:dyDescent="0.2">
      <c r="B65" s="824" t="s">
        <v>269</v>
      </c>
      <c r="C65" s="802" t="s">
        <v>179</v>
      </c>
      <c r="D65" s="802">
        <v>120</v>
      </c>
      <c r="E65" s="802">
        <v>1</v>
      </c>
      <c r="F65" s="825">
        <v>9</v>
      </c>
      <c r="G65" s="825">
        <v>9</v>
      </c>
      <c r="H65" s="805"/>
      <c r="I65" s="805"/>
      <c r="J65" s="805"/>
      <c r="K65" s="805"/>
      <c r="L65" s="805"/>
      <c r="M65" s="805"/>
      <c r="N65" s="805"/>
      <c r="O65" s="806"/>
      <c r="P65" s="806"/>
      <c r="Q65" s="800"/>
      <c r="R65" s="800"/>
      <c r="S65" s="800"/>
      <c r="T65" s="801"/>
    </row>
    <row r="66" spans="2:20" x14ac:dyDescent="0.2">
      <c r="B66" s="824" t="s">
        <v>269</v>
      </c>
      <c r="C66" s="802" t="s">
        <v>179</v>
      </c>
      <c r="D66" s="802">
        <v>120</v>
      </c>
      <c r="E66" s="802">
        <v>4</v>
      </c>
      <c r="F66" s="825"/>
      <c r="G66" s="825"/>
      <c r="H66" s="805">
        <v>8</v>
      </c>
      <c r="I66" s="805"/>
      <c r="J66" s="805"/>
      <c r="K66" s="805"/>
      <c r="L66" s="805"/>
      <c r="M66" s="805"/>
      <c r="N66" s="805"/>
      <c r="O66" s="806"/>
      <c r="P66" s="806"/>
      <c r="Q66" s="800"/>
      <c r="R66" s="800"/>
      <c r="S66" s="800"/>
      <c r="T66" s="801"/>
    </row>
    <row r="67" spans="2:20" x14ac:dyDescent="0.2">
      <c r="B67" s="824" t="s">
        <v>239</v>
      </c>
      <c r="C67" s="802" t="s">
        <v>179</v>
      </c>
      <c r="D67" s="802">
        <v>100</v>
      </c>
      <c r="E67" s="802">
        <v>1</v>
      </c>
      <c r="F67" s="825"/>
      <c r="G67" s="825"/>
      <c r="H67" s="805"/>
      <c r="I67" s="805"/>
      <c r="J67" s="805"/>
      <c r="K67" s="805"/>
      <c r="L67" s="805"/>
      <c r="M67" s="805"/>
      <c r="N67" s="805"/>
      <c r="O67" s="806"/>
      <c r="P67" s="806"/>
      <c r="Q67" s="800"/>
      <c r="R67" s="800"/>
      <c r="S67" s="800"/>
      <c r="T67" s="801"/>
    </row>
    <row r="68" spans="2:20" x14ac:dyDescent="0.2">
      <c r="B68" s="824" t="s">
        <v>240</v>
      </c>
      <c r="C68" s="802" t="s">
        <v>179</v>
      </c>
      <c r="D68" s="802">
        <v>100</v>
      </c>
      <c r="E68" s="802">
        <v>1</v>
      </c>
      <c r="F68" s="825"/>
      <c r="G68" s="825"/>
      <c r="H68" s="805"/>
      <c r="I68" s="805"/>
      <c r="J68" s="805"/>
      <c r="K68" s="805"/>
      <c r="L68" s="805"/>
      <c r="M68" s="805"/>
      <c r="N68" s="805"/>
      <c r="O68" s="806"/>
      <c r="P68" s="806"/>
      <c r="Q68" s="800"/>
      <c r="R68" s="800"/>
      <c r="S68" s="800"/>
      <c r="T68" s="801"/>
    </row>
    <row r="69" spans="2:20" x14ac:dyDescent="0.2">
      <c r="B69" s="824" t="s">
        <v>241</v>
      </c>
      <c r="C69" s="802" t="s">
        <v>179</v>
      </c>
      <c r="D69" s="802">
        <v>100</v>
      </c>
      <c r="E69" s="802">
        <v>1</v>
      </c>
      <c r="F69" s="825"/>
      <c r="G69" s="825"/>
      <c r="H69" s="805"/>
      <c r="I69" s="805"/>
      <c r="J69" s="805"/>
      <c r="K69" s="805"/>
      <c r="L69" s="805"/>
      <c r="M69" s="805"/>
      <c r="N69" s="805"/>
      <c r="O69" s="806"/>
      <c r="P69" s="806"/>
      <c r="Q69" s="800"/>
      <c r="R69" s="800"/>
      <c r="S69" s="800"/>
      <c r="T69" s="801"/>
    </row>
    <row r="70" spans="2:20" x14ac:dyDescent="0.2">
      <c r="B70" s="824" t="s">
        <v>521</v>
      </c>
      <c r="C70" s="802" t="s">
        <v>179</v>
      </c>
      <c r="D70" s="802">
        <v>120</v>
      </c>
      <c r="E70" s="802">
        <v>2</v>
      </c>
      <c r="F70" s="825"/>
      <c r="G70" s="825"/>
      <c r="H70" s="805"/>
      <c r="I70" s="805"/>
      <c r="J70" s="805"/>
      <c r="K70" s="805"/>
      <c r="L70" s="805"/>
      <c r="M70" s="805"/>
      <c r="N70" s="805"/>
      <c r="O70" s="806"/>
      <c r="P70" s="869"/>
      <c r="Q70" s="870">
        <v>11</v>
      </c>
      <c r="R70" s="870"/>
      <c r="S70" s="1014"/>
      <c r="T70" s="1015"/>
    </row>
    <row r="71" spans="2:20" x14ac:dyDescent="0.2">
      <c r="B71" s="824" t="s">
        <v>226</v>
      </c>
      <c r="C71" s="802" t="s">
        <v>202</v>
      </c>
      <c r="D71" s="802">
        <v>240</v>
      </c>
      <c r="E71" s="802">
        <v>1</v>
      </c>
      <c r="F71" s="825">
        <v>5</v>
      </c>
      <c r="G71" s="825">
        <v>4</v>
      </c>
      <c r="H71" s="805"/>
      <c r="I71" s="805"/>
      <c r="J71" s="805"/>
      <c r="K71" s="805"/>
      <c r="L71" s="805"/>
      <c r="M71" s="805"/>
      <c r="N71" s="805"/>
      <c r="O71" s="806"/>
      <c r="P71" s="806"/>
      <c r="Q71" s="800"/>
      <c r="R71" s="800"/>
      <c r="S71" s="800"/>
      <c r="T71" s="801"/>
    </row>
    <row r="72" spans="2:20" x14ac:dyDescent="0.2">
      <c r="B72" s="824" t="s">
        <v>226</v>
      </c>
      <c r="C72" s="802" t="s">
        <v>202</v>
      </c>
      <c r="D72" s="802">
        <v>240</v>
      </c>
      <c r="E72" s="802">
        <v>2</v>
      </c>
      <c r="F72" s="825">
        <v>4</v>
      </c>
      <c r="G72" s="825">
        <v>6</v>
      </c>
      <c r="H72" s="805"/>
      <c r="I72" s="805"/>
      <c r="J72" s="805"/>
      <c r="K72" s="805"/>
      <c r="L72" s="805"/>
      <c r="M72" s="805"/>
      <c r="N72" s="805"/>
      <c r="O72" s="806"/>
      <c r="P72" s="806"/>
      <c r="Q72" s="800"/>
      <c r="R72" s="800"/>
      <c r="S72" s="800"/>
      <c r="T72" s="801"/>
    </row>
    <row r="73" spans="2:20" x14ac:dyDescent="0.2">
      <c r="B73" s="824" t="s">
        <v>299</v>
      </c>
      <c r="C73" s="802" t="s">
        <v>199</v>
      </c>
      <c r="D73" s="802">
        <v>240</v>
      </c>
      <c r="E73" s="802" t="s">
        <v>194</v>
      </c>
      <c r="F73" s="825"/>
      <c r="G73" s="825">
        <v>11</v>
      </c>
      <c r="H73" s="805"/>
      <c r="I73" s="805"/>
      <c r="J73" s="805"/>
      <c r="K73" s="805"/>
      <c r="L73" s="805"/>
      <c r="M73" s="805"/>
      <c r="N73" s="805"/>
      <c r="O73" s="806"/>
      <c r="P73" s="806"/>
      <c r="Q73" s="800"/>
      <c r="R73" s="800"/>
      <c r="S73" s="800"/>
      <c r="T73" s="801"/>
    </row>
    <row r="74" spans="2:20" x14ac:dyDescent="0.2">
      <c r="B74" s="824" t="s">
        <v>242</v>
      </c>
      <c r="C74" s="802" t="s">
        <v>199</v>
      </c>
      <c r="D74" s="802">
        <v>240</v>
      </c>
      <c r="E74" s="802" t="s">
        <v>194</v>
      </c>
      <c r="F74" s="825"/>
      <c r="G74" s="825"/>
      <c r="H74" s="805"/>
      <c r="I74" s="805"/>
      <c r="J74" s="805"/>
      <c r="K74" s="805"/>
      <c r="L74" s="805"/>
      <c r="M74" s="805"/>
      <c r="N74" s="805"/>
      <c r="O74" s="806"/>
      <c r="P74" s="806"/>
      <c r="Q74" s="800"/>
      <c r="R74" s="800"/>
      <c r="S74" s="800"/>
      <c r="T74" s="801"/>
    </row>
    <row r="75" spans="2:20" x14ac:dyDescent="0.2">
      <c r="B75" s="824" t="s">
        <v>243</v>
      </c>
      <c r="C75" s="802" t="s">
        <v>199</v>
      </c>
      <c r="D75" s="802">
        <v>240</v>
      </c>
      <c r="E75" s="802" t="s">
        <v>194</v>
      </c>
      <c r="F75" s="825"/>
      <c r="G75" s="825">
        <v>13</v>
      </c>
      <c r="H75" s="805"/>
      <c r="I75" s="805"/>
      <c r="J75" s="805"/>
      <c r="K75" s="805"/>
      <c r="L75" s="805"/>
      <c r="M75" s="805"/>
      <c r="N75" s="805"/>
      <c r="O75" s="806"/>
      <c r="P75" s="806"/>
      <c r="Q75" s="800"/>
      <c r="R75" s="800"/>
      <c r="S75" s="800"/>
      <c r="T75" s="801"/>
    </row>
    <row r="76" spans="2:20" x14ac:dyDescent="0.2">
      <c r="B76" s="824" t="s">
        <v>244</v>
      </c>
      <c r="C76" s="802" t="s">
        <v>199</v>
      </c>
      <c r="D76" s="802">
        <v>240</v>
      </c>
      <c r="E76" s="802" t="s">
        <v>194</v>
      </c>
      <c r="F76" s="825">
        <v>8</v>
      </c>
      <c r="G76" s="825"/>
      <c r="H76" s="805"/>
      <c r="I76" s="805"/>
      <c r="J76" s="805"/>
      <c r="K76" s="805"/>
      <c r="L76" s="805"/>
      <c r="M76" s="805"/>
      <c r="N76" s="805"/>
      <c r="O76" s="806"/>
      <c r="P76" s="806"/>
      <c r="Q76" s="800"/>
      <c r="R76" s="800"/>
      <c r="S76" s="800"/>
      <c r="T76" s="801"/>
    </row>
    <row r="77" spans="2:20" x14ac:dyDescent="0.2">
      <c r="B77" s="824" t="s">
        <v>245</v>
      </c>
      <c r="C77" s="802" t="s">
        <v>199</v>
      </c>
      <c r="D77" s="802">
        <v>240</v>
      </c>
      <c r="E77" s="802" t="s">
        <v>194</v>
      </c>
      <c r="F77" s="825"/>
      <c r="G77" s="825"/>
      <c r="H77" s="805"/>
      <c r="I77" s="805"/>
      <c r="J77" s="805"/>
      <c r="K77" s="805"/>
      <c r="L77" s="805"/>
      <c r="M77" s="805"/>
      <c r="N77" s="805"/>
      <c r="O77" s="806"/>
      <c r="P77" s="806"/>
      <c r="Q77" s="800"/>
      <c r="R77" s="800"/>
      <c r="S77" s="800"/>
      <c r="T77" s="801"/>
    </row>
    <row r="78" spans="2:20" ht="12" thickBot="1" x14ac:dyDescent="0.25">
      <c r="B78" s="827" t="s">
        <v>289</v>
      </c>
      <c r="C78" s="803" t="s">
        <v>199</v>
      </c>
      <c r="D78" s="803">
        <v>240</v>
      </c>
      <c r="E78" s="803" t="s">
        <v>194</v>
      </c>
      <c r="F78" s="845">
        <v>16</v>
      </c>
      <c r="G78" s="845"/>
      <c r="H78" s="828"/>
      <c r="I78" s="828"/>
      <c r="J78" s="828"/>
      <c r="K78" s="828"/>
      <c r="L78" s="828"/>
      <c r="M78" s="828"/>
      <c r="N78" s="828"/>
      <c r="O78" s="829"/>
      <c r="P78" s="829"/>
      <c r="Q78" s="830"/>
      <c r="R78" s="830"/>
      <c r="S78" s="830"/>
      <c r="T78" s="831"/>
    </row>
    <row r="79" spans="2:20" ht="12" thickBot="1" x14ac:dyDescent="0.25">
      <c r="B79" s="873" t="s">
        <v>197</v>
      </c>
      <c r="C79" s="833"/>
      <c r="D79" s="833"/>
      <c r="E79" s="833"/>
      <c r="F79" s="874">
        <f t="shared" ref="F79:O79" si="0">SUM(F10:F78)</f>
        <v>214</v>
      </c>
      <c r="G79" s="874">
        <f t="shared" si="0"/>
        <v>225</v>
      </c>
      <c r="H79" s="874">
        <f t="shared" si="0"/>
        <v>138</v>
      </c>
      <c r="I79" s="874">
        <f t="shared" si="0"/>
        <v>110</v>
      </c>
      <c r="J79" s="874">
        <f t="shared" si="0"/>
        <v>122</v>
      </c>
      <c r="K79" s="874">
        <f t="shared" si="0"/>
        <v>96</v>
      </c>
      <c r="L79" s="875">
        <f t="shared" si="0"/>
        <v>86</v>
      </c>
      <c r="M79" s="875">
        <f t="shared" si="0"/>
        <v>91</v>
      </c>
      <c r="N79" s="876">
        <f t="shared" si="0"/>
        <v>83</v>
      </c>
      <c r="O79" s="876">
        <f t="shared" si="0"/>
        <v>72</v>
      </c>
      <c r="P79" s="876">
        <f t="shared" ref="P79:R79" si="1">SUM(P10:P78)</f>
        <v>111</v>
      </c>
      <c r="Q79" s="876">
        <f t="shared" si="1"/>
        <v>104</v>
      </c>
      <c r="R79" s="876">
        <f t="shared" si="1"/>
        <v>111</v>
      </c>
      <c r="S79" s="876">
        <f>SUM(S10:S78)</f>
        <v>147</v>
      </c>
      <c r="T79" s="877">
        <f>SUM(T10:T78)</f>
        <v>142</v>
      </c>
    </row>
  </sheetData>
  <mergeCells count="32">
    <mergeCell ref="T50:T51"/>
    <mergeCell ref="T52:T53"/>
    <mergeCell ref="R29:R30"/>
    <mergeCell ref="R32:R33"/>
    <mergeCell ref="R52:R53"/>
    <mergeCell ref="S29:S30"/>
    <mergeCell ref="S32:S33"/>
    <mergeCell ref="S50:S51"/>
    <mergeCell ref="S52:S53"/>
    <mergeCell ref="Q29:Q30"/>
    <mergeCell ref="Q32:Q33"/>
    <mergeCell ref="Q50:Q51"/>
    <mergeCell ref="Q52:Q53"/>
    <mergeCell ref="B2:T2"/>
    <mergeCell ref="B3:T3"/>
    <mergeCell ref="B4:T4"/>
    <mergeCell ref="B5:T5"/>
    <mergeCell ref="T13:T14"/>
    <mergeCell ref="P15:P16"/>
    <mergeCell ref="S15:S16"/>
    <mergeCell ref="R15:R16"/>
    <mergeCell ref="Q15:Q16"/>
    <mergeCell ref="T17:T18"/>
    <mergeCell ref="T29:T30"/>
    <mergeCell ref="T32:T33"/>
    <mergeCell ref="D52:D53"/>
    <mergeCell ref="D13:D14"/>
    <mergeCell ref="D17:D18"/>
    <mergeCell ref="P50:P51"/>
    <mergeCell ref="P52:P53"/>
    <mergeCell ref="P29:P30"/>
    <mergeCell ref="P32:P33"/>
  </mergeCells>
  <phoneticPr fontId="4" type="noConversion"/>
  <pageMargins left="0.35433070866141736" right="0.35433070866141736" top="0.78740157480314965" bottom="0.98425196850393704" header="0.51181102362204722" footer="0.51181102362204722"/>
  <pageSetup paperSize="9" orientation="landscape" r:id="rId1"/>
  <headerFooter alignWithMargins="0">
    <oddFooter>&amp;L&amp;D&amp;CAllgemeine Übersicht</oddFooter>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T122"/>
  <sheetViews>
    <sheetView topLeftCell="A100" zoomScale="150" zoomScaleNormal="150" workbookViewId="0">
      <selection activeCell="A99" sqref="A99:XFD99"/>
    </sheetView>
  </sheetViews>
  <sheetFormatPr baseColWidth="10" defaultRowHeight="11.25" x14ac:dyDescent="0.2"/>
  <cols>
    <col min="1" max="1" width="1.42578125" style="149" customWidth="1"/>
    <col min="2" max="2" width="36.140625" style="149" bestFit="1" customWidth="1"/>
    <col min="3" max="3" width="5" style="149" bestFit="1" customWidth="1"/>
    <col min="4" max="4" width="5" style="149" customWidth="1"/>
    <col min="5" max="5" width="4.5703125" style="149" customWidth="1"/>
    <col min="6" max="9" width="4.42578125" style="149" bestFit="1" customWidth="1"/>
    <col min="10" max="10" width="4.42578125" style="307" bestFit="1" customWidth="1"/>
    <col min="11" max="12" width="4.42578125" style="149" bestFit="1" customWidth="1"/>
    <col min="13" max="13" width="4.42578125" style="149" customWidth="1"/>
    <col min="14" max="15" width="4.42578125" style="149" bestFit="1" customWidth="1"/>
    <col min="16" max="17" width="4.42578125" style="878" bestFit="1" customWidth="1"/>
    <col min="18" max="18" width="4.42578125" style="149" bestFit="1" customWidth="1"/>
    <col min="19" max="19" width="4.42578125" style="878" bestFit="1" customWidth="1"/>
    <col min="20" max="20" width="4.42578125" style="44" bestFit="1" customWidth="1"/>
    <col min="21" max="16384" width="11.42578125" style="44"/>
  </cols>
  <sheetData>
    <row r="1" spans="1:20" ht="12" thickBot="1" x14ac:dyDescent="0.25"/>
    <row r="2" spans="1:20" s="77" customFormat="1" ht="13.5" customHeight="1" x14ac:dyDescent="0.25">
      <c r="A2" s="105"/>
      <c r="B2" s="1401" t="s">
        <v>165</v>
      </c>
      <c r="C2" s="1402"/>
      <c r="D2" s="1402"/>
      <c r="E2" s="1402"/>
      <c r="F2" s="1402"/>
      <c r="G2" s="1402"/>
      <c r="H2" s="1402"/>
      <c r="I2" s="1402"/>
      <c r="J2" s="1402"/>
      <c r="K2" s="1402"/>
      <c r="L2" s="1402"/>
      <c r="M2" s="1402"/>
      <c r="N2" s="1402"/>
      <c r="O2" s="1402"/>
      <c r="P2" s="1402"/>
      <c r="Q2" s="1402"/>
      <c r="R2" s="1402"/>
      <c r="S2" s="1402"/>
      <c r="T2" s="1403"/>
    </row>
    <row r="3" spans="1:20" s="77" customFormat="1" ht="13.5" customHeight="1" x14ac:dyDescent="0.25">
      <c r="A3" s="105"/>
      <c r="B3" s="1404" t="s">
        <v>542</v>
      </c>
      <c r="C3" s="1405"/>
      <c r="D3" s="1405"/>
      <c r="E3" s="1405"/>
      <c r="F3" s="1405"/>
      <c r="G3" s="1405"/>
      <c r="H3" s="1405"/>
      <c r="I3" s="1405"/>
      <c r="J3" s="1405"/>
      <c r="K3" s="1405"/>
      <c r="L3" s="1405"/>
      <c r="M3" s="1405"/>
      <c r="N3" s="1405"/>
      <c r="O3" s="1405"/>
      <c r="P3" s="1405"/>
      <c r="Q3" s="1405"/>
      <c r="R3" s="1405"/>
      <c r="S3" s="1405"/>
      <c r="T3" s="1406"/>
    </row>
    <row r="4" spans="1:20" s="77" customFormat="1" ht="13.5" customHeight="1" x14ac:dyDescent="0.25">
      <c r="A4" s="105"/>
      <c r="B4" s="1407" t="s">
        <v>689</v>
      </c>
      <c r="C4" s="1408"/>
      <c r="D4" s="1408"/>
      <c r="E4" s="1408"/>
      <c r="F4" s="1408"/>
      <c r="G4" s="1408"/>
      <c r="H4" s="1408"/>
      <c r="I4" s="1408"/>
      <c r="J4" s="1408"/>
      <c r="K4" s="1408"/>
      <c r="L4" s="1408"/>
      <c r="M4" s="1408"/>
      <c r="N4" s="1408"/>
      <c r="O4" s="1408"/>
      <c r="P4" s="1408"/>
      <c r="Q4" s="1408"/>
      <c r="R4" s="1408"/>
      <c r="S4" s="1408"/>
      <c r="T4" s="1409"/>
    </row>
    <row r="5" spans="1:20" s="77" customFormat="1" ht="13.5" customHeight="1" thickBot="1" x14ac:dyDescent="0.3">
      <c r="A5" s="105"/>
      <c r="B5" s="1410" t="s">
        <v>690</v>
      </c>
      <c r="C5" s="1411"/>
      <c r="D5" s="1411"/>
      <c r="E5" s="1411"/>
      <c r="F5" s="1411"/>
      <c r="G5" s="1411"/>
      <c r="H5" s="1411"/>
      <c r="I5" s="1411"/>
      <c r="J5" s="1411"/>
      <c r="K5" s="1411"/>
      <c r="L5" s="1411"/>
      <c r="M5" s="1411"/>
      <c r="N5" s="1411"/>
      <c r="O5" s="1411"/>
      <c r="P5" s="1411"/>
      <c r="Q5" s="1411"/>
      <c r="R5" s="1411"/>
      <c r="S5" s="1411"/>
      <c r="T5" s="1412"/>
    </row>
    <row r="6" spans="1:20" s="88" customFormat="1" ht="13.5" customHeight="1" x14ac:dyDescent="0.25">
      <c r="A6" s="148"/>
      <c r="B6" s="879"/>
      <c r="C6" s="879"/>
      <c r="D6" s="879"/>
      <c r="E6" s="879"/>
      <c r="F6" s="879"/>
      <c r="G6" s="879"/>
      <c r="H6" s="879"/>
      <c r="I6" s="879"/>
      <c r="J6" s="148"/>
      <c r="K6" s="148"/>
      <c r="L6" s="148"/>
      <c r="M6" s="148"/>
      <c r="N6" s="148"/>
      <c r="O6" s="148"/>
      <c r="P6" s="794"/>
      <c r="Q6" s="794"/>
      <c r="R6" s="794"/>
      <c r="S6" s="794"/>
    </row>
    <row r="7" spans="1:20" x14ac:dyDescent="0.2">
      <c r="B7" s="880"/>
      <c r="C7" s="880"/>
      <c r="D7" s="880"/>
      <c r="E7" s="881"/>
      <c r="F7" s="133" t="s">
        <v>173</v>
      </c>
      <c r="G7" s="133" t="s">
        <v>173</v>
      </c>
      <c r="H7" s="133" t="s">
        <v>173</v>
      </c>
      <c r="I7" s="882" t="s">
        <v>173</v>
      </c>
      <c r="J7" s="170" t="s">
        <v>173</v>
      </c>
      <c r="K7" s="133" t="s">
        <v>173</v>
      </c>
      <c r="L7" s="133" t="s">
        <v>173</v>
      </c>
      <c r="M7" s="133" t="s">
        <v>173</v>
      </c>
      <c r="N7" s="133" t="s">
        <v>173</v>
      </c>
      <c r="O7" s="883" t="s">
        <v>173</v>
      </c>
      <c r="P7" s="883" t="s">
        <v>173</v>
      </c>
      <c r="Q7" s="883" t="s">
        <v>173</v>
      </c>
      <c r="R7" s="883" t="s">
        <v>173</v>
      </c>
      <c r="S7" s="883" t="s">
        <v>173</v>
      </c>
      <c r="T7" s="884" t="s">
        <v>173</v>
      </c>
    </row>
    <row r="8" spans="1:20" x14ac:dyDescent="0.2">
      <c r="B8" s="885"/>
      <c r="C8" s="885"/>
      <c r="D8" s="885"/>
      <c r="E8" s="886"/>
      <c r="F8" s="133">
        <v>2005</v>
      </c>
      <c r="G8" s="133">
        <v>2006</v>
      </c>
      <c r="H8" s="133">
        <v>2007</v>
      </c>
      <c r="I8" s="882">
        <v>2008</v>
      </c>
      <c r="J8" s="170">
        <v>2009</v>
      </c>
      <c r="K8" s="133">
        <v>2010</v>
      </c>
      <c r="L8" s="133">
        <v>2011</v>
      </c>
      <c r="M8" s="133">
        <v>2012</v>
      </c>
      <c r="N8" s="133">
        <v>2013</v>
      </c>
      <c r="O8" s="883">
        <v>2014</v>
      </c>
      <c r="P8" s="883">
        <v>2015</v>
      </c>
      <c r="Q8" s="883">
        <v>2016</v>
      </c>
      <c r="R8" s="883">
        <v>2017</v>
      </c>
      <c r="S8" s="883">
        <v>2018</v>
      </c>
      <c r="T8" s="884">
        <v>2019</v>
      </c>
    </row>
    <row r="9" spans="1:20" x14ac:dyDescent="0.2">
      <c r="B9" s="824" t="s">
        <v>174</v>
      </c>
      <c r="C9" s="824" t="s">
        <v>175</v>
      </c>
      <c r="D9" s="824" t="s">
        <v>176</v>
      </c>
      <c r="E9" s="824" t="s">
        <v>177</v>
      </c>
      <c r="F9" s="133">
        <v>2006</v>
      </c>
      <c r="G9" s="133">
        <v>2007</v>
      </c>
      <c r="H9" s="133">
        <v>2008</v>
      </c>
      <c r="I9" s="882">
        <v>2009</v>
      </c>
      <c r="J9" s="170">
        <v>2010</v>
      </c>
      <c r="K9" s="133">
        <v>2011</v>
      </c>
      <c r="L9" s="133">
        <v>2012</v>
      </c>
      <c r="M9" s="133">
        <v>2013</v>
      </c>
      <c r="N9" s="133">
        <v>2014</v>
      </c>
      <c r="O9" s="883">
        <v>2015</v>
      </c>
      <c r="P9" s="883">
        <v>2016</v>
      </c>
      <c r="Q9" s="883">
        <v>2017</v>
      </c>
      <c r="R9" s="883">
        <v>2018</v>
      </c>
      <c r="S9" s="883">
        <v>2019</v>
      </c>
      <c r="T9" s="884">
        <v>2020</v>
      </c>
    </row>
    <row r="10" spans="1:20" x14ac:dyDescent="0.2">
      <c r="B10" s="824" t="s">
        <v>246</v>
      </c>
      <c r="C10" s="824" t="s">
        <v>179</v>
      </c>
      <c r="D10" s="824">
        <v>180</v>
      </c>
      <c r="E10" s="824" t="s">
        <v>247</v>
      </c>
      <c r="F10" s="170"/>
      <c r="G10" s="170"/>
      <c r="H10" s="170"/>
      <c r="I10" s="170"/>
      <c r="J10" s="170"/>
      <c r="K10" s="170"/>
      <c r="L10" s="170"/>
      <c r="M10" s="170"/>
      <c r="N10" s="170"/>
      <c r="O10" s="883"/>
      <c r="P10" s="883"/>
      <c r="Q10" s="883"/>
      <c r="R10" s="883"/>
      <c r="S10" s="883"/>
      <c r="T10" s="884"/>
    </row>
    <row r="11" spans="1:20" x14ac:dyDescent="0.2">
      <c r="B11" s="824" t="s">
        <v>248</v>
      </c>
      <c r="C11" s="824" t="s">
        <v>179</v>
      </c>
      <c r="D11" s="824">
        <v>180</v>
      </c>
      <c r="E11" s="824" t="s">
        <v>247</v>
      </c>
      <c r="F11" s="170"/>
      <c r="G11" s="170"/>
      <c r="H11" s="170"/>
      <c r="I11" s="170"/>
      <c r="J11" s="170"/>
      <c r="K11" s="170"/>
      <c r="L11" s="170"/>
      <c r="M11" s="170"/>
      <c r="N11" s="170"/>
      <c r="O11" s="883"/>
      <c r="P11" s="883"/>
      <c r="Q11" s="883"/>
      <c r="R11" s="883"/>
      <c r="S11" s="883"/>
      <c r="T11" s="884"/>
    </row>
    <row r="12" spans="1:20" x14ac:dyDescent="0.2">
      <c r="B12" s="824" t="s">
        <v>268</v>
      </c>
      <c r="C12" s="824" t="s">
        <v>179</v>
      </c>
      <c r="D12" s="824">
        <v>160</v>
      </c>
      <c r="E12" s="824">
        <v>3</v>
      </c>
      <c r="F12" s="170"/>
      <c r="G12" s="170"/>
      <c r="H12" s="170"/>
      <c r="I12" s="170"/>
      <c r="J12" s="170"/>
      <c r="K12" s="170"/>
      <c r="L12" s="170"/>
      <c r="M12" s="170"/>
      <c r="N12" s="170"/>
      <c r="O12" s="883"/>
      <c r="P12" s="883"/>
      <c r="Q12" s="883"/>
      <c r="R12" s="883"/>
      <c r="S12" s="883"/>
      <c r="T12" s="884"/>
    </row>
    <row r="13" spans="1:20" x14ac:dyDescent="0.2">
      <c r="B13" s="824" t="s">
        <v>292</v>
      </c>
      <c r="C13" s="824" t="s">
        <v>179</v>
      </c>
      <c r="D13" s="824">
        <v>120</v>
      </c>
      <c r="E13" s="824">
        <v>1</v>
      </c>
      <c r="F13" s="170">
        <v>11</v>
      </c>
      <c r="G13" s="170">
        <v>9</v>
      </c>
      <c r="H13" s="170"/>
      <c r="I13" s="170"/>
      <c r="J13" s="170"/>
      <c r="K13" s="170"/>
      <c r="L13" s="170"/>
      <c r="M13" s="170"/>
      <c r="N13" s="170"/>
      <c r="O13" s="883"/>
      <c r="P13" s="883"/>
      <c r="Q13" s="883"/>
      <c r="R13" s="883"/>
      <c r="S13" s="883"/>
      <c r="T13" s="884"/>
    </row>
    <row r="14" spans="1:20" x14ac:dyDescent="0.2">
      <c r="B14" s="824" t="s">
        <v>292</v>
      </c>
      <c r="C14" s="824" t="s">
        <v>179</v>
      </c>
      <c r="D14" s="824">
        <v>120</v>
      </c>
      <c r="E14" s="824">
        <v>2</v>
      </c>
      <c r="F14" s="170"/>
      <c r="G14" s="170">
        <v>11</v>
      </c>
      <c r="H14" s="170"/>
      <c r="I14" s="170"/>
      <c r="J14" s="170"/>
      <c r="K14" s="170"/>
      <c r="L14" s="170"/>
      <c r="M14" s="170"/>
      <c r="N14" s="170"/>
      <c r="O14" s="883"/>
      <c r="P14" s="883"/>
      <c r="Q14" s="883"/>
      <c r="R14" s="883"/>
      <c r="S14" s="883"/>
      <c r="T14" s="884"/>
    </row>
    <row r="15" spans="1:20" x14ac:dyDescent="0.2">
      <c r="B15" s="824" t="s">
        <v>249</v>
      </c>
      <c r="C15" s="824" t="s">
        <v>179</v>
      </c>
      <c r="D15" s="824">
        <v>160</v>
      </c>
      <c r="E15" s="824"/>
      <c r="F15" s="170"/>
      <c r="G15" s="170"/>
      <c r="H15" s="170"/>
      <c r="I15" s="170"/>
      <c r="J15" s="170"/>
      <c r="K15" s="170"/>
      <c r="L15" s="170"/>
      <c r="M15" s="170"/>
      <c r="N15" s="170"/>
      <c r="O15" s="883"/>
      <c r="P15" s="883"/>
      <c r="Q15" s="883"/>
      <c r="R15" s="883"/>
      <c r="S15" s="883"/>
      <c r="T15" s="884"/>
    </row>
    <row r="16" spans="1:20" x14ac:dyDescent="0.2">
      <c r="B16" s="824" t="s">
        <v>250</v>
      </c>
      <c r="C16" s="824" t="s">
        <v>179</v>
      </c>
      <c r="D16" s="824">
        <v>160</v>
      </c>
      <c r="E16" s="824">
        <v>2</v>
      </c>
      <c r="F16" s="170"/>
      <c r="G16" s="170"/>
      <c r="H16" s="170"/>
      <c r="I16" s="170"/>
      <c r="J16" s="170"/>
      <c r="K16" s="170"/>
      <c r="L16" s="170"/>
      <c r="M16" s="170"/>
      <c r="N16" s="170"/>
      <c r="O16" s="883"/>
      <c r="P16" s="883"/>
      <c r="Q16" s="883"/>
      <c r="R16" s="883"/>
      <c r="S16" s="883"/>
      <c r="T16" s="884"/>
    </row>
    <row r="17" spans="2:20" x14ac:dyDescent="0.2">
      <c r="B17" s="824" t="s">
        <v>213</v>
      </c>
      <c r="C17" s="824" t="s">
        <v>204</v>
      </c>
      <c r="D17" s="824">
        <v>120</v>
      </c>
      <c r="E17" s="824">
        <v>1</v>
      </c>
      <c r="F17" s="170">
        <v>24</v>
      </c>
      <c r="G17" s="170">
        <v>38</v>
      </c>
      <c r="H17" s="170">
        <v>22</v>
      </c>
      <c r="I17" s="170">
        <v>15</v>
      </c>
      <c r="J17" s="170">
        <v>24</v>
      </c>
      <c r="K17" s="170">
        <v>24</v>
      </c>
      <c r="L17" s="170">
        <v>11</v>
      </c>
      <c r="M17" s="170">
        <v>16</v>
      </c>
      <c r="N17" s="170">
        <v>26</v>
      </c>
      <c r="O17" s="883">
        <v>30</v>
      </c>
      <c r="P17" s="883">
        <v>27</v>
      </c>
      <c r="Q17" s="883">
        <v>19</v>
      </c>
      <c r="R17" s="883">
        <v>37</v>
      </c>
      <c r="S17" s="883">
        <v>14</v>
      </c>
      <c r="T17" s="884">
        <v>9</v>
      </c>
    </row>
    <row r="18" spans="2:20" x14ac:dyDescent="0.2">
      <c r="B18" s="824" t="s">
        <v>213</v>
      </c>
      <c r="C18" s="824" t="s">
        <v>204</v>
      </c>
      <c r="D18" s="824">
        <v>120</v>
      </c>
      <c r="E18" s="824">
        <v>2</v>
      </c>
      <c r="F18" s="170">
        <v>12</v>
      </c>
      <c r="G18" s="170">
        <v>10</v>
      </c>
      <c r="H18" s="170">
        <v>7</v>
      </c>
      <c r="I18" s="170">
        <v>14</v>
      </c>
      <c r="J18" s="170">
        <v>8</v>
      </c>
      <c r="K18" s="170">
        <v>15</v>
      </c>
      <c r="L18" s="170">
        <v>15</v>
      </c>
      <c r="M18" s="170">
        <v>10</v>
      </c>
      <c r="N18" s="170">
        <v>17</v>
      </c>
      <c r="O18" s="883">
        <v>15</v>
      </c>
      <c r="P18" s="883">
        <v>20</v>
      </c>
      <c r="Q18" s="883">
        <v>20</v>
      </c>
      <c r="R18" s="883">
        <v>14</v>
      </c>
      <c r="S18" s="883">
        <v>20</v>
      </c>
      <c r="T18" s="884">
        <v>8</v>
      </c>
    </row>
    <row r="19" spans="2:20" x14ac:dyDescent="0.2">
      <c r="B19" s="824" t="s">
        <v>215</v>
      </c>
      <c r="C19" s="824" t="s">
        <v>179</v>
      </c>
      <c r="D19" s="824">
        <v>120</v>
      </c>
      <c r="E19" s="824">
        <v>1</v>
      </c>
      <c r="F19" s="170"/>
      <c r="G19" s="170"/>
      <c r="H19" s="170"/>
      <c r="I19" s="170"/>
      <c r="J19" s="170"/>
      <c r="K19" s="170"/>
      <c r="L19" s="170">
        <v>7</v>
      </c>
      <c r="M19" s="170">
        <v>13</v>
      </c>
      <c r="N19" s="170">
        <v>8</v>
      </c>
      <c r="O19" s="883">
        <v>14</v>
      </c>
      <c r="P19" s="883">
        <v>6</v>
      </c>
      <c r="Q19" s="883">
        <v>10</v>
      </c>
      <c r="R19" s="883">
        <v>11</v>
      </c>
      <c r="S19" s="883">
        <v>13</v>
      </c>
      <c r="T19" s="884">
        <v>11</v>
      </c>
    </row>
    <row r="20" spans="2:20" x14ac:dyDescent="0.2">
      <c r="B20" s="824" t="s">
        <v>215</v>
      </c>
      <c r="C20" s="824" t="s">
        <v>179</v>
      </c>
      <c r="D20" s="824">
        <v>120</v>
      </c>
      <c r="E20" s="824">
        <v>2</v>
      </c>
      <c r="F20" s="170"/>
      <c r="G20" s="170"/>
      <c r="H20" s="170"/>
      <c r="I20" s="170"/>
      <c r="J20" s="170"/>
      <c r="K20" s="170"/>
      <c r="L20" s="170">
        <v>3</v>
      </c>
      <c r="M20" s="170">
        <v>7</v>
      </c>
      <c r="N20" s="170">
        <v>6</v>
      </c>
      <c r="O20" s="883"/>
      <c r="P20" s="883">
        <v>6</v>
      </c>
      <c r="Q20" s="883"/>
      <c r="R20" s="883"/>
      <c r="S20" s="883"/>
      <c r="T20" s="884"/>
    </row>
    <row r="21" spans="2:20" x14ac:dyDescent="0.2">
      <c r="B21" s="824" t="s">
        <v>214</v>
      </c>
      <c r="C21" s="824" t="s">
        <v>179</v>
      </c>
      <c r="D21" s="824">
        <v>120</v>
      </c>
      <c r="E21" s="824">
        <v>3</v>
      </c>
      <c r="F21" s="170"/>
      <c r="G21" s="170"/>
      <c r="H21" s="170"/>
      <c r="I21" s="170"/>
      <c r="J21" s="170"/>
      <c r="K21" s="170"/>
      <c r="L21" s="170">
        <v>2</v>
      </c>
      <c r="M21" s="170"/>
      <c r="N21" s="170">
        <v>3</v>
      </c>
      <c r="O21" s="883">
        <v>7</v>
      </c>
      <c r="P21" s="883"/>
      <c r="Q21" s="883"/>
      <c r="R21" s="883"/>
      <c r="S21" s="883"/>
      <c r="T21" s="884"/>
    </row>
    <row r="22" spans="2:20" x14ac:dyDescent="0.2">
      <c r="B22" s="824" t="s">
        <v>214</v>
      </c>
      <c r="C22" s="824" t="s">
        <v>179</v>
      </c>
      <c r="D22" s="824">
        <v>120</v>
      </c>
      <c r="E22" s="824">
        <v>4</v>
      </c>
      <c r="F22" s="170"/>
      <c r="G22" s="170"/>
      <c r="H22" s="170"/>
      <c r="I22" s="170"/>
      <c r="J22" s="170"/>
      <c r="K22" s="170"/>
      <c r="L22" s="170">
        <v>5</v>
      </c>
      <c r="M22" s="170"/>
      <c r="N22" s="170"/>
      <c r="O22" s="883">
        <v>2</v>
      </c>
      <c r="P22" s="883"/>
      <c r="Q22" s="883"/>
      <c r="R22" s="883"/>
      <c r="S22" s="883"/>
      <c r="T22" s="884"/>
    </row>
    <row r="23" spans="2:20" x14ac:dyDescent="0.2">
      <c r="B23" s="824" t="s">
        <v>529</v>
      </c>
      <c r="C23" s="824"/>
      <c r="D23" s="824"/>
      <c r="E23" s="824"/>
      <c r="F23" s="170"/>
      <c r="G23" s="170"/>
      <c r="H23" s="170"/>
      <c r="I23" s="170"/>
      <c r="J23" s="170"/>
      <c r="K23" s="170"/>
      <c r="L23" s="170"/>
      <c r="M23" s="170"/>
      <c r="N23" s="170"/>
      <c r="O23" s="883"/>
      <c r="P23" s="883"/>
      <c r="Q23" s="883">
        <v>13</v>
      </c>
      <c r="R23" s="883"/>
      <c r="S23" s="883"/>
      <c r="T23" s="884"/>
    </row>
    <row r="24" spans="2:20" x14ac:dyDescent="0.2">
      <c r="B24" s="824" t="s">
        <v>235</v>
      </c>
      <c r="C24" s="824" t="s">
        <v>179</v>
      </c>
      <c r="D24" s="824">
        <v>120</v>
      </c>
      <c r="E24" s="824">
        <v>1</v>
      </c>
      <c r="F24" s="170">
        <v>14</v>
      </c>
      <c r="G24" s="170">
        <v>11</v>
      </c>
      <c r="H24" s="170">
        <v>9</v>
      </c>
      <c r="I24" s="170">
        <v>9</v>
      </c>
      <c r="J24" s="170">
        <v>9</v>
      </c>
      <c r="K24" s="170">
        <v>8</v>
      </c>
      <c r="L24" s="170"/>
      <c r="M24" s="170"/>
      <c r="N24" s="170"/>
      <c r="O24" s="883"/>
      <c r="P24" s="883"/>
      <c r="Q24" s="883"/>
      <c r="R24" s="883"/>
      <c r="S24" s="883"/>
      <c r="T24" s="884"/>
    </row>
    <row r="25" spans="2:20" x14ac:dyDescent="0.2">
      <c r="B25" s="824" t="s">
        <v>235</v>
      </c>
      <c r="C25" s="824" t="s">
        <v>179</v>
      </c>
      <c r="D25" s="824">
        <v>120</v>
      </c>
      <c r="E25" s="824">
        <v>2</v>
      </c>
      <c r="F25" s="170"/>
      <c r="G25" s="170">
        <v>16</v>
      </c>
      <c r="H25" s="170"/>
      <c r="I25" s="170">
        <v>8</v>
      </c>
      <c r="J25" s="170">
        <v>4</v>
      </c>
      <c r="K25" s="170">
        <v>2</v>
      </c>
      <c r="L25" s="170"/>
      <c r="M25" s="170"/>
      <c r="N25" s="170"/>
      <c r="O25" s="883"/>
      <c r="P25" s="883"/>
      <c r="Q25" s="883"/>
      <c r="R25" s="883"/>
      <c r="S25" s="883"/>
      <c r="T25" s="884"/>
    </row>
    <row r="26" spans="2:20" x14ac:dyDescent="0.2">
      <c r="B26" s="824" t="s">
        <v>235</v>
      </c>
      <c r="C26" s="824" t="s">
        <v>179</v>
      </c>
      <c r="D26" s="824">
        <v>120</v>
      </c>
      <c r="E26" s="824">
        <v>3</v>
      </c>
      <c r="F26" s="170"/>
      <c r="G26" s="170"/>
      <c r="H26" s="170">
        <v>0</v>
      </c>
      <c r="I26" s="170"/>
      <c r="J26" s="170">
        <v>5</v>
      </c>
      <c r="K26" s="170">
        <v>7</v>
      </c>
      <c r="L26" s="170"/>
      <c r="M26" s="170"/>
      <c r="N26" s="170"/>
      <c r="O26" s="883"/>
      <c r="P26" s="883"/>
      <c r="Q26" s="883"/>
      <c r="R26" s="883"/>
      <c r="S26" s="883"/>
      <c r="T26" s="884"/>
    </row>
    <row r="27" spans="2:20" x14ac:dyDescent="0.2">
      <c r="B27" s="824" t="s">
        <v>235</v>
      </c>
      <c r="C27" s="824" t="s">
        <v>179</v>
      </c>
      <c r="D27" s="824">
        <v>120</v>
      </c>
      <c r="E27" s="824">
        <v>4</v>
      </c>
      <c r="F27" s="170">
        <v>8</v>
      </c>
      <c r="G27" s="170"/>
      <c r="H27" s="170"/>
      <c r="I27" s="170"/>
      <c r="J27" s="170"/>
      <c r="K27" s="170"/>
      <c r="L27" s="170"/>
      <c r="M27" s="170"/>
      <c r="N27" s="170"/>
      <c r="O27" s="883"/>
      <c r="P27" s="883"/>
      <c r="Q27" s="883"/>
      <c r="R27" s="883"/>
      <c r="S27" s="883"/>
      <c r="T27" s="884"/>
    </row>
    <row r="28" spans="2:20" x14ac:dyDescent="0.2">
      <c r="B28" s="824" t="s">
        <v>235</v>
      </c>
      <c r="C28" s="824" t="s">
        <v>179</v>
      </c>
      <c r="D28" s="824">
        <v>160</v>
      </c>
      <c r="E28" s="824">
        <v>1</v>
      </c>
      <c r="F28" s="170"/>
      <c r="G28" s="170"/>
      <c r="H28" s="170"/>
      <c r="I28" s="170"/>
      <c r="J28" s="170"/>
      <c r="K28" s="170"/>
      <c r="L28" s="170"/>
      <c r="M28" s="170"/>
      <c r="N28" s="170"/>
      <c r="O28" s="883"/>
      <c r="P28" s="883"/>
      <c r="Q28" s="883"/>
      <c r="R28" s="883"/>
      <c r="S28" s="883"/>
      <c r="T28" s="884"/>
    </row>
    <row r="29" spans="2:20" x14ac:dyDescent="0.2">
      <c r="B29" s="824" t="s">
        <v>235</v>
      </c>
      <c r="C29" s="824" t="s">
        <v>179</v>
      </c>
      <c r="D29" s="824">
        <v>160</v>
      </c>
      <c r="E29" s="824">
        <v>2</v>
      </c>
      <c r="F29" s="170"/>
      <c r="G29" s="170"/>
      <c r="H29" s="170"/>
      <c r="I29" s="170"/>
      <c r="J29" s="170"/>
      <c r="K29" s="170"/>
      <c r="L29" s="170"/>
      <c r="M29" s="170"/>
      <c r="N29" s="170"/>
      <c r="O29" s="883"/>
      <c r="P29" s="883"/>
      <c r="Q29" s="883"/>
      <c r="R29" s="883"/>
      <c r="S29" s="883"/>
      <c r="T29" s="884"/>
    </row>
    <row r="30" spans="2:20" x14ac:dyDescent="0.2">
      <c r="B30" s="824" t="s">
        <v>235</v>
      </c>
      <c r="C30" s="824" t="s">
        <v>179</v>
      </c>
      <c r="D30" s="824">
        <v>160</v>
      </c>
      <c r="E30" s="824">
        <v>3</v>
      </c>
      <c r="F30" s="170"/>
      <c r="G30" s="170"/>
      <c r="H30" s="170"/>
      <c r="I30" s="170"/>
      <c r="J30" s="170"/>
      <c r="K30" s="170"/>
      <c r="L30" s="170"/>
      <c r="M30" s="170"/>
      <c r="N30" s="170"/>
      <c r="O30" s="883"/>
      <c r="P30" s="883"/>
      <c r="Q30" s="883"/>
      <c r="R30" s="883"/>
      <c r="S30" s="883"/>
      <c r="T30" s="884"/>
    </row>
    <row r="31" spans="2:20" x14ac:dyDescent="0.2">
      <c r="B31" s="824" t="s">
        <v>524</v>
      </c>
      <c r="C31" s="824"/>
      <c r="D31" s="824">
        <v>80</v>
      </c>
      <c r="E31" s="824">
        <v>1</v>
      </c>
      <c r="F31" s="170"/>
      <c r="G31" s="170"/>
      <c r="H31" s="170"/>
      <c r="I31" s="170"/>
      <c r="J31" s="170"/>
      <c r="K31" s="170"/>
      <c r="L31" s="170"/>
      <c r="M31" s="170"/>
      <c r="N31" s="170"/>
      <c r="O31" s="883"/>
      <c r="P31" s="883"/>
      <c r="Q31" s="883"/>
      <c r="R31" s="883"/>
      <c r="S31" s="883"/>
      <c r="T31" s="884"/>
    </row>
    <row r="32" spans="2:20" x14ac:dyDescent="0.2">
      <c r="B32" s="824" t="s">
        <v>184</v>
      </c>
      <c r="C32" s="824" t="s">
        <v>179</v>
      </c>
      <c r="D32" s="824">
        <v>240</v>
      </c>
      <c r="E32" s="824">
        <v>1</v>
      </c>
      <c r="F32" s="170"/>
      <c r="G32" s="170"/>
      <c r="H32" s="170"/>
      <c r="I32" s="170"/>
      <c r="J32" s="170"/>
      <c r="K32" s="170"/>
      <c r="L32" s="170"/>
      <c r="M32" s="170"/>
      <c r="N32" s="170"/>
      <c r="O32" s="883"/>
      <c r="P32" s="883"/>
      <c r="Q32" s="883"/>
      <c r="R32" s="883"/>
      <c r="S32" s="883"/>
      <c r="T32" s="884"/>
    </row>
    <row r="33" spans="2:20" x14ac:dyDescent="0.2">
      <c r="B33" s="824" t="s">
        <v>342</v>
      </c>
      <c r="C33" s="824" t="s">
        <v>204</v>
      </c>
      <c r="D33" s="824">
        <v>120</v>
      </c>
      <c r="E33" s="824">
        <v>1</v>
      </c>
      <c r="F33" s="170"/>
      <c r="G33" s="170"/>
      <c r="H33" s="170"/>
      <c r="I33" s="170"/>
      <c r="J33" s="170"/>
      <c r="K33" s="170"/>
      <c r="L33" s="170">
        <v>11</v>
      </c>
      <c r="M33" s="170">
        <v>8</v>
      </c>
      <c r="N33" s="170">
        <v>8</v>
      </c>
      <c r="O33" s="883">
        <v>8</v>
      </c>
      <c r="P33" s="883">
        <v>19</v>
      </c>
      <c r="Q33" s="883">
        <v>19</v>
      </c>
      <c r="R33" s="883">
        <v>12</v>
      </c>
      <c r="S33" s="883">
        <v>8</v>
      </c>
      <c r="T33" s="884"/>
    </row>
    <row r="34" spans="2:20" x14ac:dyDescent="0.2">
      <c r="B34" s="824" t="s">
        <v>342</v>
      </c>
      <c r="C34" s="824" t="s">
        <v>204</v>
      </c>
      <c r="D34" s="824">
        <v>120</v>
      </c>
      <c r="E34" s="824">
        <v>2</v>
      </c>
      <c r="F34" s="170"/>
      <c r="G34" s="170"/>
      <c r="H34" s="170"/>
      <c r="I34" s="170"/>
      <c r="J34" s="170"/>
      <c r="K34" s="170"/>
      <c r="L34" s="170">
        <v>12</v>
      </c>
      <c r="M34" s="170">
        <v>9</v>
      </c>
      <c r="N34" s="170">
        <v>12</v>
      </c>
      <c r="O34" s="883">
        <v>8</v>
      </c>
      <c r="P34" s="883">
        <v>2</v>
      </c>
      <c r="Q34" s="883">
        <v>18</v>
      </c>
      <c r="R34" s="883">
        <v>12</v>
      </c>
      <c r="S34" s="883">
        <v>10</v>
      </c>
      <c r="T34" s="884">
        <v>9</v>
      </c>
    </row>
    <row r="35" spans="2:20" x14ac:dyDescent="0.2">
      <c r="B35" s="824" t="s">
        <v>184</v>
      </c>
      <c r="C35" s="824" t="s">
        <v>204</v>
      </c>
      <c r="D35" s="824">
        <v>120</v>
      </c>
      <c r="E35" s="824">
        <v>1</v>
      </c>
      <c r="F35" s="170">
        <v>13</v>
      </c>
      <c r="G35" s="170">
        <v>13</v>
      </c>
      <c r="H35" s="170"/>
      <c r="I35" s="170"/>
      <c r="J35" s="170">
        <v>8</v>
      </c>
      <c r="K35" s="170">
        <v>17</v>
      </c>
      <c r="L35" s="170"/>
      <c r="M35" s="170"/>
      <c r="N35" s="170"/>
      <c r="O35" s="883"/>
      <c r="P35" s="883"/>
      <c r="Q35" s="883"/>
      <c r="R35" s="883"/>
      <c r="S35" s="883"/>
      <c r="T35" s="884"/>
    </row>
    <row r="36" spans="2:20" x14ac:dyDescent="0.2">
      <c r="B36" s="824" t="s">
        <v>184</v>
      </c>
      <c r="C36" s="824" t="s">
        <v>204</v>
      </c>
      <c r="D36" s="824">
        <v>120</v>
      </c>
      <c r="E36" s="824">
        <v>2</v>
      </c>
      <c r="F36" s="170"/>
      <c r="G36" s="170">
        <v>8</v>
      </c>
      <c r="H36" s="170">
        <v>10</v>
      </c>
      <c r="I36" s="170"/>
      <c r="J36" s="170"/>
      <c r="K36" s="170">
        <v>8</v>
      </c>
      <c r="L36" s="170"/>
      <c r="M36" s="170"/>
      <c r="N36" s="170"/>
      <c r="O36" s="883"/>
      <c r="P36" s="883"/>
      <c r="Q36" s="883"/>
      <c r="R36" s="883"/>
      <c r="S36" s="883"/>
      <c r="T36" s="884"/>
    </row>
    <row r="37" spans="2:20" x14ac:dyDescent="0.2">
      <c r="B37" s="824" t="s">
        <v>463</v>
      </c>
      <c r="C37" s="824" t="s">
        <v>179</v>
      </c>
      <c r="D37" s="824">
        <v>120</v>
      </c>
      <c r="E37" s="824">
        <v>1</v>
      </c>
      <c r="F37" s="170"/>
      <c r="G37" s="170"/>
      <c r="H37" s="170"/>
      <c r="I37" s="170">
        <v>11</v>
      </c>
      <c r="J37" s="170"/>
      <c r="K37" s="170"/>
      <c r="L37" s="170"/>
      <c r="M37" s="170">
        <v>15</v>
      </c>
      <c r="N37" s="170">
        <v>9</v>
      </c>
      <c r="O37" s="883">
        <v>12</v>
      </c>
      <c r="P37" s="883">
        <v>12</v>
      </c>
      <c r="Q37" s="883"/>
      <c r="R37" s="883"/>
      <c r="S37" s="883">
        <v>8</v>
      </c>
      <c r="T37" s="884">
        <v>5</v>
      </c>
    </row>
    <row r="38" spans="2:20" ht="12" customHeight="1" x14ac:dyDescent="0.2">
      <c r="B38" s="824" t="s">
        <v>463</v>
      </c>
      <c r="C38" s="824" t="s">
        <v>179</v>
      </c>
      <c r="D38" s="824">
        <v>120</v>
      </c>
      <c r="E38" s="824">
        <v>2</v>
      </c>
      <c r="F38" s="170"/>
      <c r="G38" s="170"/>
      <c r="H38" s="170"/>
      <c r="I38" s="170"/>
      <c r="J38" s="170"/>
      <c r="K38" s="170"/>
      <c r="L38" s="170"/>
      <c r="M38" s="170"/>
      <c r="N38" s="170">
        <v>10</v>
      </c>
      <c r="O38" s="883">
        <v>10</v>
      </c>
      <c r="P38" s="883">
        <v>8</v>
      </c>
      <c r="Q38" s="883">
        <v>8</v>
      </c>
      <c r="R38" s="883"/>
      <c r="S38" s="883"/>
      <c r="T38" s="884">
        <v>4</v>
      </c>
    </row>
    <row r="39" spans="2:20" x14ac:dyDescent="0.2">
      <c r="B39" s="824" t="s">
        <v>464</v>
      </c>
      <c r="C39" s="824" t="s">
        <v>179</v>
      </c>
      <c r="D39" s="824">
        <v>120</v>
      </c>
      <c r="E39" s="824">
        <v>3</v>
      </c>
      <c r="F39" s="170"/>
      <c r="G39" s="170"/>
      <c r="H39" s="170"/>
      <c r="I39" s="170"/>
      <c r="J39" s="170"/>
      <c r="K39" s="170"/>
      <c r="L39" s="170"/>
      <c r="M39" s="170"/>
      <c r="N39" s="170"/>
      <c r="O39" s="883">
        <v>8</v>
      </c>
      <c r="P39" s="883">
        <v>8</v>
      </c>
      <c r="Q39" s="883"/>
      <c r="R39" s="883">
        <v>8</v>
      </c>
      <c r="S39" s="883"/>
      <c r="T39" s="884"/>
    </row>
    <row r="40" spans="2:20" x14ac:dyDescent="0.2">
      <c r="B40" s="824" t="s">
        <v>464</v>
      </c>
      <c r="C40" s="824" t="s">
        <v>179</v>
      </c>
      <c r="D40" s="824">
        <v>120</v>
      </c>
      <c r="E40" s="824">
        <v>4</v>
      </c>
      <c r="F40" s="170"/>
      <c r="G40" s="170"/>
      <c r="H40" s="170"/>
      <c r="I40" s="170"/>
      <c r="J40" s="170"/>
      <c r="K40" s="170"/>
      <c r="L40" s="170"/>
      <c r="M40" s="170"/>
      <c r="N40" s="170"/>
      <c r="O40" s="883"/>
      <c r="P40" s="883"/>
      <c r="Q40" s="883">
        <v>8</v>
      </c>
      <c r="R40" s="883"/>
      <c r="S40" s="883">
        <v>7</v>
      </c>
      <c r="T40" s="884"/>
    </row>
    <row r="41" spans="2:20" x14ac:dyDescent="0.2">
      <c r="B41" s="824" t="s">
        <v>184</v>
      </c>
      <c r="C41" s="824" t="s">
        <v>179</v>
      </c>
      <c r="D41" s="824">
        <v>120</v>
      </c>
      <c r="E41" s="824">
        <v>2</v>
      </c>
      <c r="F41" s="170">
        <v>8</v>
      </c>
      <c r="G41" s="170"/>
      <c r="H41" s="170"/>
      <c r="I41" s="170"/>
      <c r="J41" s="170"/>
      <c r="K41" s="170"/>
      <c r="L41" s="170"/>
      <c r="M41" s="170"/>
      <c r="N41" s="170"/>
      <c r="O41" s="883"/>
      <c r="P41" s="883"/>
      <c r="Q41" s="883"/>
      <c r="R41" s="883"/>
      <c r="S41" s="883"/>
      <c r="T41" s="884"/>
    </row>
    <row r="42" spans="2:20" x14ac:dyDescent="0.2">
      <c r="B42" s="824" t="s">
        <v>184</v>
      </c>
      <c r="C42" s="824" t="s">
        <v>179</v>
      </c>
      <c r="D42" s="824">
        <v>120</v>
      </c>
      <c r="E42" s="824">
        <v>3</v>
      </c>
      <c r="F42" s="170">
        <v>8</v>
      </c>
      <c r="G42" s="170">
        <v>9</v>
      </c>
      <c r="H42" s="170"/>
      <c r="I42" s="134"/>
      <c r="J42" s="155"/>
      <c r="K42" s="134"/>
      <c r="L42" s="134"/>
      <c r="M42" s="134"/>
      <c r="N42" s="134"/>
      <c r="O42" s="367"/>
      <c r="P42" s="367"/>
      <c r="Q42" s="367"/>
      <c r="R42" s="367"/>
      <c r="S42" s="367"/>
      <c r="T42" s="887"/>
    </row>
    <row r="43" spans="2:20" x14ac:dyDescent="0.2">
      <c r="B43" s="824" t="s">
        <v>184</v>
      </c>
      <c r="C43" s="824" t="s">
        <v>179</v>
      </c>
      <c r="D43" s="824">
        <v>120</v>
      </c>
      <c r="E43" s="824">
        <v>4</v>
      </c>
      <c r="F43" s="170"/>
      <c r="G43" s="170">
        <v>9</v>
      </c>
      <c r="H43" s="170"/>
      <c r="I43" s="170"/>
      <c r="J43" s="170"/>
      <c r="K43" s="170"/>
      <c r="L43" s="170"/>
      <c r="M43" s="170"/>
      <c r="N43" s="170"/>
      <c r="O43" s="883"/>
      <c r="P43" s="883"/>
      <c r="Q43" s="883"/>
      <c r="R43" s="883"/>
      <c r="S43" s="883"/>
      <c r="T43" s="884"/>
    </row>
    <row r="44" spans="2:20" x14ac:dyDescent="0.2">
      <c r="B44" s="824" t="s">
        <v>729</v>
      </c>
      <c r="C44" s="824" t="s">
        <v>179</v>
      </c>
      <c r="D44" s="824">
        <v>120</v>
      </c>
      <c r="E44" s="824"/>
      <c r="F44" s="170"/>
      <c r="G44" s="170"/>
      <c r="H44" s="170"/>
      <c r="I44" s="170"/>
      <c r="J44" s="170"/>
      <c r="K44" s="170"/>
      <c r="L44" s="170"/>
      <c r="M44" s="170"/>
      <c r="N44" s="170"/>
      <c r="O44" s="883"/>
      <c r="P44" s="883"/>
      <c r="Q44" s="883"/>
      <c r="R44" s="883"/>
      <c r="S44" s="883"/>
      <c r="T44" s="884">
        <v>8</v>
      </c>
    </row>
    <row r="45" spans="2:20" x14ac:dyDescent="0.2">
      <c r="B45" s="824" t="s">
        <v>251</v>
      </c>
      <c r="C45" s="824" t="s">
        <v>179</v>
      </c>
      <c r="D45" s="824">
        <v>40</v>
      </c>
      <c r="E45" s="824"/>
      <c r="F45" s="170"/>
      <c r="G45" s="170"/>
      <c r="H45" s="170"/>
      <c r="I45" s="170"/>
      <c r="J45" s="170"/>
      <c r="K45" s="170"/>
      <c r="L45" s="170"/>
      <c r="M45" s="170"/>
      <c r="N45" s="170"/>
      <c r="O45" s="883"/>
      <c r="P45" s="883"/>
      <c r="Q45" s="883"/>
      <c r="R45" s="883"/>
      <c r="S45" s="883"/>
      <c r="T45" s="884"/>
    </row>
    <row r="46" spans="2:20" x14ac:dyDescent="0.2">
      <c r="B46" s="824" t="s">
        <v>313</v>
      </c>
      <c r="C46" s="824"/>
      <c r="D46" s="824">
        <v>80</v>
      </c>
      <c r="E46" s="824">
        <v>1</v>
      </c>
      <c r="F46" s="170"/>
      <c r="G46" s="170"/>
      <c r="H46" s="170"/>
      <c r="I46" s="170"/>
      <c r="J46" s="170"/>
      <c r="K46" s="170"/>
      <c r="L46" s="170"/>
      <c r="M46" s="170"/>
      <c r="N46" s="170"/>
      <c r="O46" s="883"/>
      <c r="P46" s="883"/>
      <c r="Q46" s="883"/>
      <c r="R46" s="883"/>
      <c r="S46" s="883"/>
      <c r="T46" s="884"/>
    </row>
    <row r="47" spans="2:20" x14ac:dyDescent="0.2">
      <c r="B47" s="824" t="s">
        <v>252</v>
      </c>
      <c r="C47" s="824" t="s">
        <v>179</v>
      </c>
      <c r="D47" s="824">
        <v>40</v>
      </c>
      <c r="E47" s="824"/>
      <c r="F47" s="170"/>
      <c r="G47" s="170"/>
      <c r="H47" s="170"/>
      <c r="I47" s="170"/>
      <c r="J47" s="170"/>
      <c r="K47" s="170"/>
      <c r="L47" s="170"/>
      <c r="M47" s="170"/>
      <c r="N47" s="170"/>
      <c r="O47" s="883"/>
      <c r="P47" s="883"/>
      <c r="Q47" s="883"/>
      <c r="R47" s="883"/>
      <c r="S47" s="883"/>
      <c r="T47" s="884"/>
    </row>
    <row r="48" spans="2:20" x14ac:dyDescent="0.2">
      <c r="B48" s="824" t="s">
        <v>343</v>
      </c>
      <c r="C48" s="824" t="s">
        <v>204</v>
      </c>
      <c r="D48" s="824">
        <v>120</v>
      </c>
      <c r="E48" s="824">
        <v>1</v>
      </c>
      <c r="F48" s="170"/>
      <c r="G48" s="170"/>
      <c r="H48" s="170"/>
      <c r="I48" s="170"/>
      <c r="J48" s="170"/>
      <c r="K48" s="170"/>
      <c r="L48" s="170"/>
      <c r="M48" s="170">
        <v>17</v>
      </c>
      <c r="N48" s="170">
        <v>0</v>
      </c>
      <c r="O48" s="883">
        <v>8</v>
      </c>
      <c r="P48" s="883">
        <v>13</v>
      </c>
      <c r="Q48" s="883">
        <v>8</v>
      </c>
      <c r="R48" s="883">
        <v>8</v>
      </c>
      <c r="S48" s="883">
        <v>10</v>
      </c>
      <c r="T48" s="884">
        <v>19</v>
      </c>
    </row>
    <row r="49" spans="2:20" x14ac:dyDescent="0.2">
      <c r="B49" s="824" t="s">
        <v>343</v>
      </c>
      <c r="C49" s="824" t="s">
        <v>204</v>
      </c>
      <c r="D49" s="824">
        <v>120</v>
      </c>
      <c r="E49" s="824">
        <v>2</v>
      </c>
      <c r="F49" s="170"/>
      <c r="G49" s="170"/>
      <c r="H49" s="170"/>
      <c r="I49" s="170"/>
      <c r="J49" s="170"/>
      <c r="K49" s="170"/>
      <c r="L49" s="170"/>
      <c r="M49" s="170"/>
      <c r="N49" s="170">
        <v>10</v>
      </c>
      <c r="O49" s="883"/>
      <c r="P49" s="883">
        <v>10</v>
      </c>
      <c r="Q49" s="883">
        <v>8</v>
      </c>
      <c r="R49" s="883">
        <v>13</v>
      </c>
      <c r="S49" s="883">
        <v>7</v>
      </c>
      <c r="T49" s="884">
        <v>11</v>
      </c>
    </row>
    <row r="50" spans="2:20" x14ac:dyDescent="0.2">
      <c r="B50" s="824" t="s">
        <v>465</v>
      </c>
      <c r="C50" s="824" t="s">
        <v>179</v>
      </c>
      <c r="D50" s="824">
        <v>120</v>
      </c>
      <c r="E50" s="824">
        <v>1</v>
      </c>
      <c r="F50" s="170"/>
      <c r="G50" s="170"/>
      <c r="H50" s="170"/>
      <c r="I50" s="170"/>
      <c r="J50" s="170"/>
      <c r="K50" s="170"/>
      <c r="L50" s="170"/>
      <c r="M50" s="170"/>
      <c r="N50" s="170"/>
      <c r="O50" s="883">
        <v>9</v>
      </c>
      <c r="P50" s="883"/>
      <c r="Q50" s="883"/>
      <c r="R50" s="883">
        <v>8</v>
      </c>
      <c r="S50" s="883">
        <v>3</v>
      </c>
      <c r="T50" s="884"/>
    </row>
    <row r="51" spans="2:20" x14ac:dyDescent="0.2">
      <c r="B51" s="824" t="s">
        <v>185</v>
      </c>
      <c r="C51" s="824" t="s">
        <v>179</v>
      </c>
      <c r="D51" s="824">
        <v>240</v>
      </c>
      <c r="E51" s="824">
        <v>1</v>
      </c>
      <c r="F51" s="170"/>
      <c r="G51" s="170"/>
      <c r="H51" s="170"/>
      <c r="I51" s="170"/>
      <c r="J51" s="170"/>
      <c r="K51" s="170"/>
      <c r="L51" s="170"/>
      <c r="M51" s="170"/>
      <c r="N51" s="170"/>
      <c r="O51" s="883"/>
      <c r="P51" s="883"/>
      <c r="Q51" s="883"/>
      <c r="R51" s="883"/>
      <c r="S51" s="883"/>
      <c r="T51" s="884"/>
    </row>
    <row r="52" spans="2:20" x14ac:dyDescent="0.2">
      <c r="B52" s="824" t="s">
        <v>185</v>
      </c>
      <c r="C52" s="824" t="s">
        <v>179</v>
      </c>
      <c r="D52" s="824">
        <v>240</v>
      </c>
      <c r="E52" s="824">
        <v>2</v>
      </c>
      <c r="F52" s="170"/>
      <c r="G52" s="170"/>
      <c r="H52" s="170"/>
      <c r="I52" s="170"/>
      <c r="J52" s="170"/>
      <c r="K52" s="170"/>
      <c r="L52" s="170"/>
      <c r="M52" s="170"/>
      <c r="N52" s="170"/>
      <c r="O52" s="883"/>
      <c r="P52" s="883"/>
      <c r="Q52" s="883"/>
      <c r="R52" s="883"/>
      <c r="S52" s="883"/>
      <c r="T52" s="884"/>
    </row>
    <row r="53" spans="2:20" x14ac:dyDescent="0.2">
      <c r="B53" s="824" t="s">
        <v>185</v>
      </c>
      <c r="C53" s="824" t="s">
        <v>204</v>
      </c>
      <c r="D53" s="824">
        <v>120</v>
      </c>
      <c r="E53" s="824">
        <v>1</v>
      </c>
      <c r="F53" s="170">
        <v>8</v>
      </c>
      <c r="G53" s="170"/>
      <c r="H53" s="170"/>
      <c r="I53" s="170">
        <v>11</v>
      </c>
      <c r="J53" s="170">
        <v>13</v>
      </c>
      <c r="K53" s="170">
        <v>10</v>
      </c>
      <c r="L53" s="170"/>
      <c r="M53" s="170"/>
      <c r="N53" s="170"/>
      <c r="O53" s="883"/>
      <c r="P53" s="883"/>
      <c r="Q53" s="883"/>
      <c r="R53" s="883"/>
      <c r="S53" s="883"/>
      <c r="T53" s="884"/>
    </row>
    <row r="54" spans="2:20" x14ac:dyDescent="0.2">
      <c r="B54" s="824" t="s">
        <v>185</v>
      </c>
      <c r="C54" s="824" t="s">
        <v>204</v>
      </c>
      <c r="D54" s="824">
        <v>120</v>
      </c>
      <c r="E54" s="824">
        <v>2</v>
      </c>
      <c r="F54" s="170"/>
      <c r="G54" s="170">
        <v>15</v>
      </c>
      <c r="H54" s="170"/>
      <c r="I54" s="170"/>
      <c r="J54" s="170"/>
      <c r="K54" s="170"/>
      <c r="L54" s="170"/>
      <c r="M54" s="170"/>
      <c r="N54" s="170"/>
      <c r="O54" s="883"/>
      <c r="P54" s="883"/>
      <c r="Q54" s="883"/>
      <c r="R54" s="883"/>
      <c r="S54" s="883"/>
      <c r="T54" s="884"/>
    </row>
    <row r="55" spans="2:20" x14ac:dyDescent="0.2">
      <c r="B55" s="824" t="s">
        <v>185</v>
      </c>
      <c r="C55" s="824" t="s">
        <v>179</v>
      </c>
      <c r="D55" s="824">
        <v>120</v>
      </c>
      <c r="E55" s="824">
        <v>1</v>
      </c>
      <c r="F55" s="170"/>
      <c r="G55" s="170"/>
      <c r="H55" s="170">
        <v>7</v>
      </c>
      <c r="I55" s="170"/>
      <c r="J55" s="170"/>
      <c r="K55" s="170"/>
      <c r="L55" s="170"/>
      <c r="M55" s="170"/>
      <c r="N55" s="170"/>
      <c r="O55" s="883"/>
      <c r="P55" s="883"/>
      <c r="Q55" s="883"/>
      <c r="R55" s="883"/>
      <c r="S55" s="883"/>
      <c r="T55" s="884"/>
    </row>
    <row r="56" spans="2:20" x14ac:dyDescent="0.2">
      <c r="B56" s="824" t="s">
        <v>185</v>
      </c>
      <c r="C56" s="824" t="s">
        <v>179</v>
      </c>
      <c r="D56" s="824">
        <v>120</v>
      </c>
      <c r="E56" s="824">
        <v>2</v>
      </c>
      <c r="F56" s="170"/>
      <c r="G56" s="170"/>
      <c r="H56" s="170"/>
      <c r="I56" s="170"/>
      <c r="J56" s="170"/>
      <c r="K56" s="170"/>
      <c r="L56" s="170"/>
      <c r="M56" s="170"/>
      <c r="N56" s="170"/>
      <c r="O56" s="883"/>
      <c r="P56" s="883"/>
      <c r="Q56" s="883"/>
      <c r="R56" s="883"/>
      <c r="S56" s="883"/>
      <c r="T56" s="884"/>
    </row>
    <row r="57" spans="2:20" x14ac:dyDescent="0.2">
      <c r="B57" s="824" t="s">
        <v>185</v>
      </c>
      <c r="C57" s="824" t="s">
        <v>179</v>
      </c>
      <c r="D57" s="824">
        <v>160</v>
      </c>
      <c r="E57" s="824">
        <v>1</v>
      </c>
      <c r="F57" s="170"/>
      <c r="G57" s="170"/>
      <c r="H57" s="170"/>
      <c r="I57" s="170"/>
      <c r="J57" s="170"/>
      <c r="K57" s="170"/>
      <c r="L57" s="170"/>
      <c r="M57" s="170"/>
      <c r="N57" s="170"/>
      <c r="O57" s="883"/>
      <c r="P57" s="883"/>
      <c r="Q57" s="883"/>
      <c r="R57" s="883"/>
      <c r="S57" s="883"/>
      <c r="T57" s="884"/>
    </row>
    <row r="58" spans="2:20" x14ac:dyDescent="0.2">
      <c r="B58" s="824" t="s">
        <v>185</v>
      </c>
      <c r="C58" s="824" t="s">
        <v>179</v>
      </c>
      <c r="D58" s="824">
        <v>160</v>
      </c>
      <c r="E58" s="824">
        <v>2</v>
      </c>
      <c r="F58" s="170"/>
      <c r="G58" s="170"/>
      <c r="H58" s="170"/>
      <c r="I58" s="170"/>
      <c r="J58" s="170"/>
      <c r="K58" s="170"/>
      <c r="L58" s="170"/>
      <c r="M58" s="170"/>
      <c r="N58" s="170"/>
      <c r="O58" s="883"/>
      <c r="P58" s="883"/>
      <c r="Q58" s="883"/>
      <c r="R58" s="883"/>
      <c r="S58" s="883"/>
      <c r="T58" s="884"/>
    </row>
    <row r="59" spans="2:20" x14ac:dyDescent="0.2">
      <c r="B59" s="824" t="s">
        <v>185</v>
      </c>
      <c r="C59" s="824" t="s">
        <v>179</v>
      </c>
      <c r="D59" s="824">
        <v>160</v>
      </c>
      <c r="E59" s="824">
        <v>3</v>
      </c>
      <c r="F59" s="170"/>
      <c r="G59" s="170"/>
      <c r="H59" s="170"/>
      <c r="I59" s="170"/>
      <c r="J59" s="170"/>
      <c r="K59" s="170"/>
      <c r="L59" s="170"/>
      <c r="M59" s="170"/>
      <c r="N59" s="170"/>
      <c r="O59" s="883"/>
      <c r="P59" s="883"/>
      <c r="Q59" s="883"/>
      <c r="R59" s="883"/>
      <c r="S59" s="883"/>
      <c r="T59" s="884"/>
    </row>
    <row r="60" spans="2:20" x14ac:dyDescent="0.2">
      <c r="B60" s="824" t="s">
        <v>294</v>
      </c>
      <c r="C60" s="824" t="s">
        <v>179</v>
      </c>
      <c r="D60" s="824">
        <v>120</v>
      </c>
      <c r="E60" s="824">
        <v>1</v>
      </c>
      <c r="F60" s="170">
        <v>27</v>
      </c>
      <c r="G60" s="170"/>
      <c r="H60" s="170"/>
      <c r="I60" s="170"/>
      <c r="J60" s="170"/>
      <c r="K60" s="170"/>
      <c r="L60" s="170"/>
      <c r="M60" s="170"/>
      <c r="N60" s="170"/>
      <c r="O60" s="883"/>
      <c r="P60" s="883"/>
      <c r="Q60" s="883"/>
      <c r="R60" s="883"/>
      <c r="S60" s="883"/>
      <c r="T60" s="884"/>
    </row>
    <row r="61" spans="2:20" x14ac:dyDescent="0.2">
      <c r="B61" s="824" t="s">
        <v>294</v>
      </c>
      <c r="C61" s="824" t="s">
        <v>179</v>
      </c>
      <c r="D61" s="824">
        <v>120</v>
      </c>
      <c r="E61" s="824">
        <v>2</v>
      </c>
      <c r="F61" s="170">
        <v>12</v>
      </c>
      <c r="G61" s="170"/>
      <c r="H61" s="170"/>
      <c r="I61" s="170"/>
      <c r="J61" s="170"/>
      <c r="K61" s="170"/>
      <c r="L61" s="170"/>
      <c r="M61" s="170"/>
      <c r="N61" s="170"/>
      <c r="O61" s="883"/>
      <c r="P61" s="883"/>
      <c r="Q61" s="883"/>
      <c r="R61" s="883"/>
      <c r="S61" s="883"/>
      <c r="T61" s="884"/>
    </row>
    <row r="62" spans="2:20" x14ac:dyDescent="0.2">
      <c r="B62" s="824" t="s">
        <v>221</v>
      </c>
      <c r="C62" s="824" t="s">
        <v>179</v>
      </c>
      <c r="D62" s="824">
        <v>120</v>
      </c>
      <c r="E62" s="824" t="s">
        <v>194</v>
      </c>
      <c r="F62" s="170"/>
      <c r="G62" s="170"/>
      <c r="H62" s="170"/>
      <c r="I62" s="170"/>
      <c r="J62" s="170"/>
      <c r="K62" s="170"/>
      <c r="L62" s="170"/>
      <c r="M62" s="170"/>
      <c r="N62" s="170"/>
      <c r="O62" s="883"/>
      <c r="P62" s="883"/>
      <c r="Q62" s="883"/>
      <c r="R62" s="883"/>
      <c r="S62" s="883"/>
      <c r="T62" s="884"/>
    </row>
    <row r="63" spans="2:20" x14ac:dyDescent="0.2">
      <c r="B63" s="824" t="s">
        <v>221</v>
      </c>
      <c r="C63" s="824" t="s">
        <v>179</v>
      </c>
      <c r="D63" s="824">
        <v>120</v>
      </c>
      <c r="E63" s="824">
        <v>1</v>
      </c>
      <c r="F63" s="170"/>
      <c r="G63" s="170">
        <v>23</v>
      </c>
      <c r="H63" s="170">
        <v>12</v>
      </c>
      <c r="I63" s="170">
        <v>8</v>
      </c>
      <c r="J63" s="170"/>
      <c r="K63" s="170"/>
      <c r="L63" s="170"/>
      <c r="M63" s="170"/>
      <c r="N63" s="170"/>
      <c r="O63" s="883"/>
      <c r="P63" s="883"/>
      <c r="Q63" s="883"/>
      <c r="R63" s="883"/>
      <c r="S63" s="883"/>
      <c r="T63" s="884"/>
    </row>
    <row r="64" spans="2:20" x14ac:dyDescent="0.2">
      <c r="B64" s="824" t="s">
        <v>221</v>
      </c>
      <c r="C64" s="824" t="s">
        <v>179</v>
      </c>
      <c r="D64" s="824">
        <v>120</v>
      </c>
      <c r="E64" s="824">
        <v>2</v>
      </c>
      <c r="F64" s="170"/>
      <c r="G64" s="170">
        <v>20</v>
      </c>
      <c r="H64" s="170"/>
      <c r="I64" s="170"/>
      <c r="J64" s="170"/>
      <c r="K64" s="170"/>
      <c r="L64" s="170"/>
      <c r="M64" s="170"/>
      <c r="N64" s="170"/>
      <c r="O64" s="883"/>
      <c r="P64" s="883"/>
      <c r="Q64" s="883"/>
      <c r="R64" s="883"/>
      <c r="S64" s="883"/>
      <c r="T64" s="884"/>
    </row>
    <row r="65" spans="2:20" x14ac:dyDescent="0.2">
      <c r="B65" s="824" t="s">
        <v>571</v>
      </c>
      <c r="C65" s="824"/>
      <c r="D65" s="824">
        <v>120</v>
      </c>
      <c r="E65" s="824">
        <v>1</v>
      </c>
      <c r="F65" s="170"/>
      <c r="G65" s="170"/>
      <c r="H65" s="170"/>
      <c r="I65" s="170"/>
      <c r="J65" s="170"/>
      <c r="K65" s="170"/>
      <c r="L65" s="170"/>
      <c r="M65" s="170"/>
      <c r="N65" s="170"/>
      <c r="O65" s="883"/>
      <c r="P65" s="883"/>
      <c r="Q65" s="883"/>
      <c r="R65" s="883"/>
      <c r="S65" s="883"/>
      <c r="T65" s="884"/>
    </row>
    <row r="66" spans="2:20" x14ac:dyDescent="0.2">
      <c r="B66" s="824" t="s">
        <v>291</v>
      </c>
      <c r="C66" s="824" t="s">
        <v>202</v>
      </c>
      <c r="D66" s="824">
        <v>160</v>
      </c>
      <c r="E66" s="824">
        <v>1</v>
      </c>
      <c r="F66" s="170"/>
      <c r="G66" s="170">
        <v>20</v>
      </c>
      <c r="H66" s="170"/>
      <c r="I66" s="170"/>
      <c r="J66" s="170"/>
      <c r="K66" s="170"/>
      <c r="L66" s="170"/>
      <c r="M66" s="170"/>
      <c r="N66" s="170"/>
      <c r="O66" s="883"/>
      <c r="P66" s="883"/>
      <c r="Q66" s="883"/>
      <c r="R66" s="883"/>
      <c r="S66" s="883"/>
      <c r="T66" s="884"/>
    </row>
    <row r="67" spans="2:20" x14ac:dyDescent="0.2">
      <c r="B67" s="824" t="s">
        <v>291</v>
      </c>
      <c r="C67" s="824" t="s">
        <v>202</v>
      </c>
      <c r="D67" s="824">
        <v>120</v>
      </c>
      <c r="E67" s="824">
        <v>1</v>
      </c>
      <c r="F67" s="170">
        <v>32</v>
      </c>
      <c r="G67" s="170">
        <v>15</v>
      </c>
      <c r="H67" s="170"/>
      <c r="I67" s="170"/>
      <c r="J67" s="170"/>
      <c r="K67" s="170"/>
      <c r="L67" s="170"/>
      <c r="M67" s="170"/>
      <c r="N67" s="170"/>
      <c r="O67" s="883"/>
      <c r="P67" s="883"/>
      <c r="Q67" s="883"/>
      <c r="R67" s="883"/>
      <c r="S67" s="883"/>
      <c r="T67" s="884"/>
    </row>
    <row r="68" spans="2:20" x14ac:dyDescent="0.2">
      <c r="B68" s="824" t="s">
        <v>253</v>
      </c>
      <c r="C68" s="824" t="s">
        <v>202</v>
      </c>
      <c r="D68" s="824">
        <v>240</v>
      </c>
      <c r="E68" s="824">
        <v>1</v>
      </c>
      <c r="F68" s="170"/>
      <c r="G68" s="170"/>
      <c r="H68" s="170"/>
      <c r="I68" s="170"/>
      <c r="J68" s="170"/>
      <c r="K68" s="170"/>
      <c r="L68" s="170"/>
      <c r="M68" s="170"/>
      <c r="N68" s="170"/>
      <c r="O68" s="883"/>
      <c r="P68" s="883"/>
      <c r="Q68" s="883"/>
      <c r="R68" s="883"/>
      <c r="S68" s="883"/>
      <c r="T68" s="884"/>
    </row>
    <row r="69" spans="2:20" x14ac:dyDescent="0.2">
      <c r="B69" s="824" t="s">
        <v>253</v>
      </c>
      <c r="C69" s="824" t="s">
        <v>202</v>
      </c>
      <c r="D69" s="824">
        <v>240</v>
      </c>
      <c r="E69" s="824">
        <v>2</v>
      </c>
      <c r="F69" s="170"/>
      <c r="G69" s="170"/>
      <c r="H69" s="170"/>
      <c r="I69" s="170"/>
      <c r="J69" s="170"/>
      <c r="K69" s="170"/>
      <c r="L69" s="170"/>
      <c r="M69" s="170"/>
      <c r="N69" s="170"/>
      <c r="O69" s="883"/>
      <c r="P69" s="883"/>
      <c r="Q69" s="883"/>
      <c r="R69" s="883"/>
      <c r="S69" s="883"/>
      <c r="T69" s="884"/>
    </row>
    <row r="70" spans="2:20" x14ac:dyDescent="0.2">
      <c r="B70" s="824" t="s">
        <v>226</v>
      </c>
      <c r="C70" s="824" t="s">
        <v>202</v>
      </c>
      <c r="D70" s="824">
        <v>240</v>
      </c>
      <c r="E70" s="824">
        <v>1</v>
      </c>
      <c r="F70" s="170">
        <v>11</v>
      </c>
      <c r="G70" s="170">
        <v>9</v>
      </c>
      <c r="H70" s="170"/>
      <c r="I70" s="170"/>
      <c r="J70" s="170"/>
      <c r="K70" s="170"/>
      <c r="L70" s="170"/>
      <c r="M70" s="170"/>
      <c r="N70" s="170"/>
      <c r="O70" s="883"/>
      <c r="P70" s="883"/>
      <c r="Q70" s="883"/>
      <c r="R70" s="883"/>
      <c r="S70" s="883"/>
      <c r="T70" s="884"/>
    </row>
    <row r="71" spans="2:20" x14ac:dyDescent="0.2">
      <c r="B71" s="824" t="s">
        <v>226</v>
      </c>
      <c r="C71" s="824" t="s">
        <v>202</v>
      </c>
      <c r="D71" s="824">
        <v>240</v>
      </c>
      <c r="E71" s="824">
        <v>2</v>
      </c>
      <c r="F71" s="170"/>
      <c r="G71" s="170"/>
      <c r="H71" s="170"/>
      <c r="I71" s="170"/>
      <c r="J71" s="170"/>
      <c r="K71" s="170"/>
      <c r="L71" s="170"/>
      <c r="M71" s="170"/>
      <c r="N71" s="170"/>
      <c r="O71" s="883"/>
      <c r="P71" s="883"/>
      <c r="Q71" s="883"/>
      <c r="R71" s="883"/>
      <c r="S71" s="883"/>
      <c r="T71" s="884"/>
    </row>
    <row r="72" spans="2:20" x14ac:dyDescent="0.2">
      <c r="B72" s="824" t="s">
        <v>226</v>
      </c>
      <c r="C72" s="824" t="s">
        <v>202</v>
      </c>
      <c r="D72" s="824">
        <v>240</v>
      </c>
      <c r="E72" s="824">
        <v>3</v>
      </c>
      <c r="F72" s="170"/>
      <c r="G72" s="170"/>
      <c r="H72" s="170"/>
      <c r="I72" s="170"/>
      <c r="J72" s="170"/>
      <c r="K72" s="170"/>
      <c r="L72" s="170"/>
      <c r="M72" s="170"/>
      <c r="N72" s="170"/>
      <c r="O72" s="883"/>
      <c r="P72" s="883"/>
      <c r="Q72" s="883"/>
      <c r="R72" s="883"/>
      <c r="S72" s="883"/>
      <c r="T72" s="884"/>
    </row>
    <row r="73" spans="2:20" x14ac:dyDescent="0.2">
      <c r="B73" s="824" t="s">
        <v>226</v>
      </c>
      <c r="C73" s="824" t="s">
        <v>202</v>
      </c>
      <c r="D73" s="824">
        <v>240</v>
      </c>
      <c r="E73" s="824">
        <v>4</v>
      </c>
      <c r="F73" s="170"/>
      <c r="G73" s="170"/>
      <c r="H73" s="170"/>
      <c r="I73" s="170"/>
      <c r="J73" s="170"/>
      <c r="K73" s="170"/>
      <c r="L73" s="170"/>
      <c r="M73" s="170"/>
      <c r="N73" s="170"/>
      <c r="O73" s="883"/>
      <c r="P73" s="883"/>
      <c r="Q73" s="883"/>
      <c r="R73" s="883"/>
      <c r="S73" s="883"/>
      <c r="T73" s="884"/>
    </row>
    <row r="74" spans="2:20" x14ac:dyDescent="0.2">
      <c r="B74" s="824" t="s">
        <v>254</v>
      </c>
      <c r="C74" s="824" t="s">
        <v>202</v>
      </c>
      <c r="D74" s="824">
        <v>120</v>
      </c>
      <c r="E74" s="824">
        <v>1</v>
      </c>
      <c r="F74" s="170"/>
      <c r="G74" s="170"/>
      <c r="H74" s="170"/>
      <c r="I74" s="170"/>
      <c r="J74" s="170"/>
      <c r="K74" s="170"/>
      <c r="L74" s="170"/>
      <c r="M74" s="170"/>
      <c r="N74" s="170"/>
      <c r="O74" s="883"/>
      <c r="P74" s="883"/>
      <c r="Q74" s="883"/>
      <c r="R74" s="883"/>
      <c r="S74" s="883"/>
      <c r="T74" s="884"/>
    </row>
    <row r="75" spans="2:20" x14ac:dyDescent="0.2">
      <c r="B75" s="824" t="s">
        <v>290</v>
      </c>
      <c r="C75" s="824" t="s">
        <v>202</v>
      </c>
      <c r="D75" s="824">
        <v>160</v>
      </c>
      <c r="E75" s="824">
        <v>1</v>
      </c>
      <c r="F75" s="170">
        <v>11</v>
      </c>
      <c r="G75" s="170">
        <v>24</v>
      </c>
      <c r="H75" s="170"/>
      <c r="I75" s="170"/>
      <c r="J75" s="170"/>
      <c r="K75" s="170"/>
      <c r="L75" s="170"/>
      <c r="M75" s="170"/>
      <c r="N75" s="170"/>
      <c r="O75" s="883"/>
      <c r="P75" s="883"/>
      <c r="Q75" s="883"/>
      <c r="R75" s="883"/>
      <c r="S75" s="883"/>
      <c r="T75" s="884"/>
    </row>
    <row r="76" spans="2:20" x14ac:dyDescent="0.2">
      <c r="B76" s="824" t="s">
        <v>290</v>
      </c>
      <c r="C76" s="824" t="s">
        <v>202</v>
      </c>
      <c r="D76" s="824">
        <v>160</v>
      </c>
      <c r="E76" s="824">
        <v>2</v>
      </c>
      <c r="F76" s="170">
        <v>10</v>
      </c>
      <c r="G76" s="170"/>
      <c r="H76" s="170"/>
      <c r="I76" s="170"/>
      <c r="J76" s="170"/>
      <c r="K76" s="170"/>
      <c r="L76" s="170"/>
      <c r="M76" s="170"/>
      <c r="N76" s="170"/>
      <c r="O76" s="883"/>
      <c r="P76" s="883"/>
      <c r="Q76" s="883"/>
      <c r="R76" s="883"/>
      <c r="S76" s="883"/>
      <c r="T76" s="884"/>
    </row>
    <row r="77" spans="2:20" x14ac:dyDescent="0.2">
      <c r="B77" s="824" t="s">
        <v>573</v>
      </c>
      <c r="C77" s="824"/>
      <c r="D77" s="824">
        <v>80</v>
      </c>
      <c r="E77" s="824">
        <v>1</v>
      </c>
      <c r="F77" s="170"/>
      <c r="G77" s="170"/>
      <c r="H77" s="170"/>
      <c r="I77" s="170"/>
      <c r="J77" s="170"/>
      <c r="K77" s="170"/>
      <c r="L77" s="170"/>
      <c r="M77" s="170"/>
      <c r="N77" s="170"/>
      <c r="O77" s="883"/>
      <c r="P77" s="883"/>
      <c r="Q77" s="883"/>
      <c r="R77" s="883"/>
      <c r="S77" s="883"/>
      <c r="T77" s="884"/>
    </row>
    <row r="78" spans="2:20" x14ac:dyDescent="0.2">
      <c r="B78" s="824" t="s">
        <v>574</v>
      </c>
      <c r="C78" s="824"/>
      <c r="D78" s="824">
        <v>80</v>
      </c>
      <c r="E78" s="824">
        <v>3</v>
      </c>
      <c r="F78" s="170"/>
      <c r="G78" s="170"/>
      <c r="H78" s="170"/>
      <c r="I78" s="170"/>
      <c r="J78" s="170"/>
      <c r="K78" s="170"/>
      <c r="L78" s="170"/>
      <c r="M78" s="170"/>
      <c r="N78" s="170"/>
      <c r="O78" s="883"/>
      <c r="P78" s="883"/>
      <c r="Q78" s="883"/>
      <c r="R78" s="883"/>
      <c r="S78" s="883"/>
      <c r="T78" s="884"/>
    </row>
    <row r="79" spans="2:20" x14ac:dyDescent="0.2">
      <c r="B79" s="824" t="s">
        <v>369</v>
      </c>
      <c r="C79" s="824" t="s">
        <v>204</v>
      </c>
      <c r="D79" s="824">
        <v>120</v>
      </c>
      <c r="E79" s="824">
        <v>1</v>
      </c>
      <c r="F79" s="170">
        <v>12</v>
      </c>
      <c r="G79" s="170"/>
      <c r="H79" s="170"/>
      <c r="I79" s="170"/>
      <c r="J79" s="170"/>
      <c r="K79" s="170"/>
      <c r="L79" s="170">
        <v>7</v>
      </c>
      <c r="M79" s="170"/>
      <c r="N79" s="170"/>
      <c r="O79" s="883"/>
      <c r="P79" s="883">
        <v>11</v>
      </c>
      <c r="Q79" s="883"/>
      <c r="R79" s="883"/>
      <c r="S79" s="883"/>
      <c r="T79" s="884"/>
    </row>
    <row r="80" spans="2:20" x14ac:dyDescent="0.2">
      <c r="B80" s="824" t="s">
        <v>369</v>
      </c>
      <c r="C80" s="824" t="s">
        <v>204</v>
      </c>
      <c r="D80" s="824">
        <v>120</v>
      </c>
      <c r="E80" s="824">
        <v>2</v>
      </c>
      <c r="F80" s="170"/>
      <c r="G80" s="170"/>
      <c r="H80" s="170"/>
      <c r="I80" s="170"/>
      <c r="J80" s="170">
        <v>7</v>
      </c>
      <c r="K80" s="170"/>
      <c r="L80" s="170"/>
      <c r="M80" s="170">
        <v>9</v>
      </c>
      <c r="N80" s="170">
        <v>0</v>
      </c>
      <c r="O80" s="883"/>
      <c r="P80" s="883"/>
      <c r="Q80" s="883">
        <v>8</v>
      </c>
      <c r="R80" s="883"/>
      <c r="S80" s="883"/>
      <c r="T80" s="884"/>
    </row>
    <row r="81" spans="2:20" x14ac:dyDescent="0.2">
      <c r="B81" s="824" t="s">
        <v>341</v>
      </c>
      <c r="C81" s="824" t="s">
        <v>179</v>
      </c>
      <c r="D81" s="824">
        <v>120</v>
      </c>
      <c r="E81" s="824">
        <v>1</v>
      </c>
      <c r="F81" s="170"/>
      <c r="G81" s="170"/>
      <c r="H81" s="170"/>
      <c r="I81" s="170"/>
      <c r="J81" s="170"/>
      <c r="K81" s="170"/>
      <c r="L81" s="170"/>
      <c r="M81" s="170"/>
      <c r="N81" s="170">
        <v>7</v>
      </c>
      <c r="O81" s="883"/>
      <c r="P81" s="883"/>
      <c r="Q81" s="883"/>
      <c r="R81" s="883">
        <v>7</v>
      </c>
      <c r="S81" s="883"/>
      <c r="T81" s="884"/>
    </row>
    <row r="82" spans="2:20" x14ac:dyDescent="0.2">
      <c r="B82" s="824" t="s">
        <v>341</v>
      </c>
      <c r="C82" s="824" t="s">
        <v>179</v>
      </c>
      <c r="D82" s="824">
        <v>120</v>
      </c>
      <c r="E82" s="824">
        <v>2</v>
      </c>
      <c r="F82" s="170"/>
      <c r="G82" s="170"/>
      <c r="H82" s="170"/>
      <c r="I82" s="170"/>
      <c r="J82" s="170"/>
      <c r="K82" s="170"/>
      <c r="L82" s="170"/>
      <c r="M82" s="170"/>
      <c r="N82" s="170"/>
      <c r="O82" s="883"/>
      <c r="P82" s="883"/>
      <c r="Q82" s="883"/>
      <c r="R82" s="883"/>
      <c r="S82" s="883">
        <v>8</v>
      </c>
      <c r="T82" s="884"/>
    </row>
    <row r="83" spans="2:20" x14ac:dyDescent="0.2">
      <c r="B83" s="824" t="s">
        <v>344</v>
      </c>
      <c r="C83" s="824" t="s">
        <v>179</v>
      </c>
      <c r="D83" s="824">
        <v>120</v>
      </c>
      <c r="E83" s="824">
        <v>3</v>
      </c>
      <c r="F83" s="170"/>
      <c r="G83" s="170"/>
      <c r="H83" s="170"/>
      <c r="I83" s="170"/>
      <c r="J83" s="170"/>
      <c r="K83" s="170"/>
      <c r="L83" s="170"/>
      <c r="M83" s="170"/>
      <c r="N83" s="170"/>
      <c r="O83" s="883"/>
      <c r="P83" s="883"/>
      <c r="Q83" s="883"/>
      <c r="R83" s="883"/>
      <c r="S83" s="883"/>
      <c r="T83" s="884">
        <v>5</v>
      </c>
    </row>
    <row r="84" spans="2:20" x14ac:dyDescent="0.2">
      <c r="B84" s="824" t="s">
        <v>255</v>
      </c>
      <c r="C84" s="824" t="s">
        <v>179</v>
      </c>
      <c r="D84" s="824">
        <v>120</v>
      </c>
      <c r="E84" s="824">
        <v>1</v>
      </c>
      <c r="F84" s="170"/>
      <c r="G84" s="170"/>
      <c r="H84" s="170"/>
      <c r="I84" s="170"/>
      <c r="J84" s="170"/>
      <c r="K84" s="170">
        <v>7</v>
      </c>
      <c r="L84" s="170"/>
      <c r="M84" s="170"/>
      <c r="N84" s="170"/>
      <c r="O84" s="883"/>
      <c r="P84" s="883"/>
      <c r="Q84" s="883"/>
      <c r="R84" s="883"/>
      <c r="S84" s="883"/>
      <c r="T84" s="884"/>
    </row>
    <row r="85" spans="2:20" x14ac:dyDescent="0.2">
      <c r="B85" s="824" t="s">
        <v>255</v>
      </c>
      <c r="C85" s="824" t="s">
        <v>179</v>
      </c>
      <c r="D85" s="824">
        <v>160</v>
      </c>
      <c r="E85" s="824">
        <v>1</v>
      </c>
      <c r="F85" s="170"/>
      <c r="G85" s="170"/>
      <c r="H85" s="170"/>
      <c r="I85" s="170">
        <v>1</v>
      </c>
      <c r="J85" s="170"/>
      <c r="K85" s="170"/>
      <c r="L85" s="170"/>
      <c r="M85" s="170"/>
      <c r="N85" s="170"/>
      <c r="O85" s="883"/>
      <c r="P85" s="883"/>
      <c r="Q85" s="883"/>
      <c r="R85" s="883"/>
      <c r="S85" s="883"/>
      <c r="T85" s="884"/>
    </row>
    <row r="86" spans="2:20" x14ac:dyDescent="0.2">
      <c r="B86" s="824" t="s">
        <v>255</v>
      </c>
      <c r="C86" s="824" t="s">
        <v>179</v>
      </c>
      <c r="D86" s="824">
        <v>160</v>
      </c>
      <c r="E86" s="824">
        <v>1</v>
      </c>
      <c r="F86" s="170"/>
      <c r="G86" s="170"/>
      <c r="H86" s="170">
        <v>10</v>
      </c>
      <c r="I86" s="170"/>
      <c r="J86" s="170"/>
      <c r="K86" s="170"/>
      <c r="L86" s="170"/>
      <c r="M86" s="170"/>
      <c r="N86" s="170"/>
      <c r="O86" s="883"/>
      <c r="P86" s="883"/>
      <c r="Q86" s="883"/>
      <c r="R86" s="883"/>
      <c r="S86" s="883"/>
      <c r="T86" s="884"/>
    </row>
    <row r="87" spans="2:20" x14ac:dyDescent="0.2">
      <c r="B87" s="824" t="s">
        <v>255</v>
      </c>
      <c r="C87" s="824" t="s">
        <v>179</v>
      </c>
      <c r="D87" s="824">
        <v>120</v>
      </c>
      <c r="E87" s="824">
        <v>2</v>
      </c>
      <c r="F87" s="170"/>
      <c r="G87" s="170">
        <v>8</v>
      </c>
      <c r="H87" s="170"/>
      <c r="I87" s="170"/>
      <c r="J87" s="170"/>
      <c r="K87" s="170"/>
      <c r="L87" s="170">
        <v>9</v>
      </c>
      <c r="M87" s="170"/>
      <c r="N87" s="170"/>
      <c r="O87" s="883"/>
      <c r="P87" s="883"/>
      <c r="Q87" s="883"/>
      <c r="R87" s="883"/>
      <c r="S87" s="883"/>
      <c r="T87" s="884"/>
    </row>
    <row r="88" spans="2:20" x14ac:dyDescent="0.2">
      <c r="B88" s="824" t="s">
        <v>255</v>
      </c>
      <c r="C88" s="824" t="s">
        <v>179</v>
      </c>
      <c r="D88" s="824">
        <v>160</v>
      </c>
      <c r="E88" s="824">
        <v>3</v>
      </c>
      <c r="F88" s="170"/>
      <c r="G88" s="170"/>
      <c r="H88" s="170"/>
      <c r="I88" s="170">
        <v>7</v>
      </c>
      <c r="J88" s="170">
        <v>2</v>
      </c>
      <c r="K88" s="170"/>
      <c r="L88" s="170"/>
      <c r="M88" s="170"/>
      <c r="N88" s="170"/>
      <c r="O88" s="883"/>
      <c r="P88" s="883"/>
      <c r="Q88" s="883"/>
      <c r="R88" s="883"/>
      <c r="S88" s="883"/>
      <c r="T88" s="884"/>
    </row>
    <row r="89" spans="2:20" x14ac:dyDescent="0.2">
      <c r="B89" s="824" t="s">
        <v>255</v>
      </c>
      <c r="C89" s="824" t="s">
        <v>179</v>
      </c>
      <c r="D89" s="824">
        <v>120</v>
      </c>
      <c r="E89" s="824">
        <v>4</v>
      </c>
      <c r="F89" s="170"/>
      <c r="G89" s="170"/>
      <c r="H89" s="170"/>
      <c r="I89" s="170"/>
      <c r="J89" s="170"/>
      <c r="K89" s="170">
        <v>2</v>
      </c>
      <c r="L89" s="170"/>
      <c r="M89" s="170"/>
      <c r="N89" s="170"/>
      <c r="O89" s="883"/>
      <c r="P89" s="883"/>
      <c r="Q89" s="883"/>
      <c r="R89" s="883"/>
      <c r="S89" s="883"/>
      <c r="T89" s="884"/>
    </row>
    <row r="90" spans="2:20" x14ac:dyDescent="0.2">
      <c r="B90" s="824" t="s">
        <v>256</v>
      </c>
      <c r="C90" s="824" t="s">
        <v>204</v>
      </c>
      <c r="D90" s="824">
        <v>120</v>
      </c>
      <c r="E90" s="824">
        <v>1</v>
      </c>
      <c r="F90" s="170"/>
      <c r="G90" s="170"/>
      <c r="H90" s="170"/>
      <c r="I90" s="170"/>
      <c r="J90" s="170"/>
      <c r="K90" s="170"/>
      <c r="L90" s="170"/>
      <c r="M90" s="170"/>
      <c r="N90" s="170"/>
      <c r="O90" s="883"/>
      <c r="P90" s="883"/>
      <c r="Q90" s="883"/>
      <c r="R90" s="883"/>
      <c r="S90" s="883"/>
      <c r="T90" s="884"/>
    </row>
    <row r="91" spans="2:20" x14ac:dyDescent="0.2">
      <c r="B91" s="824" t="s">
        <v>256</v>
      </c>
      <c r="C91" s="824" t="s">
        <v>204</v>
      </c>
      <c r="D91" s="824">
        <v>120</v>
      </c>
      <c r="E91" s="824">
        <v>2</v>
      </c>
      <c r="F91" s="170">
        <v>8</v>
      </c>
      <c r="G91" s="170">
        <v>8</v>
      </c>
      <c r="H91" s="170"/>
      <c r="I91" s="170"/>
      <c r="J91" s="170"/>
      <c r="K91" s="170"/>
      <c r="L91" s="170"/>
      <c r="M91" s="170"/>
      <c r="N91" s="170"/>
      <c r="O91" s="883"/>
      <c r="P91" s="883"/>
      <c r="Q91" s="883"/>
      <c r="R91" s="883"/>
      <c r="S91" s="883"/>
      <c r="T91" s="884"/>
    </row>
    <row r="92" spans="2:20" x14ac:dyDescent="0.2">
      <c r="B92" s="824" t="s">
        <v>256</v>
      </c>
      <c r="C92" s="824" t="s">
        <v>204</v>
      </c>
      <c r="D92" s="824">
        <v>120</v>
      </c>
      <c r="E92" s="824">
        <v>3</v>
      </c>
      <c r="F92" s="170"/>
      <c r="G92" s="170"/>
      <c r="H92" s="170"/>
      <c r="I92" s="170"/>
      <c r="J92" s="170"/>
      <c r="K92" s="170"/>
      <c r="L92" s="170"/>
      <c r="M92" s="170"/>
      <c r="N92" s="170"/>
      <c r="O92" s="883"/>
      <c r="P92" s="883"/>
      <c r="Q92" s="883"/>
      <c r="R92" s="883"/>
      <c r="S92" s="883"/>
      <c r="T92" s="884"/>
    </row>
    <row r="93" spans="2:20" x14ac:dyDescent="0.2">
      <c r="B93" s="824" t="s">
        <v>572</v>
      </c>
      <c r="C93" s="824"/>
      <c r="D93" s="824">
        <v>120</v>
      </c>
      <c r="E93" s="824">
        <v>1</v>
      </c>
      <c r="F93" s="170"/>
      <c r="G93" s="170"/>
      <c r="H93" s="170"/>
      <c r="I93" s="170"/>
      <c r="J93" s="170"/>
      <c r="K93" s="170"/>
      <c r="L93" s="170"/>
      <c r="M93" s="170"/>
      <c r="N93" s="170"/>
      <c r="O93" s="883"/>
      <c r="P93" s="883"/>
      <c r="Q93" s="883"/>
      <c r="R93" s="883"/>
      <c r="S93" s="883"/>
      <c r="T93" s="884"/>
    </row>
    <row r="94" spans="2:20" x14ac:dyDescent="0.2">
      <c r="B94" s="824" t="s">
        <v>370</v>
      </c>
      <c r="C94" s="824" t="s">
        <v>204</v>
      </c>
      <c r="D94" s="824">
        <v>120</v>
      </c>
      <c r="E94" s="824">
        <v>1</v>
      </c>
      <c r="F94" s="170">
        <v>14</v>
      </c>
      <c r="G94" s="170">
        <v>31</v>
      </c>
      <c r="H94" s="170">
        <v>12</v>
      </c>
      <c r="I94" s="170">
        <v>16</v>
      </c>
      <c r="J94" s="170">
        <v>21</v>
      </c>
      <c r="K94" s="170">
        <v>14</v>
      </c>
      <c r="L94" s="170">
        <v>20</v>
      </c>
      <c r="M94" s="170">
        <v>14</v>
      </c>
      <c r="N94" s="170">
        <v>14</v>
      </c>
      <c r="O94" s="883">
        <v>13</v>
      </c>
      <c r="P94" s="883">
        <v>8</v>
      </c>
      <c r="Q94" s="883">
        <v>15</v>
      </c>
      <c r="R94" s="883">
        <v>23</v>
      </c>
      <c r="S94" s="883">
        <v>11</v>
      </c>
      <c r="T94" s="884">
        <v>12</v>
      </c>
    </row>
    <row r="95" spans="2:20" x14ac:dyDescent="0.2">
      <c r="B95" s="824" t="s">
        <v>370</v>
      </c>
      <c r="C95" s="824" t="s">
        <v>204</v>
      </c>
      <c r="D95" s="824">
        <v>120</v>
      </c>
      <c r="E95" s="824">
        <v>2</v>
      </c>
      <c r="F95" s="170">
        <v>12</v>
      </c>
      <c r="G95" s="170">
        <v>13</v>
      </c>
      <c r="H95" s="170">
        <v>17</v>
      </c>
      <c r="I95" s="170">
        <v>8</v>
      </c>
      <c r="J95" s="170">
        <v>13</v>
      </c>
      <c r="K95" s="170">
        <v>8</v>
      </c>
      <c r="L95" s="170">
        <v>12</v>
      </c>
      <c r="M95" s="170">
        <v>9</v>
      </c>
      <c r="N95" s="170">
        <v>8</v>
      </c>
      <c r="O95" s="883">
        <v>9</v>
      </c>
      <c r="P95" s="883">
        <v>9</v>
      </c>
      <c r="Q95" s="883">
        <v>9</v>
      </c>
      <c r="R95" s="883">
        <v>10</v>
      </c>
      <c r="S95" s="883">
        <v>9</v>
      </c>
      <c r="T95" s="884">
        <v>13</v>
      </c>
    </row>
    <row r="96" spans="2:20" x14ac:dyDescent="0.2">
      <c r="B96" s="824" t="s">
        <v>370</v>
      </c>
      <c r="C96" s="824" t="s">
        <v>204</v>
      </c>
      <c r="D96" s="824">
        <v>240</v>
      </c>
      <c r="E96" s="824">
        <v>1</v>
      </c>
      <c r="F96" s="170"/>
      <c r="G96" s="170"/>
      <c r="H96" s="170"/>
      <c r="I96" s="170"/>
      <c r="J96" s="170"/>
      <c r="K96" s="170"/>
      <c r="L96" s="170"/>
      <c r="M96" s="170"/>
      <c r="N96" s="170"/>
      <c r="O96" s="883"/>
      <c r="P96" s="883"/>
      <c r="Q96" s="883"/>
      <c r="R96" s="883"/>
      <c r="S96" s="883"/>
      <c r="T96" s="884"/>
    </row>
    <row r="97" spans="2:20" x14ac:dyDescent="0.2">
      <c r="B97" s="824" t="s">
        <v>231</v>
      </c>
      <c r="C97" s="824" t="s">
        <v>179</v>
      </c>
      <c r="D97" s="824">
        <v>120</v>
      </c>
      <c r="E97" s="824">
        <v>1</v>
      </c>
      <c r="F97" s="170"/>
      <c r="G97" s="170"/>
      <c r="H97" s="170"/>
      <c r="I97" s="170"/>
      <c r="J97" s="170"/>
      <c r="K97" s="170"/>
      <c r="L97" s="170">
        <v>5</v>
      </c>
      <c r="M97" s="170">
        <v>8</v>
      </c>
      <c r="N97" s="170">
        <v>8</v>
      </c>
      <c r="O97" s="883">
        <v>9</v>
      </c>
      <c r="P97" s="883">
        <v>7</v>
      </c>
      <c r="Q97" s="883">
        <v>9</v>
      </c>
      <c r="R97" s="883">
        <v>9</v>
      </c>
      <c r="S97" s="883"/>
      <c r="T97" s="884">
        <v>9</v>
      </c>
    </row>
    <row r="98" spans="2:20" x14ac:dyDescent="0.2">
      <c r="B98" s="824" t="s">
        <v>231</v>
      </c>
      <c r="C98" s="824" t="s">
        <v>179</v>
      </c>
      <c r="D98" s="824">
        <v>120</v>
      </c>
      <c r="E98" s="824">
        <v>2</v>
      </c>
      <c r="F98" s="170"/>
      <c r="G98" s="170"/>
      <c r="H98" s="170"/>
      <c r="I98" s="170"/>
      <c r="J98" s="170"/>
      <c r="K98" s="170"/>
      <c r="L98" s="170">
        <v>4</v>
      </c>
      <c r="M98" s="170">
        <v>6</v>
      </c>
      <c r="N98" s="170">
        <v>4</v>
      </c>
      <c r="O98" s="883">
        <v>7</v>
      </c>
      <c r="P98" s="883">
        <v>8</v>
      </c>
      <c r="Q98" s="883">
        <v>2</v>
      </c>
      <c r="R98" s="883">
        <v>8</v>
      </c>
      <c r="S98" s="883">
        <v>12</v>
      </c>
      <c r="T98" s="884"/>
    </row>
    <row r="99" spans="2:20" x14ac:dyDescent="0.2">
      <c r="B99" s="824" t="s">
        <v>346</v>
      </c>
      <c r="C99" s="824" t="s">
        <v>179</v>
      </c>
      <c r="D99" s="824">
        <v>120</v>
      </c>
      <c r="E99" s="824">
        <v>3</v>
      </c>
      <c r="F99" s="170"/>
      <c r="G99" s="170"/>
      <c r="H99" s="170"/>
      <c r="I99" s="170"/>
      <c r="J99" s="170"/>
      <c r="K99" s="170"/>
      <c r="L99" s="170"/>
      <c r="M99" s="170">
        <v>3</v>
      </c>
      <c r="N99" s="170">
        <v>5</v>
      </c>
      <c r="O99" s="883">
        <v>2</v>
      </c>
      <c r="P99" s="883"/>
      <c r="Q99" s="883">
        <v>6</v>
      </c>
      <c r="R99" s="883">
        <v>2</v>
      </c>
      <c r="S99" s="883"/>
      <c r="T99" s="884">
        <v>9</v>
      </c>
    </row>
    <row r="100" spans="2:20" x14ac:dyDescent="0.2">
      <c r="B100" s="824" t="s">
        <v>346</v>
      </c>
      <c r="C100" s="824" t="s">
        <v>179</v>
      </c>
      <c r="D100" s="824">
        <v>120</v>
      </c>
      <c r="E100" s="824">
        <v>4</v>
      </c>
      <c r="F100" s="170"/>
      <c r="G100" s="170"/>
      <c r="H100" s="170"/>
      <c r="I100" s="170"/>
      <c r="J100" s="170"/>
      <c r="K100" s="170"/>
      <c r="L100" s="170"/>
      <c r="M100" s="170"/>
      <c r="N100" s="170">
        <v>4</v>
      </c>
      <c r="O100" s="883">
        <v>8</v>
      </c>
      <c r="P100" s="883"/>
      <c r="Q100" s="883"/>
      <c r="R100" s="883">
        <v>4</v>
      </c>
      <c r="S100" s="883"/>
      <c r="T100" s="884"/>
    </row>
    <row r="101" spans="2:20" x14ac:dyDescent="0.2">
      <c r="B101" s="824" t="s">
        <v>257</v>
      </c>
      <c r="C101" s="824" t="s">
        <v>179</v>
      </c>
      <c r="D101" s="824">
        <v>120</v>
      </c>
      <c r="E101" s="824">
        <v>1</v>
      </c>
      <c r="F101" s="170"/>
      <c r="G101" s="170">
        <v>8</v>
      </c>
      <c r="H101" s="170">
        <v>10</v>
      </c>
      <c r="I101" s="170">
        <v>10</v>
      </c>
      <c r="J101" s="170">
        <v>6</v>
      </c>
      <c r="K101" s="170">
        <v>8</v>
      </c>
      <c r="L101" s="170"/>
      <c r="M101" s="170"/>
      <c r="N101" s="170"/>
      <c r="O101" s="883"/>
      <c r="P101" s="883"/>
      <c r="Q101" s="883"/>
      <c r="R101" s="883"/>
      <c r="S101" s="883"/>
      <c r="T101" s="884"/>
    </row>
    <row r="102" spans="2:20" x14ac:dyDescent="0.2">
      <c r="B102" s="824" t="s">
        <v>257</v>
      </c>
      <c r="C102" s="824" t="s">
        <v>179</v>
      </c>
      <c r="D102" s="824">
        <v>160</v>
      </c>
      <c r="E102" s="824">
        <v>1</v>
      </c>
      <c r="F102" s="170"/>
      <c r="G102" s="170"/>
      <c r="H102" s="170"/>
      <c r="I102" s="170"/>
      <c r="J102" s="170"/>
      <c r="K102" s="170"/>
      <c r="L102" s="170"/>
      <c r="M102" s="170"/>
      <c r="N102" s="170"/>
      <c r="O102" s="883"/>
      <c r="P102" s="883"/>
      <c r="Q102" s="883"/>
      <c r="R102" s="883"/>
      <c r="S102" s="883"/>
      <c r="T102" s="884"/>
    </row>
    <row r="103" spans="2:20" x14ac:dyDescent="0.2">
      <c r="B103" s="824" t="s">
        <v>257</v>
      </c>
      <c r="C103" s="824" t="s">
        <v>179</v>
      </c>
      <c r="D103" s="824">
        <v>120</v>
      </c>
      <c r="E103" s="824">
        <v>2</v>
      </c>
      <c r="F103" s="170"/>
      <c r="G103" s="170"/>
      <c r="H103" s="170">
        <v>8</v>
      </c>
      <c r="I103" s="170">
        <v>8</v>
      </c>
      <c r="J103" s="170">
        <v>8</v>
      </c>
      <c r="K103" s="170">
        <v>6</v>
      </c>
      <c r="L103" s="170"/>
      <c r="M103" s="170"/>
      <c r="N103" s="170"/>
      <c r="O103" s="883"/>
      <c r="P103" s="883"/>
      <c r="Q103" s="883"/>
      <c r="R103" s="883"/>
      <c r="S103" s="883"/>
      <c r="T103" s="884"/>
    </row>
    <row r="104" spans="2:20" x14ac:dyDescent="0.2">
      <c r="B104" s="824" t="s">
        <v>257</v>
      </c>
      <c r="C104" s="824" t="s">
        <v>179</v>
      </c>
      <c r="D104" s="824">
        <v>160</v>
      </c>
      <c r="E104" s="824">
        <v>2</v>
      </c>
      <c r="F104" s="170"/>
      <c r="G104" s="170"/>
      <c r="H104" s="170"/>
      <c r="I104" s="170"/>
      <c r="J104" s="170"/>
      <c r="K104" s="170"/>
      <c r="L104" s="170"/>
      <c r="M104" s="170"/>
      <c r="N104" s="170"/>
      <c r="O104" s="883"/>
      <c r="P104" s="883"/>
      <c r="Q104" s="883"/>
      <c r="R104" s="883"/>
      <c r="S104" s="883"/>
      <c r="T104" s="884"/>
    </row>
    <row r="105" spans="2:20" x14ac:dyDescent="0.2">
      <c r="B105" s="824" t="s">
        <v>257</v>
      </c>
      <c r="C105" s="824" t="s">
        <v>179</v>
      </c>
      <c r="D105" s="824">
        <v>120</v>
      </c>
      <c r="E105" s="824">
        <v>3</v>
      </c>
      <c r="F105" s="170"/>
      <c r="G105" s="170">
        <v>8</v>
      </c>
      <c r="H105" s="170"/>
      <c r="I105" s="170">
        <v>8</v>
      </c>
      <c r="J105" s="170">
        <v>8</v>
      </c>
      <c r="K105" s="170">
        <v>2</v>
      </c>
      <c r="L105" s="170"/>
      <c r="M105" s="170"/>
      <c r="N105" s="170"/>
      <c r="O105" s="883"/>
      <c r="P105" s="883"/>
      <c r="Q105" s="883"/>
      <c r="R105" s="883"/>
      <c r="S105" s="883"/>
      <c r="T105" s="884"/>
    </row>
    <row r="106" spans="2:20" x14ac:dyDescent="0.2">
      <c r="B106" s="824" t="s">
        <v>257</v>
      </c>
      <c r="C106" s="824" t="s">
        <v>179</v>
      </c>
      <c r="D106" s="824">
        <v>160</v>
      </c>
      <c r="E106" s="824">
        <v>3</v>
      </c>
      <c r="F106" s="170"/>
      <c r="G106" s="170"/>
      <c r="H106" s="170"/>
      <c r="I106" s="170"/>
      <c r="J106" s="170"/>
      <c r="K106" s="170"/>
      <c r="L106" s="170"/>
      <c r="M106" s="170"/>
      <c r="N106" s="170"/>
      <c r="O106" s="883"/>
      <c r="P106" s="883"/>
      <c r="Q106" s="883"/>
      <c r="R106" s="883"/>
      <c r="S106" s="883"/>
      <c r="T106" s="884"/>
    </row>
    <row r="107" spans="2:20" x14ac:dyDescent="0.2">
      <c r="B107" s="824" t="s">
        <v>257</v>
      </c>
      <c r="C107" s="824" t="s">
        <v>179</v>
      </c>
      <c r="D107" s="824">
        <v>120</v>
      </c>
      <c r="E107" s="824">
        <v>4</v>
      </c>
      <c r="F107" s="170"/>
      <c r="G107" s="170"/>
      <c r="H107" s="170">
        <v>9</v>
      </c>
      <c r="I107" s="170"/>
      <c r="J107" s="170">
        <v>3</v>
      </c>
      <c r="K107" s="170">
        <v>8</v>
      </c>
      <c r="L107" s="170"/>
      <c r="M107" s="170"/>
      <c r="N107" s="170"/>
      <c r="O107" s="883"/>
      <c r="P107" s="883"/>
      <c r="Q107" s="883"/>
      <c r="R107" s="883"/>
      <c r="S107" s="883"/>
      <c r="T107" s="884"/>
    </row>
    <row r="108" spans="2:20" x14ac:dyDescent="0.2">
      <c r="B108" s="824" t="s">
        <v>317</v>
      </c>
      <c r="C108" s="824" t="s">
        <v>179</v>
      </c>
      <c r="D108" s="824">
        <v>120</v>
      </c>
      <c r="E108" s="824" t="s">
        <v>326</v>
      </c>
      <c r="F108" s="170"/>
      <c r="G108" s="170"/>
      <c r="H108" s="170"/>
      <c r="I108" s="170"/>
      <c r="J108" s="170">
        <v>8</v>
      </c>
      <c r="K108" s="170"/>
      <c r="L108" s="170"/>
      <c r="M108" s="170"/>
      <c r="N108" s="170"/>
      <c r="O108" s="883"/>
      <c r="P108" s="883">
        <v>11</v>
      </c>
      <c r="Q108" s="883">
        <v>8</v>
      </c>
      <c r="R108" s="883">
        <v>4</v>
      </c>
      <c r="S108" s="883">
        <v>9</v>
      </c>
      <c r="T108" s="884"/>
    </row>
    <row r="109" spans="2:20" x14ac:dyDescent="0.2">
      <c r="B109" s="824" t="s">
        <v>531</v>
      </c>
      <c r="C109" s="824" t="s">
        <v>179</v>
      </c>
      <c r="D109" s="824">
        <v>120</v>
      </c>
      <c r="E109" s="824"/>
      <c r="F109" s="170"/>
      <c r="G109" s="170"/>
      <c r="H109" s="170"/>
      <c r="I109" s="170"/>
      <c r="J109" s="170"/>
      <c r="K109" s="170"/>
      <c r="L109" s="170"/>
      <c r="M109" s="170"/>
      <c r="N109" s="170"/>
      <c r="O109" s="883"/>
      <c r="P109" s="883"/>
      <c r="Q109" s="883"/>
      <c r="R109" s="883"/>
      <c r="S109" s="883"/>
      <c r="T109" s="884">
        <v>8</v>
      </c>
    </row>
    <row r="110" spans="2:20" x14ac:dyDescent="0.2">
      <c r="B110" s="824" t="s">
        <v>345</v>
      </c>
      <c r="C110" s="824" t="s">
        <v>179</v>
      </c>
      <c r="D110" s="824">
        <v>120</v>
      </c>
      <c r="E110" s="824">
        <v>3</v>
      </c>
      <c r="F110" s="170"/>
      <c r="G110" s="170"/>
      <c r="H110" s="170"/>
      <c r="I110" s="170"/>
      <c r="J110" s="170"/>
      <c r="K110" s="170"/>
      <c r="L110" s="170"/>
      <c r="M110" s="170"/>
      <c r="N110" s="170"/>
      <c r="O110" s="883"/>
      <c r="P110" s="883"/>
      <c r="Q110" s="883"/>
      <c r="R110" s="883">
        <v>8</v>
      </c>
      <c r="S110" s="883"/>
      <c r="T110" s="884">
        <v>8</v>
      </c>
    </row>
    <row r="111" spans="2:20" x14ac:dyDescent="0.2">
      <c r="B111" s="824" t="s">
        <v>345</v>
      </c>
      <c r="C111" s="824" t="s">
        <v>179</v>
      </c>
      <c r="D111" s="824">
        <v>120</v>
      </c>
      <c r="E111" s="824">
        <v>4</v>
      </c>
      <c r="F111" s="170"/>
      <c r="G111" s="170"/>
      <c r="H111" s="170"/>
      <c r="I111" s="170"/>
      <c r="J111" s="170"/>
      <c r="K111" s="170"/>
      <c r="L111" s="170"/>
      <c r="M111" s="170"/>
      <c r="N111" s="170"/>
      <c r="O111" s="883"/>
      <c r="P111" s="883"/>
      <c r="Q111" s="883"/>
      <c r="R111" s="883"/>
      <c r="S111" s="883"/>
      <c r="T111" s="884"/>
    </row>
    <row r="112" spans="2:20" x14ac:dyDescent="0.2">
      <c r="B112" s="824" t="s">
        <v>224</v>
      </c>
      <c r="C112" s="824" t="s">
        <v>204</v>
      </c>
      <c r="D112" s="824">
        <v>240</v>
      </c>
      <c r="E112" s="824">
        <v>1</v>
      </c>
      <c r="F112" s="170"/>
      <c r="G112" s="170"/>
      <c r="H112" s="170"/>
      <c r="I112" s="170"/>
      <c r="J112" s="170"/>
      <c r="K112" s="170">
        <v>8</v>
      </c>
      <c r="L112" s="170">
        <v>8</v>
      </c>
      <c r="M112" s="170"/>
      <c r="N112" s="170"/>
      <c r="O112" s="883"/>
      <c r="P112" s="883"/>
      <c r="Q112" s="883"/>
      <c r="R112" s="883"/>
      <c r="S112" s="883"/>
      <c r="T112" s="884"/>
    </row>
    <row r="113" spans="2:20" x14ac:dyDescent="0.2">
      <c r="B113" s="824" t="s">
        <v>224</v>
      </c>
      <c r="C113" s="824" t="s">
        <v>204</v>
      </c>
      <c r="D113" s="824">
        <v>120</v>
      </c>
      <c r="E113" s="824">
        <v>1</v>
      </c>
      <c r="F113" s="170">
        <v>15</v>
      </c>
      <c r="G113" s="170">
        <v>11</v>
      </c>
      <c r="H113" s="170">
        <v>8</v>
      </c>
      <c r="I113" s="170">
        <v>9</v>
      </c>
      <c r="J113" s="170"/>
      <c r="K113" s="170"/>
      <c r="L113" s="170"/>
      <c r="M113" s="170"/>
      <c r="N113" s="170">
        <v>9</v>
      </c>
      <c r="O113" s="883">
        <v>8</v>
      </c>
      <c r="P113" s="883">
        <v>12</v>
      </c>
      <c r="Q113" s="883"/>
      <c r="R113" s="883"/>
      <c r="S113" s="883"/>
      <c r="T113" s="884">
        <v>8</v>
      </c>
    </row>
    <row r="114" spans="2:20" x14ac:dyDescent="0.2">
      <c r="B114" s="824" t="s">
        <v>496</v>
      </c>
      <c r="C114" s="824" t="s">
        <v>179</v>
      </c>
      <c r="D114" s="824">
        <v>120</v>
      </c>
      <c r="E114" s="824">
        <v>1</v>
      </c>
      <c r="F114" s="170"/>
      <c r="G114" s="170"/>
      <c r="H114" s="170"/>
      <c r="I114" s="170"/>
      <c r="J114" s="170"/>
      <c r="K114" s="170"/>
      <c r="L114" s="170"/>
      <c r="M114" s="170"/>
      <c r="N114" s="170"/>
      <c r="O114" s="883"/>
      <c r="P114" s="883">
        <v>8</v>
      </c>
      <c r="Q114" s="883"/>
      <c r="R114" s="883">
        <v>9</v>
      </c>
      <c r="S114" s="883"/>
      <c r="T114" s="884"/>
    </row>
    <row r="115" spans="2:20" x14ac:dyDescent="0.2">
      <c r="B115" s="824" t="s">
        <v>224</v>
      </c>
      <c r="C115" s="824" t="s">
        <v>204</v>
      </c>
      <c r="D115" s="824">
        <v>120</v>
      </c>
      <c r="E115" s="824">
        <v>2</v>
      </c>
      <c r="F115" s="170">
        <v>12</v>
      </c>
      <c r="G115" s="170">
        <v>12</v>
      </c>
      <c r="H115" s="170"/>
      <c r="I115" s="170">
        <v>8</v>
      </c>
      <c r="J115" s="170">
        <v>4</v>
      </c>
      <c r="K115" s="170"/>
      <c r="L115" s="170"/>
      <c r="M115" s="170"/>
      <c r="N115" s="170"/>
      <c r="O115" s="883">
        <v>9</v>
      </c>
      <c r="P115" s="883"/>
      <c r="Q115" s="883">
        <v>9</v>
      </c>
      <c r="R115" s="883"/>
      <c r="S115" s="883"/>
      <c r="T115" s="884"/>
    </row>
    <row r="116" spans="2:20" x14ac:dyDescent="0.2">
      <c r="B116" s="824" t="s">
        <v>224</v>
      </c>
      <c r="C116" s="824" t="s">
        <v>179</v>
      </c>
      <c r="D116" s="824">
        <v>120</v>
      </c>
      <c r="E116" s="824">
        <v>1</v>
      </c>
      <c r="F116" s="170"/>
      <c r="G116" s="170"/>
      <c r="H116" s="170">
        <v>11</v>
      </c>
      <c r="I116" s="170"/>
      <c r="J116" s="170">
        <v>6</v>
      </c>
      <c r="K116" s="170"/>
      <c r="L116" s="170"/>
      <c r="M116" s="170"/>
      <c r="N116" s="170"/>
      <c r="O116" s="883"/>
      <c r="P116" s="883"/>
      <c r="Q116" s="883"/>
      <c r="R116" s="883"/>
      <c r="S116" s="883"/>
      <c r="T116" s="884"/>
    </row>
    <row r="117" spans="2:20" x14ac:dyDescent="0.2">
      <c r="B117" s="824" t="s">
        <v>224</v>
      </c>
      <c r="C117" s="824" t="s">
        <v>179</v>
      </c>
      <c r="D117" s="824">
        <v>120</v>
      </c>
      <c r="E117" s="824">
        <v>2</v>
      </c>
      <c r="F117" s="170"/>
      <c r="G117" s="170"/>
      <c r="H117" s="170"/>
      <c r="I117" s="170">
        <v>9</v>
      </c>
      <c r="J117" s="170"/>
      <c r="K117" s="170"/>
      <c r="L117" s="170"/>
      <c r="M117" s="170"/>
      <c r="N117" s="170"/>
      <c r="O117" s="883"/>
      <c r="P117" s="883"/>
      <c r="Q117" s="883"/>
      <c r="R117" s="883"/>
      <c r="S117" s="883"/>
      <c r="T117" s="884"/>
    </row>
    <row r="118" spans="2:20" x14ac:dyDescent="0.2">
      <c r="B118" s="824" t="s">
        <v>224</v>
      </c>
      <c r="C118" s="824" t="s">
        <v>179</v>
      </c>
      <c r="D118" s="824">
        <v>120</v>
      </c>
      <c r="E118" s="824">
        <v>3</v>
      </c>
      <c r="F118" s="170"/>
      <c r="G118" s="170"/>
      <c r="H118" s="170"/>
      <c r="I118" s="170"/>
      <c r="J118" s="170">
        <v>8</v>
      </c>
      <c r="K118" s="170"/>
      <c r="L118" s="170"/>
      <c r="M118" s="170"/>
      <c r="N118" s="170"/>
      <c r="O118" s="883"/>
      <c r="P118" s="883"/>
      <c r="Q118" s="883"/>
      <c r="R118" s="883"/>
      <c r="S118" s="883"/>
      <c r="T118" s="884"/>
    </row>
    <row r="119" spans="2:20" x14ac:dyDescent="0.2">
      <c r="B119" s="824" t="s">
        <v>224</v>
      </c>
      <c r="C119" s="134" t="s">
        <v>179</v>
      </c>
      <c r="D119" s="134">
        <v>120</v>
      </c>
      <c r="E119" s="134">
        <v>4</v>
      </c>
      <c r="F119" s="134"/>
      <c r="G119" s="134"/>
      <c r="H119" s="134"/>
      <c r="I119" s="134"/>
      <c r="J119" s="170"/>
      <c r="K119" s="170">
        <v>8</v>
      </c>
      <c r="L119" s="170"/>
      <c r="M119" s="170"/>
      <c r="N119" s="170"/>
      <c r="O119" s="883"/>
      <c r="P119" s="883"/>
      <c r="Q119" s="883"/>
      <c r="R119" s="883"/>
      <c r="S119" s="883"/>
      <c r="T119" s="884"/>
    </row>
    <row r="120" spans="2:20" x14ac:dyDescent="0.2">
      <c r="B120" s="856" t="s">
        <v>496</v>
      </c>
      <c r="C120" s="888" t="s">
        <v>179</v>
      </c>
      <c r="D120" s="888">
        <v>120</v>
      </c>
      <c r="E120" s="888">
        <v>2</v>
      </c>
      <c r="F120" s="888"/>
      <c r="G120" s="888"/>
      <c r="H120" s="888"/>
      <c r="I120" s="888"/>
      <c r="J120" s="889"/>
      <c r="K120" s="889"/>
      <c r="L120" s="890"/>
      <c r="M120" s="890"/>
      <c r="N120" s="890"/>
      <c r="O120" s="891"/>
      <c r="P120" s="891"/>
      <c r="Q120" s="892">
        <v>9</v>
      </c>
      <c r="R120" s="892"/>
      <c r="S120" s="892">
        <v>8</v>
      </c>
      <c r="T120" s="893"/>
    </row>
    <row r="121" spans="2:20" ht="12" thickBot="1" x14ac:dyDescent="0.25">
      <c r="B121" s="827" t="s">
        <v>496</v>
      </c>
      <c r="C121" s="621" t="s">
        <v>179</v>
      </c>
      <c r="D121" s="621">
        <v>120</v>
      </c>
      <c r="E121" s="621">
        <v>4</v>
      </c>
      <c r="F121" s="621"/>
      <c r="G121" s="621"/>
      <c r="H121" s="621"/>
      <c r="I121" s="621"/>
      <c r="J121" s="1007"/>
      <c r="K121" s="1007"/>
      <c r="L121" s="1007"/>
      <c r="M121" s="1007"/>
      <c r="N121" s="1007"/>
      <c r="O121" s="892"/>
      <c r="P121" s="892"/>
      <c r="Q121" s="892"/>
      <c r="R121" s="892"/>
      <c r="S121" s="892">
        <v>8</v>
      </c>
      <c r="T121" s="893"/>
    </row>
    <row r="122" spans="2:20" ht="12" thickBot="1" x14ac:dyDescent="0.25">
      <c r="B122" s="894" t="s">
        <v>197</v>
      </c>
      <c r="C122" s="895"/>
      <c r="D122" s="895"/>
      <c r="E122" s="896"/>
      <c r="F122" s="897">
        <f>SUM(F10:F117)</f>
        <v>282</v>
      </c>
      <c r="G122" s="897">
        <f>SUM(G10:G117)</f>
        <v>359</v>
      </c>
      <c r="H122" s="897">
        <f>SUM(H10:H117)</f>
        <v>152</v>
      </c>
      <c r="I122" s="897">
        <f t="shared" ref="I122:O122" si="0">SUM(I10:I119)</f>
        <v>160</v>
      </c>
      <c r="J122" s="897">
        <f t="shared" si="0"/>
        <v>165</v>
      </c>
      <c r="K122" s="897">
        <f t="shared" si="0"/>
        <v>162</v>
      </c>
      <c r="L122" s="898">
        <f t="shared" si="0"/>
        <v>131</v>
      </c>
      <c r="M122" s="898">
        <f t="shared" si="0"/>
        <v>144</v>
      </c>
      <c r="N122" s="899">
        <f t="shared" si="0"/>
        <v>168</v>
      </c>
      <c r="O122" s="899">
        <f t="shared" si="0"/>
        <v>196</v>
      </c>
      <c r="P122" s="899">
        <f t="shared" ref="P122" si="1">SUM(P10:P119)</f>
        <v>205</v>
      </c>
      <c r="Q122" s="900">
        <f>SUM(Q10:Q120)</f>
        <v>206</v>
      </c>
      <c r="R122" s="900">
        <f>SUM(R10:R120)</f>
        <v>207</v>
      </c>
      <c r="S122" s="900">
        <f>SUM(S10:S121)</f>
        <v>165</v>
      </c>
      <c r="T122" s="901">
        <f>SUM(T10:T121)</f>
        <v>156</v>
      </c>
    </row>
  </sheetData>
  <mergeCells count="4">
    <mergeCell ref="B3:T3"/>
    <mergeCell ref="B4:T4"/>
    <mergeCell ref="B5:T5"/>
    <mergeCell ref="B2:T2"/>
  </mergeCells>
  <phoneticPr fontId="4" type="noConversion"/>
  <pageMargins left="0.47244094488188981" right="0.35433070866141736" top="0.59055118110236227" bottom="0.98425196850393704" header="0.51181102362204722" footer="0.51181102362204722"/>
  <pageSetup paperSize="9" scale="90" orientation="landscape" r:id="rId1"/>
  <headerFooter alignWithMargins="0">
    <oddFooter>&amp;L&amp;D&amp;CAllgemeine Übersicht</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R116"/>
  <sheetViews>
    <sheetView zoomScaleNormal="100" zoomScaleSheetLayoutView="100" workbookViewId="0">
      <selection activeCell="M21" sqref="M21"/>
    </sheetView>
  </sheetViews>
  <sheetFormatPr baseColWidth="10" defaultRowHeight="11.25" x14ac:dyDescent="0.2"/>
  <cols>
    <col min="1" max="1" width="6.7109375" style="306" bestFit="1" customWidth="1"/>
    <col min="2" max="2" width="25.85546875" style="307" bestFit="1" customWidth="1"/>
    <col min="3" max="3" width="5.7109375" style="307" bestFit="1" customWidth="1"/>
    <col min="4" max="4" width="5.42578125" style="307" bestFit="1" customWidth="1"/>
    <col min="5" max="5" width="5.7109375" style="307" bestFit="1" customWidth="1"/>
    <col min="6" max="6" width="7.28515625" style="307" customWidth="1"/>
    <col min="7" max="11" width="5.7109375" style="307" bestFit="1" customWidth="1"/>
    <col min="12" max="12" width="5.42578125" style="307" bestFit="1" customWidth="1"/>
    <col min="13" max="14" width="7.28515625" style="307" customWidth="1"/>
    <col min="15" max="15" width="17.5703125" style="62" bestFit="1" customWidth="1"/>
    <col min="16" max="16384" width="11.42578125" style="62"/>
  </cols>
  <sheetData>
    <row r="2" spans="1:18" ht="12" thickBot="1" x14ac:dyDescent="0.25"/>
    <row r="3" spans="1:18" ht="15" customHeight="1" x14ac:dyDescent="0.3">
      <c r="B3" s="1306" t="s">
        <v>26</v>
      </c>
      <c r="C3" s="1290"/>
      <c r="D3" s="1290"/>
      <c r="E3" s="1290"/>
      <c r="F3" s="1290"/>
      <c r="G3" s="1290"/>
      <c r="H3" s="1290"/>
      <c r="I3" s="1290"/>
      <c r="J3" s="1290"/>
      <c r="K3" s="1290"/>
      <c r="L3" s="1290"/>
      <c r="M3" s="1290"/>
      <c r="N3" s="1291"/>
      <c r="O3" s="61"/>
      <c r="P3" s="61"/>
      <c r="Q3" s="61"/>
      <c r="R3" s="61"/>
    </row>
    <row r="4" spans="1:18" ht="15" customHeight="1" x14ac:dyDescent="0.3">
      <c r="B4" s="1292" t="s">
        <v>689</v>
      </c>
      <c r="C4" s="1293"/>
      <c r="D4" s="1293"/>
      <c r="E4" s="1293"/>
      <c r="F4" s="1293"/>
      <c r="G4" s="1293"/>
      <c r="H4" s="1293"/>
      <c r="I4" s="1293"/>
      <c r="J4" s="1293"/>
      <c r="K4" s="1293"/>
      <c r="L4" s="1293"/>
      <c r="M4" s="1293"/>
      <c r="N4" s="1294"/>
      <c r="O4" s="61"/>
      <c r="P4" s="61"/>
      <c r="Q4" s="61"/>
      <c r="R4" s="61"/>
    </row>
    <row r="5" spans="1:18" ht="15" customHeight="1" thickBot="1" x14ac:dyDescent="0.35">
      <c r="B5" s="1295" t="s">
        <v>690</v>
      </c>
      <c r="C5" s="1296"/>
      <c r="D5" s="1296"/>
      <c r="E5" s="1296"/>
      <c r="F5" s="1296"/>
      <c r="G5" s="1296"/>
      <c r="H5" s="1296"/>
      <c r="I5" s="1296"/>
      <c r="J5" s="1296"/>
      <c r="K5" s="1296"/>
      <c r="L5" s="1296"/>
      <c r="M5" s="1296"/>
      <c r="N5" s="1297"/>
      <c r="O5" s="61"/>
      <c r="P5" s="61"/>
      <c r="Q5" s="61"/>
      <c r="R5" s="61"/>
    </row>
    <row r="6" spans="1:18" s="76" customFormat="1" ht="15" customHeight="1" x14ac:dyDescent="0.2">
      <c r="A6" s="308"/>
      <c r="B6" s="309"/>
      <c r="C6" s="309"/>
      <c r="D6" s="309"/>
      <c r="E6" s="309"/>
      <c r="F6" s="309"/>
      <c r="G6" s="309"/>
      <c r="H6" s="309"/>
      <c r="I6" s="309"/>
      <c r="J6" s="309"/>
      <c r="K6" s="309"/>
      <c r="L6" s="309"/>
      <c r="M6" s="309"/>
      <c r="N6" s="309"/>
      <c r="O6" s="61"/>
      <c r="P6" s="61"/>
      <c r="Q6" s="61"/>
      <c r="R6" s="61"/>
    </row>
    <row r="7" spans="1:18" ht="12" thickBot="1" x14ac:dyDescent="0.25">
      <c r="B7" s="310"/>
      <c r="C7" s="310"/>
      <c r="D7" s="310"/>
      <c r="E7" s="310"/>
      <c r="F7" s="310"/>
      <c r="G7" s="310"/>
      <c r="H7" s="310"/>
      <c r="I7" s="310"/>
      <c r="J7" s="310"/>
      <c r="K7" s="310"/>
      <c r="L7" s="310"/>
      <c r="M7" s="310"/>
      <c r="N7" s="310"/>
      <c r="O7" s="61"/>
      <c r="P7" s="61"/>
      <c r="Q7" s="61"/>
      <c r="R7" s="61"/>
    </row>
    <row r="8" spans="1:18" x14ac:dyDescent="0.2">
      <c r="A8" s="306" t="s">
        <v>397</v>
      </c>
      <c r="B8" s="311"/>
      <c r="C8" s="311" t="s">
        <v>27</v>
      </c>
      <c r="D8" s="311" t="s">
        <v>28</v>
      </c>
      <c r="E8" s="311" t="s">
        <v>29</v>
      </c>
      <c r="F8" s="312" t="s">
        <v>30</v>
      </c>
      <c r="G8" s="311" t="s">
        <v>31</v>
      </c>
      <c r="H8" s="311" t="s">
        <v>32</v>
      </c>
      <c r="I8" s="311" t="s">
        <v>33</v>
      </c>
      <c r="J8" s="311" t="s">
        <v>34</v>
      </c>
      <c r="K8" s="311" t="s">
        <v>35</v>
      </c>
      <c r="L8" s="311" t="s">
        <v>36</v>
      </c>
      <c r="M8" s="312" t="s">
        <v>37</v>
      </c>
      <c r="N8" s="313" t="s">
        <v>38</v>
      </c>
    </row>
    <row r="9" spans="1:18" x14ac:dyDescent="0.2">
      <c r="B9" s="311"/>
      <c r="C9" s="311"/>
      <c r="D9" s="311"/>
      <c r="E9" s="311"/>
      <c r="F9" s="314"/>
      <c r="G9" s="311"/>
      <c r="H9" s="311"/>
      <c r="I9" s="311"/>
      <c r="J9" s="311"/>
      <c r="K9" s="311"/>
      <c r="L9" s="311"/>
      <c r="M9" s="314"/>
      <c r="N9" s="315"/>
    </row>
    <row r="10" spans="1:18" x14ac:dyDescent="0.2">
      <c r="A10" s="306" t="s">
        <v>398</v>
      </c>
      <c r="B10" s="316" t="s">
        <v>39</v>
      </c>
      <c r="C10" s="317">
        <v>14</v>
      </c>
      <c r="D10" s="317">
        <v>28</v>
      </c>
      <c r="E10" s="318">
        <v>26</v>
      </c>
      <c r="F10" s="319">
        <f>C10+D10+E10</f>
        <v>68</v>
      </c>
      <c r="G10" s="317">
        <v>36</v>
      </c>
      <c r="H10" s="317">
        <v>26</v>
      </c>
      <c r="I10" s="317">
        <v>45</v>
      </c>
      <c r="J10" s="317">
        <v>28</v>
      </c>
      <c r="K10" s="317">
        <v>37</v>
      </c>
      <c r="L10" s="317">
        <v>30</v>
      </c>
      <c r="M10" s="319">
        <f>G10+H10+I10+J10+K10+L10</f>
        <v>202</v>
      </c>
      <c r="N10" s="320">
        <f>F10+M10</f>
        <v>270</v>
      </c>
    </row>
    <row r="11" spans="1:18" x14ac:dyDescent="0.2">
      <c r="A11" s="306" t="s">
        <v>399</v>
      </c>
      <c r="B11" s="316" t="s">
        <v>40</v>
      </c>
      <c r="C11" s="317">
        <v>23</v>
      </c>
      <c r="D11" s="317">
        <v>28</v>
      </c>
      <c r="E11" s="318">
        <v>28</v>
      </c>
      <c r="F11" s="319">
        <f>C11+D11+E11</f>
        <v>79</v>
      </c>
      <c r="G11" s="317">
        <v>26</v>
      </c>
      <c r="H11" s="317">
        <v>20</v>
      </c>
      <c r="I11" s="317">
        <v>27</v>
      </c>
      <c r="J11" s="317">
        <v>33</v>
      </c>
      <c r="K11" s="317">
        <v>24</v>
      </c>
      <c r="L11" s="317">
        <v>26</v>
      </c>
      <c r="M11" s="319">
        <f>G11+H11+I11+J11+K11+L11</f>
        <v>156</v>
      </c>
      <c r="N11" s="320">
        <f>F11+M11</f>
        <v>235</v>
      </c>
    </row>
    <row r="12" spans="1:18" x14ac:dyDescent="0.2">
      <c r="A12" s="306" t="s">
        <v>400</v>
      </c>
      <c r="B12" s="321" t="s">
        <v>41</v>
      </c>
      <c r="C12" s="317">
        <v>21</v>
      </c>
      <c r="D12" s="317">
        <v>25</v>
      </c>
      <c r="E12" s="318">
        <v>27</v>
      </c>
      <c r="F12" s="319">
        <f>C12+D12+E12</f>
        <v>73</v>
      </c>
      <c r="G12" s="317">
        <v>33</v>
      </c>
      <c r="H12" s="317">
        <v>29</v>
      </c>
      <c r="I12" s="317">
        <v>35</v>
      </c>
      <c r="J12" s="317">
        <v>26</v>
      </c>
      <c r="K12" s="317">
        <v>29</v>
      </c>
      <c r="L12" s="317">
        <v>24</v>
      </c>
      <c r="M12" s="319">
        <f>G12+H12+I12+J12+K12+L12</f>
        <v>176</v>
      </c>
      <c r="N12" s="320">
        <f>F12+M12</f>
        <v>249</v>
      </c>
    </row>
    <row r="13" spans="1:18" x14ac:dyDescent="0.2">
      <c r="A13" s="306" t="s">
        <v>401</v>
      </c>
      <c r="B13" s="321" t="s">
        <v>42</v>
      </c>
      <c r="C13" s="317">
        <v>25</v>
      </c>
      <c r="D13" s="317">
        <v>16</v>
      </c>
      <c r="E13" s="318">
        <v>33</v>
      </c>
      <c r="F13" s="319">
        <f>C13+D13+E13</f>
        <v>74</v>
      </c>
      <c r="G13" s="317">
        <v>23</v>
      </c>
      <c r="H13" s="317">
        <v>18</v>
      </c>
      <c r="I13" s="317">
        <v>25</v>
      </c>
      <c r="J13" s="317">
        <v>22</v>
      </c>
      <c r="K13" s="317">
        <v>24</v>
      </c>
      <c r="L13" s="317">
        <v>14</v>
      </c>
      <c r="M13" s="319">
        <f>G13+H13+I13+J13+K13+L13</f>
        <v>126</v>
      </c>
      <c r="N13" s="320">
        <f>F13+M13</f>
        <v>200</v>
      </c>
    </row>
    <row r="14" spans="1:18" ht="12" thickBot="1" x14ac:dyDescent="0.25">
      <c r="A14" s="306">
        <v>1181</v>
      </c>
      <c r="B14" s="321" t="s">
        <v>121</v>
      </c>
      <c r="C14" s="317">
        <v>16</v>
      </c>
      <c r="D14" s="317">
        <v>18</v>
      </c>
      <c r="E14" s="318">
        <v>35</v>
      </c>
      <c r="F14" s="319">
        <f>C14+D14+E14</f>
        <v>69</v>
      </c>
      <c r="G14" s="317">
        <v>29</v>
      </c>
      <c r="H14" s="317">
        <v>21</v>
      </c>
      <c r="I14" s="317">
        <v>30</v>
      </c>
      <c r="J14" s="317">
        <v>33</v>
      </c>
      <c r="K14" s="317">
        <v>42</v>
      </c>
      <c r="L14" s="317">
        <v>27</v>
      </c>
      <c r="M14" s="319">
        <f>G14+H14+I14+J14+K14+L14</f>
        <v>182</v>
      </c>
      <c r="N14" s="320">
        <f>F14+M14</f>
        <v>251</v>
      </c>
    </row>
    <row r="15" spans="1:18" ht="12" thickBot="1" x14ac:dyDescent="0.25">
      <c r="B15" s="322" t="s">
        <v>43</v>
      </c>
      <c r="C15" s="323">
        <f t="shared" ref="C15:N15" si="0">SUM(C10:C14)</f>
        <v>99</v>
      </c>
      <c r="D15" s="323">
        <f t="shared" si="0"/>
        <v>115</v>
      </c>
      <c r="E15" s="324">
        <f t="shared" si="0"/>
        <v>149</v>
      </c>
      <c r="F15" s="325">
        <f t="shared" si="0"/>
        <v>363</v>
      </c>
      <c r="G15" s="326">
        <f t="shared" si="0"/>
        <v>147</v>
      </c>
      <c r="H15" s="323">
        <f t="shared" si="0"/>
        <v>114</v>
      </c>
      <c r="I15" s="323">
        <f t="shared" si="0"/>
        <v>162</v>
      </c>
      <c r="J15" s="323">
        <f t="shared" si="0"/>
        <v>142</v>
      </c>
      <c r="K15" s="323">
        <f t="shared" si="0"/>
        <v>156</v>
      </c>
      <c r="L15" s="324">
        <f t="shared" si="0"/>
        <v>121</v>
      </c>
      <c r="M15" s="325">
        <f t="shared" si="0"/>
        <v>842</v>
      </c>
      <c r="N15" s="327">
        <f t="shared" si="0"/>
        <v>1205</v>
      </c>
    </row>
    <row r="16" spans="1:18" ht="12" thickBot="1" x14ac:dyDescent="0.25"/>
    <row r="17" spans="1:14" x14ac:dyDescent="0.2">
      <c r="A17" s="306" t="s">
        <v>406</v>
      </c>
      <c r="B17" s="328" t="s">
        <v>44</v>
      </c>
      <c r="C17" s="329">
        <v>5</v>
      </c>
      <c r="D17" s="329">
        <v>4</v>
      </c>
      <c r="E17" s="330">
        <v>7</v>
      </c>
      <c r="F17" s="331">
        <f>C17+D17+E17</f>
        <v>16</v>
      </c>
      <c r="G17" s="332">
        <v>9</v>
      </c>
      <c r="H17" s="329">
        <v>7</v>
      </c>
      <c r="I17" s="329">
        <v>5</v>
      </c>
      <c r="J17" s="329">
        <v>4</v>
      </c>
      <c r="K17" s="329">
        <v>7</v>
      </c>
      <c r="L17" s="330">
        <v>5</v>
      </c>
      <c r="M17" s="331">
        <f>SUM(G17:L17)</f>
        <v>37</v>
      </c>
      <c r="N17" s="333">
        <f>M17+F17</f>
        <v>53</v>
      </c>
    </row>
    <row r="18" spans="1:14" x14ac:dyDescent="0.2">
      <c r="A18" s="306" t="s">
        <v>407</v>
      </c>
      <c r="B18" s="328" t="s">
        <v>45</v>
      </c>
      <c r="C18" s="329">
        <v>4</v>
      </c>
      <c r="D18" s="329">
        <v>7</v>
      </c>
      <c r="E18" s="330">
        <v>4</v>
      </c>
      <c r="F18" s="334">
        <f t="shared" ref="F18:F25" si="1">C18+D18+E18</f>
        <v>15</v>
      </c>
      <c r="G18" s="332">
        <v>4</v>
      </c>
      <c r="H18" s="329">
        <v>3</v>
      </c>
      <c r="I18" s="329">
        <v>4</v>
      </c>
      <c r="J18" s="329">
        <v>2</v>
      </c>
      <c r="K18" s="329">
        <v>7</v>
      </c>
      <c r="L18" s="330">
        <v>5</v>
      </c>
      <c r="M18" s="334">
        <f t="shared" ref="M18:M25" si="2">SUM(G18:L18)</f>
        <v>25</v>
      </c>
      <c r="N18" s="335">
        <f t="shared" ref="N18:N25" si="3">M18+F18</f>
        <v>40</v>
      </c>
    </row>
    <row r="19" spans="1:14" x14ac:dyDescent="0.2">
      <c r="A19" s="306" t="s">
        <v>408</v>
      </c>
      <c r="B19" s="328" t="s">
        <v>46</v>
      </c>
      <c r="C19" s="329">
        <v>5</v>
      </c>
      <c r="D19" s="329">
        <v>5</v>
      </c>
      <c r="E19" s="330">
        <v>7</v>
      </c>
      <c r="F19" s="334">
        <f t="shared" si="1"/>
        <v>17</v>
      </c>
      <c r="G19" s="332">
        <v>7</v>
      </c>
      <c r="H19" s="329">
        <v>10</v>
      </c>
      <c r="I19" s="329">
        <v>8</v>
      </c>
      <c r="J19" s="329">
        <v>7</v>
      </c>
      <c r="K19" s="329">
        <v>5</v>
      </c>
      <c r="L19" s="330">
        <v>9</v>
      </c>
      <c r="M19" s="334">
        <f t="shared" si="2"/>
        <v>46</v>
      </c>
      <c r="N19" s="335">
        <f t="shared" si="3"/>
        <v>63</v>
      </c>
    </row>
    <row r="20" spans="1:14" x14ac:dyDescent="0.2">
      <c r="A20" s="306" t="s">
        <v>402</v>
      </c>
      <c r="B20" s="328" t="s">
        <v>405</v>
      </c>
      <c r="C20" s="329">
        <v>16</v>
      </c>
      <c r="D20" s="329">
        <v>9</v>
      </c>
      <c r="E20" s="330">
        <v>14</v>
      </c>
      <c r="F20" s="334">
        <f t="shared" si="1"/>
        <v>39</v>
      </c>
      <c r="G20" s="332">
        <v>12</v>
      </c>
      <c r="H20" s="329">
        <v>14</v>
      </c>
      <c r="I20" s="329">
        <v>18</v>
      </c>
      <c r="J20" s="329">
        <v>12</v>
      </c>
      <c r="K20" s="329">
        <v>18</v>
      </c>
      <c r="L20" s="330">
        <v>11</v>
      </c>
      <c r="M20" s="334">
        <f t="shared" si="2"/>
        <v>85</v>
      </c>
      <c r="N20" s="336">
        <f t="shared" si="3"/>
        <v>124</v>
      </c>
    </row>
    <row r="21" spans="1:14" x14ac:dyDescent="0.2">
      <c r="A21" s="306" t="s">
        <v>403</v>
      </c>
      <c r="B21" s="328" t="s">
        <v>49</v>
      </c>
      <c r="C21" s="329">
        <v>6</v>
      </c>
      <c r="D21" s="329">
        <v>1</v>
      </c>
      <c r="E21" s="330">
        <v>1</v>
      </c>
      <c r="F21" s="334">
        <f t="shared" si="1"/>
        <v>8</v>
      </c>
      <c r="G21" s="332">
        <v>6</v>
      </c>
      <c r="H21" s="328">
        <v>3</v>
      </c>
      <c r="I21" s="328">
        <v>2</v>
      </c>
      <c r="J21" s="328">
        <v>2</v>
      </c>
      <c r="K21" s="328">
        <v>3</v>
      </c>
      <c r="L21" s="337">
        <v>1</v>
      </c>
      <c r="M21" s="334">
        <f t="shared" si="2"/>
        <v>17</v>
      </c>
      <c r="N21" s="336">
        <f t="shared" si="3"/>
        <v>25</v>
      </c>
    </row>
    <row r="22" spans="1:14" x14ac:dyDescent="0.2">
      <c r="A22" s="306" t="s">
        <v>404</v>
      </c>
      <c r="B22" s="328" t="s">
        <v>47</v>
      </c>
      <c r="C22" s="329">
        <v>10</v>
      </c>
      <c r="D22" s="329">
        <v>8</v>
      </c>
      <c r="E22" s="330">
        <v>4</v>
      </c>
      <c r="F22" s="334">
        <f>E22+D22+C22</f>
        <v>22</v>
      </c>
      <c r="G22" s="332">
        <v>9</v>
      </c>
      <c r="H22" s="328">
        <v>3</v>
      </c>
      <c r="I22" s="328">
        <v>10</v>
      </c>
      <c r="J22" s="328">
        <v>3</v>
      </c>
      <c r="K22" s="328">
        <v>6</v>
      </c>
      <c r="L22" s="337">
        <v>8</v>
      </c>
      <c r="M22" s="334">
        <f t="shared" si="2"/>
        <v>39</v>
      </c>
      <c r="N22" s="336">
        <f t="shared" si="3"/>
        <v>61</v>
      </c>
    </row>
    <row r="23" spans="1:14" x14ac:dyDescent="0.2">
      <c r="A23" s="306" t="s">
        <v>409</v>
      </c>
      <c r="B23" s="328" t="s">
        <v>51</v>
      </c>
      <c r="C23" s="329">
        <v>6</v>
      </c>
      <c r="D23" s="329">
        <v>5</v>
      </c>
      <c r="E23" s="330">
        <v>7</v>
      </c>
      <c r="F23" s="334">
        <f t="shared" si="1"/>
        <v>18</v>
      </c>
      <c r="G23" s="332">
        <v>7</v>
      </c>
      <c r="H23" s="328">
        <v>6</v>
      </c>
      <c r="I23" s="328">
        <v>6</v>
      </c>
      <c r="J23" s="328">
        <v>1</v>
      </c>
      <c r="K23" s="328">
        <v>7</v>
      </c>
      <c r="L23" s="337">
        <v>3</v>
      </c>
      <c r="M23" s="334">
        <f t="shared" si="2"/>
        <v>30</v>
      </c>
      <c r="N23" s="336">
        <f t="shared" si="3"/>
        <v>48</v>
      </c>
    </row>
    <row r="24" spans="1:14" x14ac:dyDescent="0.2">
      <c r="A24" s="306" t="s">
        <v>410</v>
      </c>
      <c r="B24" s="328" t="s">
        <v>48</v>
      </c>
      <c r="C24" s="329">
        <v>5</v>
      </c>
      <c r="D24" s="329">
        <v>5</v>
      </c>
      <c r="E24" s="330">
        <v>7</v>
      </c>
      <c r="F24" s="334">
        <f t="shared" si="1"/>
        <v>17</v>
      </c>
      <c r="G24" s="332">
        <v>14</v>
      </c>
      <c r="H24" s="328">
        <v>8</v>
      </c>
      <c r="I24" s="328">
        <v>11</v>
      </c>
      <c r="J24" s="328">
        <v>8</v>
      </c>
      <c r="K24" s="328">
        <v>5</v>
      </c>
      <c r="L24" s="337">
        <v>5</v>
      </c>
      <c r="M24" s="334">
        <f t="shared" si="2"/>
        <v>51</v>
      </c>
      <c r="N24" s="336">
        <f t="shared" si="3"/>
        <v>68</v>
      </c>
    </row>
    <row r="25" spans="1:14" ht="12" thickBot="1" x14ac:dyDescent="0.25">
      <c r="A25" s="306" t="s">
        <v>411</v>
      </c>
      <c r="B25" s="338" t="s">
        <v>50</v>
      </c>
      <c r="C25" s="339">
        <v>3</v>
      </c>
      <c r="D25" s="339">
        <v>1</v>
      </c>
      <c r="E25" s="340">
        <v>2</v>
      </c>
      <c r="F25" s="354">
        <f t="shared" si="1"/>
        <v>6</v>
      </c>
      <c r="G25" s="341">
        <v>2</v>
      </c>
      <c r="H25" s="338">
        <v>3</v>
      </c>
      <c r="I25" s="338">
        <v>5</v>
      </c>
      <c r="J25" s="338">
        <v>5</v>
      </c>
      <c r="K25" s="338">
        <v>5</v>
      </c>
      <c r="L25" s="342">
        <v>2</v>
      </c>
      <c r="M25" s="343">
        <f t="shared" si="2"/>
        <v>22</v>
      </c>
      <c r="N25" s="344">
        <f t="shared" si="3"/>
        <v>28</v>
      </c>
    </row>
    <row r="26" spans="1:14" ht="12" thickBot="1" x14ac:dyDescent="0.25">
      <c r="B26" s="345" t="s">
        <v>52</v>
      </c>
      <c r="C26" s="346">
        <f>SUM(C17:C25)</f>
        <v>60</v>
      </c>
      <c r="D26" s="346">
        <f t="shared" ref="D26:M26" si="4">SUM(D17:D25)</f>
        <v>45</v>
      </c>
      <c r="E26" s="347">
        <f t="shared" si="4"/>
        <v>53</v>
      </c>
      <c r="F26" s="348">
        <f t="shared" si="4"/>
        <v>158</v>
      </c>
      <c r="G26" s="349">
        <f t="shared" si="4"/>
        <v>70</v>
      </c>
      <c r="H26" s="346">
        <f t="shared" si="4"/>
        <v>57</v>
      </c>
      <c r="I26" s="346">
        <f t="shared" si="4"/>
        <v>69</v>
      </c>
      <c r="J26" s="346">
        <f t="shared" si="4"/>
        <v>44</v>
      </c>
      <c r="K26" s="346">
        <f t="shared" si="4"/>
        <v>63</v>
      </c>
      <c r="L26" s="347">
        <f t="shared" si="4"/>
        <v>49</v>
      </c>
      <c r="M26" s="348">
        <f t="shared" si="4"/>
        <v>352</v>
      </c>
      <c r="N26" s="350">
        <f t="shared" ref="N26" si="5">M26+F26</f>
        <v>510</v>
      </c>
    </row>
    <row r="27" spans="1:14" ht="12" thickBot="1" x14ac:dyDescent="0.25">
      <c r="B27" s="351"/>
      <c r="C27" s="351"/>
      <c r="D27" s="351"/>
      <c r="E27" s="351"/>
      <c r="F27" s="351"/>
      <c r="G27" s="351"/>
      <c r="H27" s="351"/>
      <c r="I27" s="351"/>
      <c r="J27" s="351"/>
      <c r="K27" s="351"/>
      <c r="L27" s="351"/>
      <c r="M27" s="351"/>
      <c r="N27" s="351"/>
    </row>
    <row r="28" spans="1:14" x14ac:dyDescent="0.2">
      <c r="A28" s="306" t="s">
        <v>412</v>
      </c>
      <c r="B28" s="328" t="s">
        <v>53</v>
      </c>
      <c r="C28" s="329">
        <v>9</v>
      </c>
      <c r="D28" s="329">
        <v>10</v>
      </c>
      <c r="E28" s="330">
        <v>17</v>
      </c>
      <c r="F28" s="331">
        <f>C28+D28+E28</f>
        <v>36</v>
      </c>
      <c r="G28" s="332">
        <v>13</v>
      </c>
      <c r="H28" s="329">
        <v>12</v>
      </c>
      <c r="I28" s="329">
        <v>9</v>
      </c>
      <c r="J28" s="329">
        <v>15</v>
      </c>
      <c r="K28" s="329">
        <v>14</v>
      </c>
      <c r="L28" s="330">
        <v>9</v>
      </c>
      <c r="M28" s="352">
        <f>SUM(G28:L28)</f>
        <v>72</v>
      </c>
      <c r="N28" s="333">
        <f>M28+F28</f>
        <v>108</v>
      </c>
    </row>
    <row r="29" spans="1:14" x14ac:dyDescent="0.2">
      <c r="A29" s="306" t="s">
        <v>413</v>
      </c>
      <c r="B29" s="328" t="s">
        <v>54</v>
      </c>
      <c r="C29" s="329">
        <v>2</v>
      </c>
      <c r="D29" s="329">
        <v>8</v>
      </c>
      <c r="E29" s="330">
        <v>7</v>
      </c>
      <c r="F29" s="334">
        <f t="shared" ref="F29:F34" si="6">C29+D29+E29</f>
        <v>17</v>
      </c>
      <c r="G29" s="332">
        <v>5</v>
      </c>
      <c r="H29" s="329">
        <v>9</v>
      </c>
      <c r="I29" s="329">
        <v>4</v>
      </c>
      <c r="J29" s="329">
        <v>7</v>
      </c>
      <c r="K29" s="329">
        <v>9</v>
      </c>
      <c r="L29" s="330">
        <v>6</v>
      </c>
      <c r="M29" s="353">
        <f t="shared" ref="M29:M34" si="7">SUM(G29:L29)</f>
        <v>40</v>
      </c>
      <c r="N29" s="335">
        <f t="shared" ref="N29:N34" si="8">M29+F29</f>
        <v>57</v>
      </c>
    </row>
    <row r="30" spans="1:14" x14ac:dyDescent="0.2">
      <c r="A30" s="306" t="s">
        <v>414</v>
      </c>
      <c r="B30" s="328" t="s">
        <v>55</v>
      </c>
      <c r="C30" s="329">
        <v>5</v>
      </c>
      <c r="D30" s="329">
        <v>5</v>
      </c>
      <c r="E30" s="330">
        <v>3</v>
      </c>
      <c r="F30" s="334">
        <f t="shared" si="6"/>
        <v>13</v>
      </c>
      <c r="G30" s="332">
        <v>1</v>
      </c>
      <c r="H30" s="329">
        <v>1</v>
      </c>
      <c r="I30" s="329">
        <v>0</v>
      </c>
      <c r="J30" s="329">
        <v>2</v>
      </c>
      <c r="K30" s="329">
        <v>3</v>
      </c>
      <c r="L30" s="330">
        <v>0</v>
      </c>
      <c r="M30" s="1023">
        <f t="shared" si="7"/>
        <v>7</v>
      </c>
      <c r="N30" s="335">
        <f t="shared" si="8"/>
        <v>20</v>
      </c>
    </row>
    <row r="31" spans="1:14" x14ac:dyDescent="0.2">
      <c r="A31" s="306" t="s">
        <v>415</v>
      </c>
      <c r="B31" s="328" t="s">
        <v>56</v>
      </c>
      <c r="C31" s="329">
        <v>6</v>
      </c>
      <c r="D31" s="329">
        <v>7</v>
      </c>
      <c r="E31" s="330">
        <v>2</v>
      </c>
      <c r="F31" s="334">
        <f t="shared" si="6"/>
        <v>15</v>
      </c>
      <c r="G31" s="332">
        <v>8</v>
      </c>
      <c r="H31" s="329">
        <v>13</v>
      </c>
      <c r="I31" s="329">
        <v>3</v>
      </c>
      <c r="J31" s="329">
        <v>7</v>
      </c>
      <c r="K31" s="329">
        <v>5</v>
      </c>
      <c r="L31" s="330">
        <v>8</v>
      </c>
      <c r="M31" s="353">
        <f t="shared" si="7"/>
        <v>44</v>
      </c>
      <c r="N31" s="335">
        <f t="shared" si="8"/>
        <v>59</v>
      </c>
    </row>
    <row r="32" spans="1:14" x14ac:dyDescent="0.2">
      <c r="A32" s="306" t="s">
        <v>416</v>
      </c>
      <c r="B32" s="328" t="s">
        <v>57</v>
      </c>
      <c r="C32" s="329">
        <v>8</v>
      </c>
      <c r="D32" s="329">
        <v>11</v>
      </c>
      <c r="E32" s="330">
        <v>10</v>
      </c>
      <c r="F32" s="334">
        <f t="shared" si="6"/>
        <v>29</v>
      </c>
      <c r="G32" s="332">
        <v>7</v>
      </c>
      <c r="H32" s="329">
        <v>6</v>
      </c>
      <c r="I32" s="329">
        <v>16</v>
      </c>
      <c r="J32" s="329">
        <v>8</v>
      </c>
      <c r="K32" s="329">
        <v>13</v>
      </c>
      <c r="L32" s="330">
        <v>7</v>
      </c>
      <c r="M32" s="353">
        <f t="shared" si="7"/>
        <v>57</v>
      </c>
      <c r="N32" s="335">
        <f t="shared" si="8"/>
        <v>86</v>
      </c>
    </row>
    <row r="33" spans="1:14" x14ac:dyDescent="0.2">
      <c r="A33" s="306" t="s">
        <v>417</v>
      </c>
      <c r="B33" s="328" t="s">
        <v>58</v>
      </c>
      <c r="C33" s="329">
        <v>14</v>
      </c>
      <c r="D33" s="329">
        <v>11</v>
      </c>
      <c r="E33" s="330">
        <v>5</v>
      </c>
      <c r="F33" s="334">
        <f t="shared" si="6"/>
        <v>30</v>
      </c>
      <c r="G33" s="332">
        <v>7</v>
      </c>
      <c r="H33" s="329">
        <v>15</v>
      </c>
      <c r="I33" s="329">
        <v>6</v>
      </c>
      <c r="J33" s="329">
        <v>8</v>
      </c>
      <c r="K33" s="329">
        <v>6</v>
      </c>
      <c r="L33" s="330">
        <v>10</v>
      </c>
      <c r="M33" s="353">
        <f t="shared" si="7"/>
        <v>52</v>
      </c>
      <c r="N33" s="335">
        <f t="shared" si="8"/>
        <v>82</v>
      </c>
    </row>
    <row r="34" spans="1:14" ht="12" thickBot="1" x14ac:dyDescent="0.25">
      <c r="A34" s="306" t="s">
        <v>418</v>
      </c>
      <c r="B34" s="338" t="s">
        <v>59</v>
      </c>
      <c r="C34" s="339">
        <v>4</v>
      </c>
      <c r="D34" s="339">
        <v>2</v>
      </c>
      <c r="E34" s="340">
        <v>3</v>
      </c>
      <c r="F34" s="354">
        <f t="shared" si="6"/>
        <v>9</v>
      </c>
      <c r="G34" s="341">
        <v>3</v>
      </c>
      <c r="H34" s="339">
        <v>3</v>
      </c>
      <c r="I34" s="339">
        <v>2</v>
      </c>
      <c r="J34" s="339">
        <v>5</v>
      </c>
      <c r="K34" s="339">
        <v>2</v>
      </c>
      <c r="L34" s="340">
        <v>0</v>
      </c>
      <c r="M34" s="355">
        <f t="shared" si="7"/>
        <v>15</v>
      </c>
      <c r="N34" s="356">
        <f t="shared" si="8"/>
        <v>24</v>
      </c>
    </row>
    <row r="35" spans="1:14" ht="12" thickBot="1" x14ac:dyDescent="0.25">
      <c r="B35" s="345" t="s">
        <v>60</v>
      </c>
      <c r="C35" s="346">
        <f>SUM(C28:C34)</f>
        <v>48</v>
      </c>
      <c r="D35" s="346">
        <f>SUM(D28:D34)</f>
        <v>54</v>
      </c>
      <c r="E35" s="347">
        <f>SUM(E28:E34)</f>
        <v>47</v>
      </c>
      <c r="F35" s="348">
        <f>SUM(F28:F34)</f>
        <v>149</v>
      </c>
      <c r="G35" s="349">
        <f>SUM(G28:G34)</f>
        <v>44</v>
      </c>
      <c r="H35" s="346">
        <f t="shared" ref="H35:N35" si="9">SUM(H28:H34)</f>
        <v>59</v>
      </c>
      <c r="I35" s="346">
        <f t="shared" si="9"/>
        <v>40</v>
      </c>
      <c r="J35" s="346">
        <f t="shared" si="9"/>
        <v>52</v>
      </c>
      <c r="K35" s="346">
        <f t="shared" si="9"/>
        <v>52</v>
      </c>
      <c r="L35" s="347">
        <f t="shared" si="9"/>
        <v>40</v>
      </c>
      <c r="M35" s="348">
        <f t="shared" si="9"/>
        <v>287</v>
      </c>
      <c r="N35" s="350">
        <f t="shared" si="9"/>
        <v>436</v>
      </c>
    </row>
    <row r="36" spans="1:14" ht="12" thickBot="1" x14ac:dyDescent="0.25">
      <c r="B36" s="351"/>
      <c r="C36" s="351"/>
      <c r="D36" s="351"/>
      <c r="E36" s="351"/>
      <c r="F36" s="357"/>
      <c r="G36" s="351"/>
      <c r="H36" s="351"/>
      <c r="I36" s="351"/>
      <c r="J36" s="351"/>
      <c r="K36" s="351"/>
      <c r="L36" s="351"/>
      <c r="M36" s="351"/>
      <c r="N36" s="351"/>
    </row>
    <row r="37" spans="1:14" x14ac:dyDescent="0.2">
      <c r="A37" s="306" t="s">
        <v>422</v>
      </c>
      <c r="B37" s="328" t="s">
        <v>61</v>
      </c>
      <c r="C37" s="358">
        <v>8</v>
      </c>
      <c r="D37" s="358">
        <v>6</v>
      </c>
      <c r="E37" s="359">
        <v>12</v>
      </c>
      <c r="F37" s="331">
        <f>C37+D37+E37</f>
        <v>26</v>
      </c>
      <c r="G37" s="360">
        <v>2</v>
      </c>
      <c r="H37" s="361">
        <v>3</v>
      </c>
      <c r="I37" s="361">
        <v>9</v>
      </c>
      <c r="J37" s="361">
        <v>2</v>
      </c>
      <c r="K37" s="361">
        <v>0</v>
      </c>
      <c r="L37" s="362">
        <v>2</v>
      </c>
      <c r="M37" s="331">
        <f>SUM(G37:L37)</f>
        <v>18</v>
      </c>
      <c r="N37" s="333">
        <f>M37+F37</f>
        <v>44</v>
      </c>
    </row>
    <row r="38" spans="1:14" x14ac:dyDescent="0.2">
      <c r="A38" s="306" t="s">
        <v>423</v>
      </c>
      <c r="B38" s="328" t="s">
        <v>62</v>
      </c>
      <c r="C38" s="1024"/>
      <c r="D38" s="1024"/>
      <c r="E38" s="1025"/>
      <c r="F38" s="1026"/>
      <c r="G38" s="363">
        <v>2</v>
      </c>
      <c r="H38" s="364">
        <v>2</v>
      </c>
      <c r="I38" s="364">
        <v>1</v>
      </c>
      <c r="J38" s="364">
        <v>4</v>
      </c>
      <c r="K38" s="364">
        <v>6</v>
      </c>
      <c r="L38" s="365">
        <v>1</v>
      </c>
      <c r="M38" s="334">
        <f>SUM(G38:L38)</f>
        <v>16</v>
      </c>
      <c r="N38" s="335">
        <f>M38+F38</f>
        <v>16</v>
      </c>
    </row>
    <row r="39" spans="1:14" x14ac:dyDescent="0.2">
      <c r="A39" s="306" t="s">
        <v>424</v>
      </c>
      <c r="B39" s="328" t="s">
        <v>63</v>
      </c>
      <c r="C39" s="329">
        <v>7</v>
      </c>
      <c r="D39" s="328">
        <v>2</v>
      </c>
      <c r="E39" s="337">
        <v>9</v>
      </c>
      <c r="F39" s="334">
        <f t="shared" ref="F39:F44" si="10">C39+D39+E39</f>
        <v>18</v>
      </c>
      <c r="G39" s="366">
        <v>7</v>
      </c>
      <c r="H39" s="328">
        <v>4</v>
      </c>
      <c r="I39" s="328">
        <v>5</v>
      </c>
      <c r="J39" s="328">
        <v>4</v>
      </c>
      <c r="K39" s="328">
        <v>0</v>
      </c>
      <c r="L39" s="337">
        <v>2</v>
      </c>
      <c r="M39" s="334">
        <f t="shared" ref="M39:M44" si="11">SUM(G39:L39)</f>
        <v>22</v>
      </c>
      <c r="N39" s="336">
        <f t="shared" ref="N39:N44" si="12">M39+F39</f>
        <v>40</v>
      </c>
    </row>
    <row r="40" spans="1:14" x14ac:dyDescent="0.2">
      <c r="A40" s="306" t="s">
        <v>425</v>
      </c>
      <c r="B40" s="328" t="s">
        <v>64</v>
      </c>
      <c r="C40" s="329">
        <v>5</v>
      </c>
      <c r="D40" s="328">
        <v>2</v>
      </c>
      <c r="E40" s="337">
        <v>5</v>
      </c>
      <c r="F40" s="334">
        <f t="shared" si="10"/>
        <v>12</v>
      </c>
      <c r="G40" s="366">
        <v>4</v>
      </c>
      <c r="H40" s="328">
        <v>2</v>
      </c>
      <c r="I40" s="328">
        <v>2</v>
      </c>
      <c r="J40" s="328">
        <v>3</v>
      </c>
      <c r="K40" s="328">
        <v>5</v>
      </c>
      <c r="L40" s="337">
        <v>2</v>
      </c>
      <c r="M40" s="334">
        <f t="shared" si="11"/>
        <v>18</v>
      </c>
      <c r="N40" s="336">
        <f t="shared" si="12"/>
        <v>30</v>
      </c>
    </row>
    <row r="41" spans="1:14" x14ac:dyDescent="0.2">
      <c r="A41" s="306" t="s">
        <v>426</v>
      </c>
      <c r="B41" s="338" t="s">
        <v>65</v>
      </c>
      <c r="C41" s="329">
        <v>5</v>
      </c>
      <c r="D41" s="328">
        <v>6</v>
      </c>
      <c r="E41" s="337">
        <v>0</v>
      </c>
      <c r="F41" s="334">
        <f t="shared" si="10"/>
        <v>11</v>
      </c>
      <c r="G41" s="366">
        <v>3</v>
      </c>
      <c r="H41" s="328">
        <v>1</v>
      </c>
      <c r="I41" s="328">
        <v>3</v>
      </c>
      <c r="J41" s="328">
        <v>3</v>
      </c>
      <c r="K41" s="328">
        <v>1</v>
      </c>
      <c r="L41" s="337">
        <v>3</v>
      </c>
      <c r="M41" s="334">
        <f t="shared" si="11"/>
        <v>14</v>
      </c>
      <c r="N41" s="336">
        <f t="shared" si="12"/>
        <v>25</v>
      </c>
    </row>
    <row r="42" spans="1:14" x14ac:dyDescent="0.2">
      <c r="A42" s="306" t="s">
        <v>419</v>
      </c>
      <c r="B42" s="367" t="s">
        <v>427</v>
      </c>
      <c r="C42" s="329">
        <v>14</v>
      </c>
      <c r="D42" s="328">
        <v>10</v>
      </c>
      <c r="E42" s="337">
        <v>14</v>
      </c>
      <c r="F42" s="334">
        <f t="shared" si="10"/>
        <v>38</v>
      </c>
      <c r="G42" s="366">
        <v>9</v>
      </c>
      <c r="H42" s="328">
        <v>13</v>
      </c>
      <c r="I42" s="328">
        <v>19</v>
      </c>
      <c r="J42" s="328">
        <v>16</v>
      </c>
      <c r="K42" s="328">
        <v>11</v>
      </c>
      <c r="L42" s="337">
        <v>12</v>
      </c>
      <c r="M42" s="334">
        <f t="shared" si="11"/>
        <v>80</v>
      </c>
      <c r="N42" s="336">
        <f t="shared" si="12"/>
        <v>118</v>
      </c>
    </row>
    <row r="43" spans="1:14" x14ac:dyDescent="0.2">
      <c r="A43" s="306" t="s">
        <v>420</v>
      </c>
      <c r="B43" s="367" t="s">
        <v>67</v>
      </c>
      <c r="C43" s="329">
        <v>1</v>
      </c>
      <c r="D43" s="329">
        <v>4</v>
      </c>
      <c r="E43" s="330">
        <v>3</v>
      </c>
      <c r="F43" s="334">
        <f t="shared" si="10"/>
        <v>8</v>
      </c>
      <c r="G43" s="332">
        <v>5</v>
      </c>
      <c r="H43" s="329">
        <v>4</v>
      </c>
      <c r="I43" s="329">
        <v>5</v>
      </c>
      <c r="J43" s="329">
        <v>2</v>
      </c>
      <c r="K43" s="329">
        <v>4</v>
      </c>
      <c r="L43" s="330">
        <v>5</v>
      </c>
      <c r="M43" s="334">
        <f t="shared" si="11"/>
        <v>25</v>
      </c>
      <c r="N43" s="335">
        <f t="shared" si="12"/>
        <v>33</v>
      </c>
    </row>
    <row r="44" spans="1:14" ht="12" thickBot="1" x14ac:dyDescent="0.25">
      <c r="A44" s="306" t="s">
        <v>421</v>
      </c>
      <c r="B44" s="368" t="s">
        <v>66</v>
      </c>
      <c r="C44" s="339">
        <v>4</v>
      </c>
      <c r="D44" s="339">
        <v>6</v>
      </c>
      <c r="E44" s="340">
        <v>3</v>
      </c>
      <c r="F44" s="354">
        <f t="shared" si="10"/>
        <v>13</v>
      </c>
      <c r="G44" s="341">
        <v>3</v>
      </c>
      <c r="H44" s="339">
        <v>5</v>
      </c>
      <c r="I44" s="339">
        <v>0</v>
      </c>
      <c r="J44" s="339">
        <v>4</v>
      </c>
      <c r="K44" s="339">
        <v>4</v>
      </c>
      <c r="L44" s="340">
        <v>1</v>
      </c>
      <c r="M44" s="369">
        <f t="shared" si="11"/>
        <v>17</v>
      </c>
      <c r="N44" s="370">
        <f t="shared" si="12"/>
        <v>30</v>
      </c>
    </row>
    <row r="45" spans="1:14" ht="12" thickBot="1" x14ac:dyDescent="0.25">
      <c r="B45" s="345" t="s">
        <v>68</v>
      </c>
      <c r="C45" s="346">
        <f>SUM(C37:C44)</f>
        <v>44</v>
      </c>
      <c r="D45" s="346">
        <f>SUM(D37:D44)</f>
        <v>36</v>
      </c>
      <c r="E45" s="347">
        <f t="shared" ref="E45:N45" si="13">SUM(E37:E44)</f>
        <v>46</v>
      </c>
      <c r="F45" s="348">
        <f t="shared" si="13"/>
        <v>126</v>
      </c>
      <c r="G45" s="349">
        <f t="shared" si="13"/>
        <v>35</v>
      </c>
      <c r="H45" s="346">
        <f t="shared" si="13"/>
        <v>34</v>
      </c>
      <c r="I45" s="346">
        <f t="shared" si="13"/>
        <v>44</v>
      </c>
      <c r="J45" s="346">
        <f t="shared" si="13"/>
        <v>38</v>
      </c>
      <c r="K45" s="346">
        <f t="shared" si="13"/>
        <v>31</v>
      </c>
      <c r="L45" s="347">
        <f t="shared" si="13"/>
        <v>28</v>
      </c>
      <c r="M45" s="348">
        <f t="shared" si="13"/>
        <v>210</v>
      </c>
      <c r="N45" s="350">
        <f t="shared" si="13"/>
        <v>336</v>
      </c>
    </row>
    <row r="46" spans="1:14" ht="12" thickBot="1" x14ac:dyDescent="0.25">
      <c r="B46" s="357"/>
      <c r="C46" s="357"/>
      <c r="D46" s="357"/>
      <c r="E46" s="357"/>
      <c r="F46" s="357"/>
      <c r="G46" s="357"/>
      <c r="H46" s="357"/>
      <c r="I46" s="357"/>
      <c r="J46" s="357"/>
      <c r="K46" s="357"/>
      <c r="L46" s="357"/>
      <c r="M46" s="357"/>
      <c r="N46" s="357"/>
    </row>
    <row r="47" spans="1:14" x14ac:dyDescent="0.2">
      <c r="A47" s="306" t="s">
        <v>429</v>
      </c>
      <c r="B47" s="328" t="s">
        <v>428</v>
      </c>
      <c r="C47" s="329">
        <v>19</v>
      </c>
      <c r="D47" s="329">
        <v>18</v>
      </c>
      <c r="E47" s="330">
        <v>18</v>
      </c>
      <c r="F47" s="331">
        <f>C47+D47+E47</f>
        <v>55</v>
      </c>
      <c r="G47" s="332">
        <v>14</v>
      </c>
      <c r="H47" s="329">
        <v>21</v>
      </c>
      <c r="I47" s="329">
        <v>20</v>
      </c>
      <c r="J47" s="329">
        <v>17</v>
      </c>
      <c r="K47" s="329">
        <v>16</v>
      </c>
      <c r="L47" s="330">
        <v>22</v>
      </c>
      <c r="M47" s="331">
        <f>SUM(G47:L47)</f>
        <v>110</v>
      </c>
      <c r="N47" s="371">
        <f>M47+F47</f>
        <v>165</v>
      </c>
    </row>
    <row r="48" spans="1:14" x14ac:dyDescent="0.2">
      <c r="A48" s="306" t="s">
        <v>430</v>
      </c>
      <c r="B48" s="328" t="s">
        <v>71</v>
      </c>
      <c r="C48" s="329">
        <v>10</v>
      </c>
      <c r="D48" s="329">
        <v>5</v>
      </c>
      <c r="E48" s="330">
        <v>8</v>
      </c>
      <c r="F48" s="334">
        <f>C48+D48+E48</f>
        <v>23</v>
      </c>
      <c r="G48" s="332">
        <v>6</v>
      </c>
      <c r="H48" s="329">
        <v>9</v>
      </c>
      <c r="I48" s="329">
        <v>6</v>
      </c>
      <c r="J48" s="329">
        <v>4</v>
      </c>
      <c r="K48" s="329">
        <v>7</v>
      </c>
      <c r="L48" s="330">
        <v>5</v>
      </c>
      <c r="M48" s="334">
        <f>SUM(G48:L48)</f>
        <v>37</v>
      </c>
      <c r="N48" s="336">
        <f>M48+F48</f>
        <v>60</v>
      </c>
    </row>
    <row r="49" spans="1:14" x14ac:dyDescent="0.2">
      <c r="A49" s="306" t="s">
        <v>431</v>
      </c>
      <c r="B49" s="328" t="s">
        <v>69</v>
      </c>
      <c r="C49" s="329">
        <v>13</v>
      </c>
      <c r="D49" s="329">
        <v>17</v>
      </c>
      <c r="E49" s="330">
        <v>8</v>
      </c>
      <c r="F49" s="334">
        <f>C49+D49+E49</f>
        <v>38</v>
      </c>
      <c r="G49" s="332">
        <v>8</v>
      </c>
      <c r="H49" s="329">
        <v>15</v>
      </c>
      <c r="I49" s="329">
        <v>14</v>
      </c>
      <c r="J49" s="329">
        <v>17</v>
      </c>
      <c r="K49" s="329">
        <v>20</v>
      </c>
      <c r="L49" s="330">
        <v>15</v>
      </c>
      <c r="M49" s="334">
        <f>SUM(G49:L49)</f>
        <v>89</v>
      </c>
      <c r="N49" s="336">
        <f>M49+F49</f>
        <v>127</v>
      </c>
    </row>
    <row r="50" spans="1:14" ht="12" thickBot="1" x14ac:dyDescent="0.25">
      <c r="A50" s="306" t="s">
        <v>432</v>
      </c>
      <c r="B50" s="328" t="s">
        <v>70</v>
      </c>
      <c r="C50" s="329">
        <v>8</v>
      </c>
      <c r="D50" s="329">
        <v>8</v>
      </c>
      <c r="E50" s="330">
        <v>8</v>
      </c>
      <c r="F50" s="334">
        <f>C50+D50+E50</f>
        <v>24</v>
      </c>
      <c r="G50" s="332">
        <v>12</v>
      </c>
      <c r="H50" s="329">
        <v>8</v>
      </c>
      <c r="I50" s="329">
        <v>7</v>
      </c>
      <c r="J50" s="329">
        <v>11</v>
      </c>
      <c r="K50" s="329">
        <v>9</v>
      </c>
      <c r="L50" s="330">
        <v>9</v>
      </c>
      <c r="M50" s="334">
        <f>SUM(G50:L50)</f>
        <v>56</v>
      </c>
      <c r="N50" s="336">
        <f>M50+F50</f>
        <v>80</v>
      </c>
    </row>
    <row r="51" spans="1:14" ht="12" thickBot="1" x14ac:dyDescent="0.25">
      <c r="B51" s="345" t="s">
        <v>72</v>
      </c>
      <c r="C51" s="346">
        <f t="shared" ref="C51:N51" si="14">SUM(C47:C50)</f>
        <v>50</v>
      </c>
      <c r="D51" s="346">
        <f t="shared" si="14"/>
        <v>48</v>
      </c>
      <c r="E51" s="347">
        <f t="shared" si="14"/>
        <v>42</v>
      </c>
      <c r="F51" s="348">
        <f t="shared" si="14"/>
        <v>140</v>
      </c>
      <c r="G51" s="349">
        <f t="shared" si="14"/>
        <v>40</v>
      </c>
      <c r="H51" s="349">
        <f t="shared" si="14"/>
        <v>53</v>
      </c>
      <c r="I51" s="349">
        <f t="shared" si="14"/>
        <v>47</v>
      </c>
      <c r="J51" s="349">
        <f t="shared" si="14"/>
        <v>49</v>
      </c>
      <c r="K51" s="349">
        <f t="shared" si="14"/>
        <v>52</v>
      </c>
      <c r="L51" s="372">
        <f t="shared" si="14"/>
        <v>51</v>
      </c>
      <c r="M51" s="348">
        <f t="shared" si="14"/>
        <v>292</v>
      </c>
      <c r="N51" s="350">
        <f t="shared" si="14"/>
        <v>432</v>
      </c>
    </row>
    <row r="52" spans="1:14" ht="12" thickBot="1" x14ac:dyDescent="0.25">
      <c r="B52" s="373"/>
      <c r="C52" s="357"/>
      <c r="D52" s="357"/>
      <c r="E52" s="357"/>
      <c r="F52" s="357"/>
      <c r="G52" s="357"/>
      <c r="H52" s="357"/>
      <c r="I52" s="357"/>
      <c r="J52" s="357"/>
      <c r="K52" s="357"/>
      <c r="L52" s="357"/>
      <c r="M52" s="357"/>
      <c r="N52" s="374"/>
    </row>
    <row r="53" spans="1:14" x14ac:dyDescent="0.2">
      <c r="A53" s="306">
        <v>2101</v>
      </c>
      <c r="B53" s="328" t="s">
        <v>73</v>
      </c>
      <c r="C53" s="375">
        <v>52</v>
      </c>
      <c r="D53" s="375">
        <v>42</v>
      </c>
      <c r="E53" s="376">
        <v>53</v>
      </c>
      <c r="F53" s="331">
        <f>C53+D53+E53</f>
        <v>147</v>
      </c>
      <c r="G53" s="332">
        <v>44</v>
      </c>
      <c r="H53" s="329">
        <v>35</v>
      </c>
      <c r="I53" s="329">
        <v>45</v>
      </c>
      <c r="J53" s="329">
        <v>45</v>
      </c>
      <c r="K53" s="329">
        <v>39</v>
      </c>
      <c r="L53" s="330">
        <v>35</v>
      </c>
      <c r="M53" s="331">
        <f>G53+H53+I53+J53+K53+L53</f>
        <v>243</v>
      </c>
      <c r="N53" s="333">
        <f>F53+M53</f>
        <v>390</v>
      </c>
    </row>
    <row r="54" spans="1:14" x14ac:dyDescent="0.2">
      <c r="A54" s="306">
        <v>2102</v>
      </c>
      <c r="B54" s="328" t="s">
        <v>75</v>
      </c>
      <c r="C54" s="329">
        <v>16</v>
      </c>
      <c r="D54" s="329">
        <v>15</v>
      </c>
      <c r="E54" s="330">
        <v>19</v>
      </c>
      <c r="F54" s="334">
        <f>C54+D54+E54</f>
        <v>50</v>
      </c>
      <c r="G54" s="332">
        <v>23</v>
      </c>
      <c r="H54" s="329">
        <v>18</v>
      </c>
      <c r="I54" s="329">
        <v>26</v>
      </c>
      <c r="J54" s="329">
        <v>14</v>
      </c>
      <c r="K54" s="329">
        <v>22</v>
      </c>
      <c r="L54" s="330">
        <v>19</v>
      </c>
      <c r="M54" s="334">
        <f>G54+H54+I54+J54+K54+L54</f>
        <v>122</v>
      </c>
      <c r="N54" s="335">
        <f>F54+M54</f>
        <v>172</v>
      </c>
    </row>
    <row r="55" spans="1:14" x14ac:dyDescent="0.2">
      <c r="A55" s="306">
        <v>2103</v>
      </c>
      <c r="B55" s="328" t="s">
        <v>433</v>
      </c>
      <c r="C55" s="358">
        <v>19</v>
      </c>
      <c r="D55" s="358">
        <v>28</v>
      </c>
      <c r="E55" s="359">
        <v>26</v>
      </c>
      <c r="F55" s="334">
        <f>C55+D55+E55</f>
        <v>73</v>
      </c>
      <c r="G55" s="332">
        <v>31</v>
      </c>
      <c r="H55" s="329">
        <v>10</v>
      </c>
      <c r="I55" s="329">
        <v>25</v>
      </c>
      <c r="J55" s="329">
        <v>19</v>
      </c>
      <c r="K55" s="329">
        <v>15</v>
      </c>
      <c r="L55" s="330">
        <v>17</v>
      </c>
      <c r="M55" s="334">
        <f>G55+H55+I55+J55+K55+L55</f>
        <v>117</v>
      </c>
      <c r="N55" s="335">
        <f>F55+M55</f>
        <v>190</v>
      </c>
    </row>
    <row r="56" spans="1:14" ht="12" thickBot="1" x14ac:dyDescent="0.25">
      <c r="A56" s="306">
        <v>2104</v>
      </c>
      <c r="B56" s="338" t="s">
        <v>74</v>
      </c>
      <c r="C56" s="377">
        <v>31</v>
      </c>
      <c r="D56" s="378">
        <v>40</v>
      </c>
      <c r="E56" s="379">
        <v>37</v>
      </c>
      <c r="F56" s="354">
        <f>C56+D56+E56</f>
        <v>108</v>
      </c>
      <c r="G56" s="341">
        <v>44</v>
      </c>
      <c r="H56" s="339">
        <v>38</v>
      </c>
      <c r="I56" s="339">
        <v>29</v>
      </c>
      <c r="J56" s="339">
        <v>28</v>
      </c>
      <c r="K56" s="339">
        <v>34</v>
      </c>
      <c r="L56" s="340">
        <v>33</v>
      </c>
      <c r="M56" s="354">
        <f>G56+H56+I56+J56+K56+L56</f>
        <v>206</v>
      </c>
      <c r="N56" s="356">
        <f>F56+M56</f>
        <v>314</v>
      </c>
    </row>
    <row r="57" spans="1:14" ht="12" thickBot="1" x14ac:dyDescent="0.25">
      <c r="B57" s="345" t="s">
        <v>76</v>
      </c>
      <c r="C57" s="346">
        <f>SUM(C53:C56)</f>
        <v>118</v>
      </c>
      <c r="D57" s="346">
        <f t="shared" ref="D57:N57" si="15">SUM(D53:D56)</f>
        <v>125</v>
      </c>
      <c r="E57" s="347">
        <f t="shared" si="15"/>
        <v>135</v>
      </c>
      <c r="F57" s="348">
        <f t="shared" si="15"/>
        <v>378</v>
      </c>
      <c r="G57" s="349">
        <f t="shared" si="15"/>
        <v>142</v>
      </c>
      <c r="H57" s="346">
        <f t="shared" si="15"/>
        <v>101</v>
      </c>
      <c r="I57" s="346">
        <f t="shared" si="15"/>
        <v>125</v>
      </c>
      <c r="J57" s="346">
        <f t="shared" si="15"/>
        <v>106</v>
      </c>
      <c r="K57" s="346">
        <f t="shared" si="15"/>
        <v>110</v>
      </c>
      <c r="L57" s="347">
        <f t="shared" si="15"/>
        <v>104</v>
      </c>
      <c r="M57" s="348">
        <f t="shared" si="15"/>
        <v>688</v>
      </c>
      <c r="N57" s="350">
        <f t="shared" si="15"/>
        <v>1066</v>
      </c>
    </row>
    <row r="58" spans="1:14" ht="12" thickBot="1" x14ac:dyDescent="0.25">
      <c r="B58" s="357"/>
      <c r="C58" s="357"/>
      <c r="D58" s="357"/>
      <c r="E58" s="357"/>
      <c r="F58" s="357"/>
      <c r="G58" s="357"/>
      <c r="H58" s="357"/>
      <c r="I58" s="357"/>
      <c r="J58" s="357"/>
      <c r="K58" s="357"/>
      <c r="L58" s="357"/>
      <c r="M58" s="357"/>
      <c r="N58" s="357"/>
    </row>
    <row r="59" spans="1:14" x14ac:dyDescent="0.2">
      <c r="A59" s="306" t="s">
        <v>434</v>
      </c>
      <c r="B59" s="328" t="s">
        <v>77</v>
      </c>
      <c r="C59" s="329">
        <v>25</v>
      </c>
      <c r="D59" s="329">
        <v>25</v>
      </c>
      <c r="E59" s="330">
        <v>30</v>
      </c>
      <c r="F59" s="331">
        <f>C59+D59+E59</f>
        <v>80</v>
      </c>
      <c r="G59" s="332">
        <v>28</v>
      </c>
      <c r="H59" s="329">
        <v>23</v>
      </c>
      <c r="I59" s="329">
        <v>35</v>
      </c>
      <c r="J59" s="329">
        <v>30</v>
      </c>
      <c r="K59" s="329">
        <v>27</v>
      </c>
      <c r="L59" s="330">
        <v>24</v>
      </c>
      <c r="M59" s="331">
        <f>SUM(G59:L59)</f>
        <v>167</v>
      </c>
      <c r="N59" s="333">
        <f>M59+F59</f>
        <v>247</v>
      </c>
    </row>
    <row r="60" spans="1:14" x14ac:dyDescent="0.2">
      <c r="A60" s="306" t="s">
        <v>435</v>
      </c>
      <c r="B60" s="328" t="s">
        <v>78</v>
      </c>
      <c r="C60" s="329">
        <v>23</v>
      </c>
      <c r="D60" s="329">
        <v>22</v>
      </c>
      <c r="E60" s="330">
        <v>18</v>
      </c>
      <c r="F60" s="334">
        <f>C60+D60+E60</f>
        <v>63</v>
      </c>
      <c r="G60" s="332">
        <v>25</v>
      </c>
      <c r="H60" s="329">
        <v>25</v>
      </c>
      <c r="I60" s="329">
        <v>22</v>
      </c>
      <c r="J60" s="329">
        <v>21</v>
      </c>
      <c r="K60" s="329">
        <v>25</v>
      </c>
      <c r="L60" s="330">
        <v>27</v>
      </c>
      <c r="M60" s="334">
        <f>SUM(G60:L60)</f>
        <v>145</v>
      </c>
      <c r="N60" s="335">
        <f>M60+F60</f>
        <v>208</v>
      </c>
    </row>
    <row r="61" spans="1:14" ht="12" thickBot="1" x14ac:dyDescent="0.25">
      <c r="A61" s="1027">
        <v>2122</v>
      </c>
      <c r="B61" s="338" t="s">
        <v>79</v>
      </c>
      <c r="C61" s="338">
        <v>22</v>
      </c>
      <c r="D61" s="338">
        <v>28</v>
      </c>
      <c r="E61" s="342">
        <v>29</v>
      </c>
      <c r="F61" s="334">
        <f>C61+D61+E61</f>
        <v>79</v>
      </c>
      <c r="G61" s="380">
        <v>26</v>
      </c>
      <c r="H61" s="338">
        <v>19</v>
      </c>
      <c r="I61" s="338">
        <v>23</v>
      </c>
      <c r="J61" s="338">
        <v>25</v>
      </c>
      <c r="K61" s="338">
        <v>16</v>
      </c>
      <c r="L61" s="342">
        <v>10</v>
      </c>
      <c r="M61" s="334">
        <f>SUM(G61:L61)</f>
        <v>119</v>
      </c>
      <c r="N61" s="344">
        <f>M61+F61</f>
        <v>198</v>
      </c>
    </row>
    <row r="62" spans="1:14" ht="12" thickBot="1" x14ac:dyDescent="0.25">
      <c r="B62" s="345" t="s">
        <v>80</v>
      </c>
      <c r="C62" s="346">
        <f t="shared" ref="C62:N62" si="16">C59+C60+C61</f>
        <v>70</v>
      </c>
      <c r="D62" s="346">
        <f t="shared" si="16"/>
        <v>75</v>
      </c>
      <c r="E62" s="347">
        <f t="shared" si="16"/>
        <v>77</v>
      </c>
      <c r="F62" s="348">
        <f t="shared" si="16"/>
        <v>222</v>
      </c>
      <c r="G62" s="349">
        <f t="shared" si="16"/>
        <v>79</v>
      </c>
      <c r="H62" s="346">
        <f t="shared" si="16"/>
        <v>67</v>
      </c>
      <c r="I62" s="346">
        <f t="shared" si="16"/>
        <v>80</v>
      </c>
      <c r="J62" s="346">
        <f t="shared" si="16"/>
        <v>76</v>
      </c>
      <c r="K62" s="346">
        <f t="shared" si="16"/>
        <v>68</v>
      </c>
      <c r="L62" s="347">
        <f t="shared" si="16"/>
        <v>61</v>
      </c>
      <c r="M62" s="348">
        <f t="shared" si="16"/>
        <v>431</v>
      </c>
      <c r="N62" s="350">
        <f t="shared" si="16"/>
        <v>653</v>
      </c>
    </row>
    <row r="63" spans="1:14" ht="12" thickBot="1" x14ac:dyDescent="0.25">
      <c r="B63" s="357"/>
      <c r="C63" s="357"/>
      <c r="D63" s="357"/>
      <c r="E63" s="357"/>
      <c r="F63" s="357"/>
      <c r="G63" s="357"/>
      <c r="H63" s="357"/>
      <c r="I63" s="357"/>
      <c r="J63" s="357"/>
      <c r="K63" s="357"/>
      <c r="L63" s="357"/>
      <c r="M63" s="357"/>
      <c r="N63" s="357"/>
    </row>
    <row r="64" spans="1:14" x14ac:dyDescent="0.2">
      <c r="A64" s="306" t="s">
        <v>436</v>
      </c>
      <c r="B64" s="328" t="s">
        <v>81</v>
      </c>
      <c r="C64" s="329">
        <v>17</v>
      </c>
      <c r="D64" s="329">
        <v>19</v>
      </c>
      <c r="E64" s="330">
        <v>28</v>
      </c>
      <c r="F64" s="381">
        <f>C64+D64+E64</f>
        <v>64</v>
      </c>
      <c r="G64" s="332">
        <v>20</v>
      </c>
      <c r="H64" s="329">
        <v>19</v>
      </c>
      <c r="I64" s="329">
        <v>14</v>
      </c>
      <c r="J64" s="329">
        <v>18</v>
      </c>
      <c r="K64" s="329">
        <v>10</v>
      </c>
      <c r="L64" s="330">
        <v>12</v>
      </c>
      <c r="M64" s="381">
        <f>SUM(G64:L64)</f>
        <v>93</v>
      </c>
      <c r="N64" s="382">
        <f>M64+F64</f>
        <v>157</v>
      </c>
    </row>
    <row r="65" spans="1:14" x14ac:dyDescent="0.2">
      <c r="A65" s="306" t="s">
        <v>437</v>
      </c>
      <c r="B65" s="328" t="s">
        <v>334</v>
      </c>
      <c r="C65" s="329">
        <v>25</v>
      </c>
      <c r="D65" s="329">
        <v>13</v>
      </c>
      <c r="E65" s="330">
        <v>7</v>
      </c>
      <c r="F65" s="354">
        <f>C65+D65+E65</f>
        <v>45</v>
      </c>
      <c r="G65" s="332">
        <v>25</v>
      </c>
      <c r="H65" s="329">
        <v>22</v>
      </c>
      <c r="I65" s="329">
        <v>12</v>
      </c>
      <c r="J65" s="329">
        <v>20</v>
      </c>
      <c r="K65" s="329">
        <v>19</v>
      </c>
      <c r="L65" s="330">
        <v>18</v>
      </c>
      <c r="M65" s="354">
        <f>SUM(G65:L65)</f>
        <v>116</v>
      </c>
      <c r="N65" s="356">
        <f>M65+F65</f>
        <v>161</v>
      </c>
    </row>
    <row r="66" spans="1:14" x14ac:dyDescent="0.2">
      <c r="A66" s="306" t="s">
        <v>439</v>
      </c>
      <c r="B66" s="328" t="s">
        <v>82</v>
      </c>
      <c r="C66" s="329">
        <v>11</v>
      </c>
      <c r="D66" s="329">
        <v>9</v>
      </c>
      <c r="E66" s="330">
        <v>13</v>
      </c>
      <c r="F66" s="354">
        <f>C66+D66+E66</f>
        <v>33</v>
      </c>
      <c r="G66" s="332">
        <v>13</v>
      </c>
      <c r="H66" s="329">
        <v>9</v>
      </c>
      <c r="I66" s="329">
        <v>13</v>
      </c>
      <c r="J66" s="329">
        <v>12</v>
      </c>
      <c r="K66" s="329">
        <v>10</v>
      </c>
      <c r="L66" s="330">
        <v>11</v>
      </c>
      <c r="M66" s="354">
        <f>SUM(G66:L66)</f>
        <v>68</v>
      </c>
      <c r="N66" s="356">
        <f>M66+F66</f>
        <v>101</v>
      </c>
    </row>
    <row r="67" spans="1:14" ht="12" thickBot="1" x14ac:dyDescent="0.25">
      <c r="A67" s="306" t="s">
        <v>440</v>
      </c>
      <c r="B67" s="338" t="s">
        <v>438</v>
      </c>
      <c r="C67" s="339">
        <v>9</v>
      </c>
      <c r="D67" s="339">
        <v>11</v>
      </c>
      <c r="E67" s="340">
        <v>9</v>
      </c>
      <c r="F67" s="354">
        <f>C67+D67+E67</f>
        <v>29</v>
      </c>
      <c r="G67" s="341">
        <v>19</v>
      </c>
      <c r="H67" s="339">
        <v>11</v>
      </c>
      <c r="I67" s="339">
        <v>14</v>
      </c>
      <c r="J67" s="339">
        <v>13</v>
      </c>
      <c r="K67" s="339">
        <v>9</v>
      </c>
      <c r="L67" s="340">
        <v>13</v>
      </c>
      <c r="M67" s="354">
        <f>SUM(G67:L67)</f>
        <v>79</v>
      </c>
      <c r="N67" s="356">
        <f>M67+F67</f>
        <v>108</v>
      </c>
    </row>
    <row r="68" spans="1:14" ht="12" thickBot="1" x14ac:dyDescent="0.25">
      <c r="B68" s="383" t="s">
        <v>83</v>
      </c>
      <c r="C68" s="384">
        <f>SUM(C64:C67)</f>
        <v>62</v>
      </c>
      <c r="D68" s="384">
        <f t="shared" ref="D68:N68" si="17">SUM(D64:D67)</f>
        <v>52</v>
      </c>
      <c r="E68" s="385">
        <f t="shared" si="17"/>
        <v>57</v>
      </c>
      <c r="F68" s="386">
        <f t="shared" si="17"/>
        <v>171</v>
      </c>
      <c r="G68" s="387">
        <f t="shared" si="17"/>
        <v>77</v>
      </c>
      <c r="H68" s="384">
        <f t="shared" si="17"/>
        <v>61</v>
      </c>
      <c r="I68" s="384">
        <f t="shared" si="17"/>
        <v>53</v>
      </c>
      <c r="J68" s="384">
        <f t="shared" si="17"/>
        <v>63</v>
      </c>
      <c r="K68" s="384">
        <f t="shared" si="17"/>
        <v>48</v>
      </c>
      <c r="L68" s="384">
        <f t="shared" si="17"/>
        <v>54</v>
      </c>
      <c r="M68" s="388">
        <f t="shared" si="17"/>
        <v>356</v>
      </c>
      <c r="N68" s="389">
        <f t="shared" si="17"/>
        <v>527</v>
      </c>
    </row>
    <row r="69" spans="1:14" ht="12" thickBot="1" x14ac:dyDescent="0.25">
      <c r="B69" s="390"/>
      <c r="C69" s="390"/>
      <c r="D69" s="390"/>
      <c r="E69" s="390"/>
      <c r="F69" s="390"/>
      <c r="G69" s="390"/>
      <c r="H69" s="390"/>
      <c r="I69" s="390"/>
      <c r="J69" s="390"/>
      <c r="K69" s="390"/>
      <c r="L69" s="390"/>
      <c r="M69" s="390"/>
      <c r="N69" s="390"/>
    </row>
    <row r="70" spans="1:14" x14ac:dyDescent="0.2">
      <c r="A70" s="306">
        <v>2131</v>
      </c>
      <c r="B70" s="316" t="s">
        <v>86</v>
      </c>
      <c r="C70" s="391">
        <v>21</v>
      </c>
      <c r="D70" s="391">
        <v>24</v>
      </c>
      <c r="E70" s="392">
        <v>25</v>
      </c>
      <c r="F70" s="312">
        <f>E70+D70+C70</f>
        <v>70</v>
      </c>
      <c r="G70" s="393">
        <v>20</v>
      </c>
      <c r="H70" s="391">
        <v>15</v>
      </c>
      <c r="I70" s="391">
        <v>15</v>
      </c>
      <c r="J70" s="391">
        <v>20</v>
      </c>
      <c r="K70" s="391">
        <v>14</v>
      </c>
      <c r="L70" s="392">
        <v>9</v>
      </c>
      <c r="M70" s="312">
        <f>SUM(G70:L70)</f>
        <v>93</v>
      </c>
      <c r="N70" s="394">
        <f>M70+F70</f>
        <v>163</v>
      </c>
    </row>
    <row r="71" spans="1:14" x14ac:dyDescent="0.2">
      <c r="A71" s="306" t="s">
        <v>441</v>
      </c>
      <c r="B71" s="328" t="s">
        <v>85</v>
      </c>
      <c r="C71" s="329">
        <v>24</v>
      </c>
      <c r="D71" s="329">
        <v>25</v>
      </c>
      <c r="E71" s="330">
        <v>23</v>
      </c>
      <c r="F71" s="314">
        <f>E71+D71+C71</f>
        <v>72</v>
      </c>
      <c r="G71" s="332">
        <v>15</v>
      </c>
      <c r="H71" s="329">
        <v>19</v>
      </c>
      <c r="I71" s="329">
        <v>22</v>
      </c>
      <c r="J71" s="329">
        <v>21</v>
      </c>
      <c r="K71" s="329">
        <v>23</v>
      </c>
      <c r="L71" s="330">
        <v>13</v>
      </c>
      <c r="M71" s="314">
        <f>SUM(G71:L71)</f>
        <v>113</v>
      </c>
      <c r="N71" s="395">
        <f>M71+F71</f>
        <v>185</v>
      </c>
    </row>
    <row r="72" spans="1:14" x14ac:dyDescent="0.2">
      <c r="A72" s="306" t="s">
        <v>442</v>
      </c>
      <c r="B72" s="328" t="s">
        <v>306</v>
      </c>
      <c r="C72" s="329">
        <v>23</v>
      </c>
      <c r="D72" s="329">
        <v>20</v>
      </c>
      <c r="E72" s="330">
        <v>21</v>
      </c>
      <c r="F72" s="314">
        <f>E72+D72+C72</f>
        <v>64</v>
      </c>
      <c r="G72" s="332">
        <v>21</v>
      </c>
      <c r="H72" s="329">
        <v>22</v>
      </c>
      <c r="I72" s="329">
        <v>14</v>
      </c>
      <c r="J72" s="329">
        <v>17</v>
      </c>
      <c r="K72" s="329">
        <v>6</v>
      </c>
      <c r="L72" s="330">
        <v>7</v>
      </c>
      <c r="M72" s="314">
        <f>SUM(G72:L72)</f>
        <v>87</v>
      </c>
      <c r="N72" s="395">
        <f>M72+F72</f>
        <v>151</v>
      </c>
    </row>
    <row r="73" spans="1:14" ht="12" thickBot="1" x14ac:dyDescent="0.25">
      <c r="A73" s="306">
        <v>2133</v>
      </c>
      <c r="B73" s="338" t="s">
        <v>84</v>
      </c>
      <c r="C73" s="339">
        <v>51</v>
      </c>
      <c r="D73" s="339">
        <v>46</v>
      </c>
      <c r="E73" s="340">
        <v>55</v>
      </c>
      <c r="F73" s="396">
        <f>E73+D73+C73</f>
        <v>152</v>
      </c>
      <c r="G73" s="341">
        <v>40</v>
      </c>
      <c r="H73" s="339">
        <v>46</v>
      </c>
      <c r="I73" s="339">
        <v>51</v>
      </c>
      <c r="J73" s="339">
        <v>44</v>
      </c>
      <c r="K73" s="339">
        <v>48</v>
      </c>
      <c r="L73" s="340">
        <v>53</v>
      </c>
      <c r="M73" s="396">
        <f>SUM(G73:L73)</f>
        <v>282</v>
      </c>
      <c r="N73" s="397">
        <f>M73+F73</f>
        <v>434</v>
      </c>
    </row>
    <row r="74" spans="1:14" ht="12" thickBot="1" x14ac:dyDescent="0.25">
      <c r="B74" s="383" t="s">
        <v>87</v>
      </c>
      <c r="C74" s="384">
        <f>SUM(C70:C73)</f>
        <v>119</v>
      </c>
      <c r="D74" s="384">
        <f t="shared" ref="D74:N74" si="18">SUM(D70:D73)</f>
        <v>115</v>
      </c>
      <c r="E74" s="385">
        <f t="shared" si="18"/>
        <v>124</v>
      </c>
      <c r="F74" s="386">
        <f t="shared" si="18"/>
        <v>358</v>
      </c>
      <c r="G74" s="387">
        <f t="shared" si="18"/>
        <v>96</v>
      </c>
      <c r="H74" s="384">
        <f t="shared" si="18"/>
        <v>102</v>
      </c>
      <c r="I74" s="384">
        <f t="shared" si="18"/>
        <v>102</v>
      </c>
      <c r="J74" s="384">
        <f t="shared" si="18"/>
        <v>102</v>
      </c>
      <c r="K74" s="384">
        <f t="shared" si="18"/>
        <v>91</v>
      </c>
      <c r="L74" s="385">
        <f t="shared" si="18"/>
        <v>82</v>
      </c>
      <c r="M74" s="386">
        <f t="shared" si="18"/>
        <v>575</v>
      </c>
      <c r="N74" s="398">
        <f t="shared" si="18"/>
        <v>933</v>
      </c>
    </row>
    <row r="75" spans="1:14" ht="12" thickBot="1" x14ac:dyDescent="0.25">
      <c r="B75" s="351"/>
      <c r="C75" s="351"/>
      <c r="D75" s="351"/>
      <c r="E75" s="351"/>
      <c r="F75" s="351"/>
      <c r="G75" s="351"/>
      <c r="H75" s="351"/>
      <c r="I75" s="351"/>
      <c r="J75" s="351"/>
      <c r="K75" s="351"/>
      <c r="L75" s="351"/>
      <c r="M75" s="351"/>
      <c r="N75" s="351"/>
    </row>
    <row r="76" spans="1:14" x14ac:dyDescent="0.2">
      <c r="A76" s="306" t="s">
        <v>443</v>
      </c>
      <c r="B76" s="328" t="s">
        <v>90</v>
      </c>
      <c r="C76" s="329">
        <v>23</v>
      </c>
      <c r="D76" s="329">
        <v>9</v>
      </c>
      <c r="E76" s="337">
        <v>11</v>
      </c>
      <c r="F76" s="331">
        <f>C76+D76+E76</f>
        <v>43</v>
      </c>
      <c r="G76" s="366">
        <v>6</v>
      </c>
      <c r="H76" s="328">
        <v>12</v>
      </c>
      <c r="I76" s="328">
        <v>7</v>
      </c>
      <c r="J76" s="328">
        <v>9</v>
      </c>
      <c r="K76" s="328">
        <v>5</v>
      </c>
      <c r="L76" s="337">
        <v>10</v>
      </c>
      <c r="M76" s="331">
        <f>SUM(G76:L76)</f>
        <v>49</v>
      </c>
      <c r="N76" s="333">
        <f>M76+F76</f>
        <v>92</v>
      </c>
    </row>
    <row r="77" spans="1:14" x14ac:dyDescent="0.2">
      <c r="A77" s="306" t="s">
        <v>444</v>
      </c>
      <c r="B77" s="328" t="s">
        <v>91</v>
      </c>
      <c r="C77" s="329">
        <v>2</v>
      </c>
      <c r="D77" s="329">
        <v>4</v>
      </c>
      <c r="E77" s="337">
        <v>4</v>
      </c>
      <c r="F77" s="334">
        <f>C77+D77+E77</f>
        <v>10</v>
      </c>
      <c r="G77" s="366">
        <v>5</v>
      </c>
      <c r="H77" s="328">
        <v>4</v>
      </c>
      <c r="I77" s="328">
        <v>5</v>
      </c>
      <c r="J77" s="328">
        <v>4</v>
      </c>
      <c r="K77" s="328">
        <v>2</v>
      </c>
      <c r="L77" s="337">
        <v>4</v>
      </c>
      <c r="M77" s="334">
        <f t="shared" ref="M77:M85" si="19">SUM(G77:L77)</f>
        <v>24</v>
      </c>
      <c r="N77" s="335">
        <f t="shared" ref="N77:N85" si="20">M77+F77</f>
        <v>34</v>
      </c>
    </row>
    <row r="78" spans="1:14" x14ac:dyDescent="0.2">
      <c r="A78" s="306" t="s">
        <v>445</v>
      </c>
      <c r="B78" s="328" t="s">
        <v>95</v>
      </c>
      <c r="C78" s="329">
        <v>3</v>
      </c>
      <c r="D78" s="329">
        <v>3</v>
      </c>
      <c r="E78" s="337">
        <v>3</v>
      </c>
      <c r="F78" s="334">
        <f>C78+D78+E78</f>
        <v>9</v>
      </c>
      <c r="G78" s="366">
        <v>2</v>
      </c>
      <c r="H78" s="328">
        <v>3</v>
      </c>
      <c r="I78" s="328">
        <v>2</v>
      </c>
      <c r="J78" s="328">
        <v>7</v>
      </c>
      <c r="K78" s="328">
        <v>2</v>
      </c>
      <c r="L78" s="337">
        <v>3</v>
      </c>
      <c r="M78" s="334">
        <f t="shared" si="19"/>
        <v>19</v>
      </c>
      <c r="N78" s="335">
        <f t="shared" si="20"/>
        <v>28</v>
      </c>
    </row>
    <row r="79" spans="1:14" x14ac:dyDescent="0.2">
      <c r="A79" s="306" t="s">
        <v>446</v>
      </c>
      <c r="B79" s="328" t="s">
        <v>96</v>
      </c>
      <c r="C79" s="329">
        <v>8</v>
      </c>
      <c r="D79" s="329">
        <v>2</v>
      </c>
      <c r="E79" s="337">
        <v>3</v>
      </c>
      <c r="F79" s="334">
        <f t="shared" ref="F79:F85" si="21">C79+D79+E79</f>
        <v>13</v>
      </c>
      <c r="G79" s="366">
        <v>5</v>
      </c>
      <c r="H79" s="328">
        <v>4</v>
      </c>
      <c r="I79" s="328">
        <v>5</v>
      </c>
      <c r="J79" s="328">
        <v>7</v>
      </c>
      <c r="K79" s="328">
        <v>4</v>
      </c>
      <c r="L79" s="337">
        <v>3</v>
      </c>
      <c r="M79" s="334">
        <f t="shared" si="19"/>
        <v>28</v>
      </c>
      <c r="N79" s="335">
        <f t="shared" si="20"/>
        <v>41</v>
      </c>
    </row>
    <row r="80" spans="1:14" x14ac:dyDescent="0.2">
      <c r="A80" s="306" t="s">
        <v>502</v>
      </c>
      <c r="B80" s="328" t="s">
        <v>503</v>
      </c>
      <c r="C80" s="329">
        <v>7</v>
      </c>
      <c r="D80" s="329">
        <v>10</v>
      </c>
      <c r="E80" s="337">
        <v>9</v>
      </c>
      <c r="F80" s="334">
        <f t="shared" si="21"/>
        <v>26</v>
      </c>
      <c r="G80" s="366">
        <v>7</v>
      </c>
      <c r="H80" s="328">
        <v>11</v>
      </c>
      <c r="I80" s="328">
        <v>12</v>
      </c>
      <c r="J80" s="328">
        <v>14</v>
      </c>
      <c r="K80" s="328">
        <v>7</v>
      </c>
      <c r="L80" s="337">
        <v>12</v>
      </c>
      <c r="M80" s="334">
        <f t="shared" si="19"/>
        <v>63</v>
      </c>
      <c r="N80" s="335">
        <f t="shared" si="20"/>
        <v>89</v>
      </c>
    </row>
    <row r="81" spans="1:14" x14ac:dyDescent="0.2">
      <c r="A81" s="306" t="s">
        <v>447</v>
      </c>
      <c r="B81" s="328" t="s">
        <v>89</v>
      </c>
      <c r="C81" s="329">
        <v>14</v>
      </c>
      <c r="D81" s="329">
        <v>11</v>
      </c>
      <c r="E81" s="337">
        <v>10</v>
      </c>
      <c r="F81" s="334">
        <f t="shared" si="21"/>
        <v>35</v>
      </c>
      <c r="G81" s="366">
        <v>17</v>
      </c>
      <c r="H81" s="328">
        <v>9</v>
      </c>
      <c r="I81" s="328">
        <v>18</v>
      </c>
      <c r="J81" s="328">
        <v>18</v>
      </c>
      <c r="K81" s="328">
        <v>15</v>
      </c>
      <c r="L81" s="337">
        <v>13</v>
      </c>
      <c r="M81" s="334">
        <f t="shared" si="19"/>
        <v>90</v>
      </c>
      <c r="N81" s="335">
        <f t="shared" si="20"/>
        <v>125</v>
      </c>
    </row>
    <row r="82" spans="1:14" x14ac:dyDescent="0.2">
      <c r="A82" s="306" t="s">
        <v>448</v>
      </c>
      <c r="B82" s="328" t="s">
        <v>92</v>
      </c>
      <c r="C82" s="329">
        <v>11</v>
      </c>
      <c r="D82" s="329">
        <v>6</v>
      </c>
      <c r="E82" s="337">
        <v>9</v>
      </c>
      <c r="F82" s="334">
        <f t="shared" si="21"/>
        <v>26</v>
      </c>
      <c r="G82" s="366">
        <v>7</v>
      </c>
      <c r="H82" s="328">
        <v>10</v>
      </c>
      <c r="I82" s="328">
        <v>9</v>
      </c>
      <c r="J82" s="328">
        <v>9</v>
      </c>
      <c r="K82" s="328">
        <v>9</v>
      </c>
      <c r="L82" s="337">
        <v>13</v>
      </c>
      <c r="M82" s="334">
        <f t="shared" si="19"/>
        <v>57</v>
      </c>
      <c r="N82" s="335">
        <f t="shared" si="20"/>
        <v>83</v>
      </c>
    </row>
    <row r="83" spans="1:14" x14ac:dyDescent="0.2">
      <c r="A83" s="306" t="s">
        <v>449</v>
      </c>
      <c r="B83" s="328" t="s">
        <v>94</v>
      </c>
      <c r="C83" s="329">
        <v>3</v>
      </c>
      <c r="D83" s="329">
        <v>6</v>
      </c>
      <c r="E83" s="330">
        <v>6</v>
      </c>
      <c r="F83" s="334">
        <f t="shared" si="21"/>
        <v>15</v>
      </c>
      <c r="G83" s="332">
        <v>10</v>
      </c>
      <c r="H83" s="329">
        <v>3</v>
      </c>
      <c r="I83" s="329">
        <v>7</v>
      </c>
      <c r="J83" s="329">
        <v>4</v>
      </c>
      <c r="K83" s="329">
        <v>6</v>
      </c>
      <c r="L83" s="330">
        <v>3</v>
      </c>
      <c r="M83" s="334">
        <f t="shared" si="19"/>
        <v>33</v>
      </c>
      <c r="N83" s="335">
        <f t="shared" si="20"/>
        <v>48</v>
      </c>
    </row>
    <row r="84" spans="1:14" x14ac:dyDescent="0.2">
      <c r="A84" s="306" t="s">
        <v>504</v>
      </c>
      <c r="B84" s="328" t="s">
        <v>93</v>
      </c>
      <c r="C84" s="329">
        <v>3</v>
      </c>
      <c r="D84" s="329">
        <v>14</v>
      </c>
      <c r="E84" s="330">
        <v>5</v>
      </c>
      <c r="F84" s="334">
        <f t="shared" si="21"/>
        <v>22</v>
      </c>
      <c r="G84" s="332">
        <v>3</v>
      </c>
      <c r="H84" s="329">
        <v>5</v>
      </c>
      <c r="I84" s="329">
        <v>4</v>
      </c>
      <c r="J84" s="329">
        <v>5</v>
      </c>
      <c r="K84" s="329">
        <v>5</v>
      </c>
      <c r="L84" s="330">
        <v>6</v>
      </c>
      <c r="M84" s="334">
        <f t="shared" si="19"/>
        <v>28</v>
      </c>
      <c r="N84" s="335">
        <f t="shared" si="20"/>
        <v>50</v>
      </c>
    </row>
    <row r="85" spans="1:14" ht="12" thickBot="1" x14ac:dyDescent="0.25">
      <c r="A85" s="306" t="s">
        <v>505</v>
      </c>
      <c r="B85" s="338" t="s">
        <v>97</v>
      </c>
      <c r="C85" s="339">
        <v>3</v>
      </c>
      <c r="D85" s="339">
        <v>7</v>
      </c>
      <c r="E85" s="340">
        <v>3</v>
      </c>
      <c r="F85" s="354">
        <f t="shared" si="21"/>
        <v>13</v>
      </c>
      <c r="G85" s="341">
        <v>4</v>
      </c>
      <c r="H85" s="339">
        <v>6</v>
      </c>
      <c r="I85" s="339">
        <v>7</v>
      </c>
      <c r="J85" s="339">
        <v>5</v>
      </c>
      <c r="K85" s="339">
        <v>5</v>
      </c>
      <c r="L85" s="340">
        <v>8</v>
      </c>
      <c r="M85" s="343">
        <f t="shared" si="19"/>
        <v>35</v>
      </c>
      <c r="N85" s="356">
        <f t="shared" si="20"/>
        <v>48</v>
      </c>
    </row>
    <row r="86" spans="1:14" ht="12" thickBot="1" x14ac:dyDescent="0.25">
      <c r="B86" s="383" t="s">
        <v>98</v>
      </c>
      <c r="C86" s="384">
        <f t="shared" ref="C86:N86" si="22">SUM(C76:C85)</f>
        <v>77</v>
      </c>
      <c r="D86" s="384">
        <f t="shared" si="22"/>
        <v>72</v>
      </c>
      <c r="E86" s="385">
        <f t="shared" si="22"/>
        <v>63</v>
      </c>
      <c r="F86" s="386">
        <f t="shared" si="22"/>
        <v>212</v>
      </c>
      <c r="G86" s="387">
        <f t="shared" si="22"/>
        <v>66</v>
      </c>
      <c r="H86" s="384">
        <f t="shared" si="22"/>
        <v>67</v>
      </c>
      <c r="I86" s="384">
        <f t="shared" si="22"/>
        <v>76</v>
      </c>
      <c r="J86" s="384">
        <f t="shared" si="22"/>
        <v>82</v>
      </c>
      <c r="K86" s="384">
        <f t="shared" si="22"/>
        <v>60</v>
      </c>
      <c r="L86" s="385">
        <f t="shared" si="22"/>
        <v>75</v>
      </c>
      <c r="M86" s="386">
        <f t="shared" si="22"/>
        <v>426</v>
      </c>
      <c r="N86" s="389">
        <f t="shared" si="22"/>
        <v>638</v>
      </c>
    </row>
    <row r="87" spans="1:14" ht="12" thickBot="1" x14ac:dyDescent="0.25">
      <c r="B87" s="351"/>
      <c r="C87" s="351"/>
      <c r="D87" s="351"/>
      <c r="E87" s="351"/>
      <c r="F87" s="351"/>
      <c r="G87" s="351"/>
      <c r="H87" s="351"/>
      <c r="I87" s="351"/>
      <c r="J87" s="351"/>
      <c r="K87" s="351"/>
      <c r="L87" s="351"/>
      <c r="N87" s="351"/>
    </row>
    <row r="88" spans="1:14" ht="12" thickBot="1" x14ac:dyDescent="0.25">
      <c r="B88" s="399" t="s">
        <v>99</v>
      </c>
      <c r="C88" s="400">
        <f t="shared" ref="C88:N88" si="23">C26+C35+C45+C51+C57+C62+C68+C74+C86</f>
        <v>648</v>
      </c>
      <c r="D88" s="400">
        <f t="shared" si="23"/>
        <v>622</v>
      </c>
      <c r="E88" s="400">
        <f t="shared" si="23"/>
        <v>644</v>
      </c>
      <c r="F88" s="401">
        <f t="shared" si="23"/>
        <v>1914</v>
      </c>
      <c r="G88" s="400">
        <f t="shared" si="23"/>
        <v>649</v>
      </c>
      <c r="H88" s="400">
        <f t="shared" si="23"/>
        <v>601</v>
      </c>
      <c r="I88" s="400">
        <f t="shared" si="23"/>
        <v>636</v>
      </c>
      <c r="J88" s="400">
        <f t="shared" si="23"/>
        <v>612</v>
      </c>
      <c r="K88" s="400">
        <f t="shared" si="23"/>
        <v>575</v>
      </c>
      <c r="L88" s="400">
        <f t="shared" si="23"/>
        <v>544</v>
      </c>
      <c r="M88" s="401">
        <f t="shared" si="23"/>
        <v>3617</v>
      </c>
      <c r="N88" s="402">
        <f t="shared" si="23"/>
        <v>5531</v>
      </c>
    </row>
    <row r="89" spans="1:14" x14ac:dyDescent="0.2">
      <c r="B89" s="374"/>
      <c r="C89" s="403"/>
      <c r="D89" s="403"/>
      <c r="E89" s="403"/>
      <c r="F89" s="357"/>
      <c r="G89" s="403"/>
      <c r="H89" s="403"/>
      <c r="I89" s="403"/>
      <c r="J89" s="403"/>
      <c r="K89" s="403"/>
      <c r="L89" s="403"/>
      <c r="M89" s="357"/>
      <c r="N89" s="357"/>
    </row>
    <row r="90" spans="1:14" ht="12" thickBot="1" x14ac:dyDescent="0.25">
      <c r="B90" s="374"/>
      <c r="C90" s="403"/>
      <c r="D90" s="403"/>
      <c r="E90" s="403"/>
      <c r="F90" s="357"/>
      <c r="G90" s="403"/>
      <c r="H90" s="403"/>
      <c r="I90" s="403"/>
      <c r="J90" s="403"/>
      <c r="K90" s="403"/>
      <c r="L90" s="403"/>
      <c r="M90" s="357"/>
      <c r="N90" s="357"/>
    </row>
    <row r="91" spans="1:14" ht="12" thickBot="1" x14ac:dyDescent="0.25">
      <c r="A91" s="306">
        <v>3103</v>
      </c>
      <c r="B91" s="404" t="s">
        <v>100</v>
      </c>
      <c r="C91" s="405">
        <v>33</v>
      </c>
      <c r="D91" s="405">
        <v>40</v>
      </c>
      <c r="E91" s="405">
        <v>45</v>
      </c>
      <c r="F91" s="406">
        <f>E91+D91+C91</f>
        <v>118</v>
      </c>
      <c r="G91" s="405">
        <v>50</v>
      </c>
      <c r="H91" s="405">
        <v>42</v>
      </c>
      <c r="I91" s="405">
        <v>47</v>
      </c>
      <c r="J91" s="405">
        <v>53</v>
      </c>
      <c r="K91" s="405">
        <v>42</v>
      </c>
      <c r="L91" s="407">
        <v>50</v>
      </c>
      <c r="M91" s="406">
        <f>SUM(G91:L91)</f>
        <v>284</v>
      </c>
      <c r="N91" s="408">
        <f>M91+F91</f>
        <v>402</v>
      </c>
    </row>
    <row r="92" spans="1:14" ht="12" thickBot="1" x14ac:dyDescent="0.25">
      <c r="A92" s="306">
        <v>3181</v>
      </c>
      <c r="B92" s="404" t="s">
        <v>450</v>
      </c>
      <c r="C92" s="409">
        <v>11</v>
      </c>
      <c r="D92" s="410">
        <v>10</v>
      </c>
      <c r="E92" s="410">
        <v>15</v>
      </c>
      <c r="F92" s="411">
        <f>E92+D92+C92</f>
        <v>36</v>
      </c>
      <c r="G92" s="409">
        <v>9</v>
      </c>
      <c r="H92" s="410">
        <v>10</v>
      </c>
      <c r="I92" s="410">
        <v>11</v>
      </c>
      <c r="J92" s="409">
        <v>22</v>
      </c>
      <c r="K92" s="410">
        <v>17</v>
      </c>
      <c r="L92" s="412">
        <v>20</v>
      </c>
      <c r="M92" s="411">
        <f>SUM(G92:L92)</f>
        <v>89</v>
      </c>
      <c r="N92" s="413">
        <f>M92+F92</f>
        <v>125</v>
      </c>
    </row>
    <row r="93" spans="1:14" ht="12" thickBot="1" x14ac:dyDescent="0.25">
      <c r="B93" s="414"/>
      <c r="C93" s="415"/>
      <c r="D93" s="416"/>
      <c r="E93" s="417"/>
      <c r="F93" s="418"/>
      <c r="G93" s="416"/>
      <c r="H93" s="416"/>
      <c r="I93" s="416"/>
      <c r="J93" s="415"/>
      <c r="K93" s="416"/>
      <c r="L93" s="417"/>
      <c r="M93" s="418"/>
      <c r="N93" s="419"/>
    </row>
    <row r="94" spans="1:14" ht="12" thickBot="1" x14ac:dyDescent="0.25">
      <c r="B94" s="420" t="s">
        <v>101</v>
      </c>
      <c r="C94" s="421">
        <f>C91+C92</f>
        <v>44</v>
      </c>
      <c r="D94" s="421">
        <f t="shared" ref="D94:N94" si="24">D91+D92</f>
        <v>50</v>
      </c>
      <c r="E94" s="421">
        <f t="shared" si="24"/>
        <v>60</v>
      </c>
      <c r="F94" s="422">
        <f t="shared" si="24"/>
        <v>154</v>
      </c>
      <c r="G94" s="421">
        <f t="shared" si="24"/>
        <v>59</v>
      </c>
      <c r="H94" s="421">
        <f t="shared" si="24"/>
        <v>52</v>
      </c>
      <c r="I94" s="421">
        <f t="shared" si="24"/>
        <v>58</v>
      </c>
      <c r="J94" s="421">
        <f t="shared" si="24"/>
        <v>75</v>
      </c>
      <c r="K94" s="421">
        <f t="shared" si="24"/>
        <v>59</v>
      </c>
      <c r="L94" s="421">
        <f t="shared" si="24"/>
        <v>70</v>
      </c>
      <c r="M94" s="422">
        <f t="shared" si="24"/>
        <v>373</v>
      </c>
      <c r="N94" s="423">
        <f t="shared" si="24"/>
        <v>527</v>
      </c>
    </row>
    <row r="95" spans="1:14" x14ac:dyDescent="0.2">
      <c r="B95" s="424"/>
      <c r="C95" s="424"/>
      <c r="D95" s="424"/>
      <c r="E95" s="424"/>
      <c r="F95" s="424"/>
      <c r="G95" s="424"/>
      <c r="H95" s="424"/>
      <c r="I95" s="424"/>
      <c r="J95" s="424"/>
      <c r="K95" s="424"/>
      <c r="L95" s="424"/>
      <c r="M95" s="424"/>
      <c r="N95" s="424"/>
    </row>
    <row r="96" spans="1:14" x14ac:dyDescent="0.2">
      <c r="B96" s="424"/>
      <c r="C96" s="424"/>
      <c r="D96" s="424"/>
      <c r="E96" s="424"/>
      <c r="F96" s="424"/>
      <c r="G96" s="424"/>
      <c r="H96" s="424"/>
      <c r="I96" s="424"/>
      <c r="J96" s="424"/>
      <c r="K96" s="424"/>
      <c r="L96" s="424"/>
      <c r="M96" s="424"/>
      <c r="N96" s="418"/>
    </row>
    <row r="97" spans="1:14" s="78" customFormat="1" ht="12.75" x14ac:dyDescent="0.25">
      <c r="A97" s="425"/>
      <c r="B97" s="426" t="s">
        <v>688</v>
      </c>
      <c r="C97" s="426">
        <f>C94+C88+C15</f>
        <v>791</v>
      </c>
      <c r="D97" s="426">
        <f>D94+D88+D15</f>
        <v>787</v>
      </c>
      <c r="E97" s="426">
        <f>E94+E88+E15</f>
        <v>853</v>
      </c>
      <c r="F97" s="427">
        <f>C97+D97+E97</f>
        <v>2431</v>
      </c>
      <c r="G97" s="426">
        <f t="shared" ref="G97:L97" si="25">G94+G88+G15</f>
        <v>855</v>
      </c>
      <c r="H97" s="426">
        <f t="shared" si="25"/>
        <v>767</v>
      </c>
      <c r="I97" s="426">
        <f t="shared" si="25"/>
        <v>856</v>
      </c>
      <c r="J97" s="426">
        <f t="shared" si="25"/>
        <v>829</v>
      </c>
      <c r="K97" s="426">
        <f t="shared" si="25"/>
        <v>790</v>
      </c>
      <c r="L97" s="426">
        <f t="shared" si="25"/>
        <v>735</v>
      </c>
      <c r="M97" s="427">
        <f>SUM(G97:L97)</f>
        <v>4832</v>
      </c>
      <c r="N97" s="428">
        <f>M97+F97</f>
        <v>7263</v>
      </c>
    </row>
    <row r="98" spans="1:14" s="1018" customFormat="1" ht="12.75" x14ac:dyDescent="0.25">
      <c r="A98" s="1016"/>
      <c r="B98" s="429" t="s">
        <v>551</v>
      </c>
      <c r="C98" s="1017">
        <v>751</v>
      </c>
      <c r="D98" s="1017">
        <v>787</v>
      </c>
      <c r="E98" s="1017">
        <v>863</v>
      </c>
      <c r="F98" s="1017">
        <v>2401</v>
      </c>
      <c r="G98" s="1017">
        <v>795</v>
      </c>
      <c r="H98" s="1017">
        <v>855</v>
      </c>
      <c r="I98" s="1017">
        <v>839</v>
      </c>
      <c r="J98" s="1017">
        <v>824</v>
      </c>
      <c r="K98" s="1017">
        <v>759</v>
      </c>
      <c r="L98" s="1017">
        <v>732</v>
      </c>
      <c r="M98" s="1017">
        <v>4804</v>
      </c>
      <c r="N98" s="1017">
        <v>7205</v>
      </c>
    </row>
    <row r="99" spans="1:14" x14ac:dyDescent="0.2">
      <c r="B99" s="429" t="s">
        <v>550</v>
      </c>
      <c r="C99" s="429">
        <v>757</v>
      </c>
      <c r="D99" s="429">
        <v>813</v>
      </c>
      <c r="E99" s="429">
        <v>798</v>
      </c>
      <c r="F99" s="429">
        <v>2368</v>
      </c>
      <c r="G99" s="429">
        <v>839</v>
      </c>
      <c r="H99" s="429">
        <v>849</v>
      </c>
      <c r="I99" s="429">
        <v>818</v>
      </c>
      <c r="J99" s="429">
        <v>777</v>
      </c>
      <c r="K99" s="429">
        <v>740</v>
      </c>
      <c r="L99" s="429">
        <v>753</v>
      </c>
      <c r="M99" s="429">
        <v>4776</v>
      </c>
      <c r="N99" s="429">
        <v>7144</v>
      </c>
    </row>
    <row r="100" spans="1:14" s="104" customFormat="1" x14ac:dyDescent="0.2">
      <c r="A100" s="430"/>
      <c r="B100" s="431" t="s">
        <v>499</v>
      </c>
      <c r="C100" s="431">
        <v>764</v>
      </c>
      <c r="D100" s="431">
        <v>750</v>
      </c>
      <c r="E100" s="431">
        <v>853</v>
      </c>
      <c r="F100" s="431">
        <v>2367</v>
      </c>
      <c r="G100" s="431">
        <v>870</v>
      </c>
      <c r="H100" s="431">
        <v>834</v>
      </c>
      <c r="I100" s="431">
        <v>788</v>
      </c>
      <c r="J100" s="431">
        <v>775</v>
      </c>
      <c r="K100" s="431">
        <v>759</v>
      </c>
      <c r="L100" s="431">
        <v>786</v>
      </c>
      <c r="M100" s="431">
        <v>4812</v>
      </c>
      <c r="N100" s="431">
        <v>7179</v>
      </c>
    </row>
    <row r="101" spans="1:14" s="103" customFormat="1" ht="12.75" x14ac:dyDescent="0.25">
      <c r="A101" s="432"/>
      <c r="B101" s="431" t="s">
        <v>500</v>
      </c>
      <c r="C101" s="431">
        <v>729</v>
      </c>
      <c r="D101" s="431">
        <v>808</v>
      </c>
      <c r="E101" s="431">
        <v>877</v>
      </c>
      <c r="F101" s="431">
        <v>2414</v>
      </c>
      <c r="G101" s="431">
        <v>827</v>
      </c>
      <c r="H101" s="431">
        <v>796</v>
      </c>
      <c r="I101" s="431">
        <v>773</v>
      </c>
      <c r="J101" s="431">
        <v>800</v>
      </c>
      <c r="K101" s="431">
        <v>809</v>
      </c>
      <c r="L101" s="431">
        <v>730</v>
      </c>
      <c r="M101" s="431">
        <v>4735</v>
      </c>
      <c r="N101" s="431">
        <v>7149</v>
      </c>
    </row>
    <row r="102" spans="1:14" s="76" customFormat="1" x14ac:dyDescent="0.2">
      <c r="A102" s="308"/>
      <c r="B102" s="431" t="s">
        <v>396</v>
      </c>
      <c r="C102" s="431">
        <v>780</v>
      </c>
      <c r="D102" s="431">
        <v>828</v>
      </c>
      <c r="E102" s="431">
        <v>845</v>
      </c>
      <c r="F102" s="431">
        <v>2453</v>
      </c>
      <c r="G102" s="431">
        <v>797</v>
      </c>
      <c r="H102" s="431">
        <v>766</v>
      </c>
      <c r="I102" s="431">
        <v>808</v>
      </c>
      <c r="J102" s="431">
        <v>838</v>
      </c>
      <c r="K102" s="431">
        <v>749</v>
      </c>
      <c r="L102" s="431">
        <v>779</v>
      </c>
      <c r="M102" s="431">
        <v>4737</v>
      </c>
      <c r="N102" s="431">
        <v>7190</v>
      </c>
    </row>
    <row r="103" spans="1:14" s="102" customFormat="1" ht="12.75" x14ac:dyDescent="0.25">
      <c r="A103" s="433"/>
      <c r="B103" s="431" t="s">
        <v>375</v>
      </c>
      <c r="C103" s="431">
        <v>803</v>
      </c>
      <c r="D103" s="431">
        <v>800</v>
      </c>
      <c r="E103" s="431">
        <v>802</v>
      </c>
      <c r="F103" s="431">
        <v>2405</v>
      </c>
      <c r="G103" s="431">
        <v>787</v>
      </c>
      <c r="H103" s="431">
        <v>809</v>
      </c>
      <c r="I103" s="431">
        <v>855</v>
      </c>
      <c r="J103" s="431">
        <v>787</v>
      </c>
      <c r="K103" s="431">
        <v>805</v>
      </c>
      <c r="L103" s="431">
        <v>756</v>
      </c>
      <c r="M103" s="431">
        <v>4799</v>
      </c>
      <c r="N103" s="431">
        <v>7204</v>
      </c>
    </row>
    <row r="104" spans="1:14" s="103" customFormat="1" ht="12.75" x14ac:dyDescent="0.25">
      <c r="A104" s="432"/>
      <c r="B104" s="405" t="s">
        <v>349</v>
      </c>
      <c r="C104" s="405">
        <v>760</v>
      </c>
      <c r="D104" s="405">
        <v>778</v>
      </c>
      <c r="E104" s="405">
        <v>802</v>
      </c>
      <c r="F104" s="405">
        <v>2340</v>
      </c>
      <c r="G104" s="405">
        <v>807</v>
      </c>
      <c r="H104" s="405">
        <v>861</v>
      </c>
      <c r="I104" s="405">
        <v>782</v>
      </c>
      <c r="J104" s="405">
        <v>846</v>
      </c>
      <c r="K104" s="405">
        <v>790</v>
      </c>
      <c r="L104" s="405">
        <v>807</v>
      </c>
      <c r="M104" s="405">
        <v>4893</v>
      </c>
      <c r="N104" s="405">
        <v>7233</v>
      </c>
    </row>
    <row r="105" spans="1:14" s="76" customFormat="1" x14ac:dyDescent="0.2">
      <c r="A105" s="308"/>
      <c r="B105" s="405" t="s">
        <v>332</v>
      </c>
      <c r="C105" s="405">
        <v>753</v>
      </c>
      <c r="D105" s="405">
        <v>736</v>
      </c>
      <c r="E105" s="405">
        <v>822</v>
      </c>
      <c r="F105" s="405">
        <v>2311</v>
      </c>
      <c r="G105" s="405">
        <v>863</v>
      </c>
      <c r="H105" s="405">
        <v>791</v>
      </c>
      <c r="I105" s="405">
        <v>859</v>
      </c>
      <c r="J105" s="405">
        <v>814</v>
      </c>
      <c r="K105" s="405">
        <v>833</v>
      </c>
      <c r="L105" s="405">
        <v>868</v>
      </c>
      <c r="M105" s="405">
        <v>5028</v>
      </c>
      <c r="N105" s="405">
        <v>7339</v>
      </c>
    </row>
    <row r="106" spans="1:14" s="76" customFormat="1" x14ac:dyDescent="0.2">
      <c r="A106" s="308"/>
      <c r="B106" s="405" t="s">
        <v>323</v>
      </c>
      <c r="C106" s="405">
        <v>703</v>
      </c>
      <c r="D106" s="405">
        <v>773</v>
      </c>
      <c r="E106" s="405">
        <v>846</v>
      </c>
      <c r="F106" s="405">
        <v>2322</v>
      </c>
      <c r="G106" s="405">
        <v>797</v>
      </c>
      <c r="H106" s="405">
        <v>864</v>
      </c>
      <c r="I106" s="405">
        <v>823</v>
      </c>
      <c r="J106" s="405">
        <v>846</v>
      </c>
      <c r="K106" s="405">
        <v>896</v>
      </c>
      <c r="L106" s="405">
        <v>897</v>
      </c>
      <c r="M106" s="405">
        <v>5123</v>
      </c>
      <c r="N106" s="405">
        <v>7445</v>
      </c>
    </row>
    <row r="107" spans="1:14" s="76" customFormat="1" x14ac:dyDescent="0.2">
      <c r="A107" s="308"/>
      <c r="B107" s="405" t="s">
        <v>315</v>
      </c>
      <c r="C107" s="405">
        <v>732</v>
      </c>
      <c r="D107" s="405">
        <v>826</v>
      </c>
      <c r="E107" s="405">
        <v>811</v>
      </c>
      <c r="F107" s="405">
        <f>C107+D107+E107</f>
        <v>2369</v>
      </c>
      <c r="G107" s="405">
        <v>850</v>
      </c>
      <c r="H107" s="405">
        <v>849</v>
      </c>
      <c r="I107" s="405">
        <v>829</v>
      </c>
      <c r="J107" s="405">
        <v>930</v>
      </c>
      <c r="K107" s="405">
        <v>923</v>
      </c>
      <c r="L107" s="405">
        <v>931</v>
      </c>
      <c r="M107" s="405">
        <f>SUM(G107:L107)</f>
        <v>5312</v>
      </c>
      <c r="N107" s="405">
        <f>M107+F107</f>
        <v>7681</v>
      </c>
    </row>
    <row r="108" spans="1:14" s="76" customFormat="1" x14ac:dyDescent="0.2">
      <c r="A108" s="308"/>
      <c r="B108" s="405" t="s">
        <v>304</v>
      </c>
      <c r="C108" s="405">
        <v>781</v>
      </c>
      <c r="D108" s="405">
        <v>766</v>
      </c>
      <c r="E108" s="405">
        <v>839</v>
      </c>
      <c r="F108" s="405">
        <f>C108+D108+E108</f>
        <v>2386</v>
      </c>
      <c r="G108" s="405">
        <v>845</v>
      </c>
      <c r="H108" s="405">
        <v>847</v>
      </c>
      <c r="I108" s="405">
        <v>940</v>
      </c>
      <c r="J108" s="405">
        <v>952</v>
      </c>
      <c r="K108" s="405">
        <v>945</v>
      </c>
      <c r="L108" s="405">
        <v>958</v>
      </c>
      <c r="M108" s="405">
        <f>SUM(G108:L108)</f>
        <v>5487</v>
      </c>
      <c r="N108" s="405">
        <f>M108+F108</f>
        <v>7873</v>
      </c>
    </row>
    <row r="109" spans="1:14" s="76" customFormat="1" x14ac:dyDescent="0.2">
      <c r="A109" s="308"/>
      <c r="B109" s="405" t="s">
        <v>301</v>
      </c>
      <c r="C109" s="405">
        <v>737</v>
      </c>
      <c r="D109" s="405">
        <v>799</v>
      </c>
      <c r="E109" s="405">
        <v>855</v>
      </c>
      <c r="F109" s="405">
        <v>2391</v>
      </c>
      <c r="G109" s="405">
        <v>846</v>
      </c>
      <c r="H109" s="405">
        <v>944</v>
      </c>
      <c r="I109" s="405">
        <v>958</v>
      </c>
      <c r="J109" s="405">
        <v>978</v>
      </c>
      <c r="K109" s="405">
        <v>982</v>
      </c>
      <c r="L109" s="405">
        <v>960</v>
      </c>
      <c r="M109" s="405">
        <v>5668</v>
      </c>
      <c r="N109" s="405">
        <v>8059</v>
      </c>
    </row>
    <row r="110" spans="1:14" s="76" customFormat="1" x14ac:dyDescent="0.2">
      <c r="A110" s="308"/>
      <c r="B110" s="405" t="s">
        <v>297</v>
      </c>
      <c r="C110" s="405">
        <v>761</v>
      </c>
      <c r="D110" s="405">
        <v>842</v>
      </c>
      <c r="E110" s="405">
        <v>852</v>
      </c>
      <c r="F110" s="405">
        <f>C110+D110+E110</f>
        <v>2455</v>
      </c>
      <c r="G110" s="405">
        <v>941</v>
      </c>
      <c r="H110" s="405">
        <v>953</v>
      </c>
      <c r="I110" s="405">
        <v>988</v>
      </c>
      <c r="J110" s="405">
        <v>1000</v>
      </c>
      <c r="K110" s="405">
        <v>950</v>
      </c>
      <c r="L110" s="405">
        <v>983</v>
      </c>
      <c r="M110" s="405">
        <f>G110+H110+I110+J110+K110+L110</f>
        <v>5815</v>
      </c>
      <c r="N110" s="405">
        <f>M110+F110</f>
        <v>8270</v>
      </c>
    </row>
    <row r="111" spans="1:14" s="76" customFormat="1" x14ac:dyDescent="0.2">
      <c r="A111" s="308"/>
      <c r="B111" s="405" t="s">
        <v>282</v>
      </c>
      <c r="C111" s="405">
        <v>786</v>
      </c>
      <c r="D111" s="405">
        <v>799</v>
      </c>
      <c r="E111" s="405">
        <v>926</v>
      </c>
      <c r="F111" s="405">
        <v>2514</v>
      </c>
      <c r="G111" s="405">
        <v>940</v>
      </c>
      <c r="H111" s="405">
        <v>984</v>
      </c>
      <c r="I111" s="405">
        <v>1004</v>
      </c>
      <c r="J111" s="405">
        <v>976</v>
      </c>
      <c r="K111" s="405">
        <v>996</v>
      </c>
      <c r="L111" s="405">
        <v>992</v>
      </c>
      <c r="M111" s="405">
        <v>5892</v>
      </c>
      <c r="N111" s="405">
        <v>8406</v>
      </c>
    </row>
    <row r="112" spans="1:14" s="76" customFormat="1" x14ac:dyDescent="0.2">
      <c r="A112" s="308"/>
      <c r="B112" s="405" t="s">
        <v>279</v>
      </c>
      <c r="C112" s="405">
        <v>766</v>
      </c>
      <c r="D112" s="405">
        <v>865</v>
      </c>
      <c r="E112" s="405">
        <v>970</v>
      </c>
      <c r="F112" s="405">
        <v>2601</v>
      </c>
      <c r="G112" s="405">
        <v>979</v>
      </c>
      <c r="H112" s="405">
        <v>1021</v>
      </c>
      <c r="I112" s="405">
        <v>977</v>
      </c>
      <c r="J112" s="405">
        <v>1038</v>
      </c>
      <c r="K112" s="405">
        <v>1009</v>
      </c>
      <c r="L112" s="405">
        <v>959</v>
      </c>
      <c r="M112" s="405">
        <v>5983</v>
      </c>
      <c r="N112" s="405">
        <v>8584</v>
      </c>
    </row>
    <row r="113" spans="1:14" s="76" customFormat="1" x14ac:dyDescent="0.2">
      <c r="A113" s="308"/>
      <c r="B113" s="405" t="s">
        <v>266</v>
      </c>
      <c r="C113" s="405">
        <v>872</v>
      </c>
      <c r="D113" s="405">
        <v>895</v>
      </c>
      <c r="E113" s="405">
        <v>936</v>
      </c>
      <c r="F113" s="405">
        <v>2703</v>
      </c>
      <c r="G113" s="405">
        <v>1026</v>
      </c>
      <c r="H113" s="405">
        <v>976</v>
      </c>
      <c r="I113" s="405">
        <v>1029</v>
      </c>
      <c r="J113" s="405">
        <v>1041</v>
      </c>
      <c r="K113" s="405">
        <v>987</v>
      </c>
      <c r="L113" s="405">
        <v>960</v>
      </c>
      <c r="M113" s="405">
        <v>6019</v>
      </c>
      <c r="N113" s="405">
        <v>8722</v>
      </c>
    </row>
    <row r="114" spans="1:14" s="76" customFormat="1" x14ac:dyDescent="0.2">
      <c r="A114" s="308"/>
      <c r="B114" s="405" t="s">
        <v>259</v>
      </c>
      <c r="C114" s="405">
        <v>850</v>
      </c>
      <c r="D114" s="405">
        <v>920</v>
      </c>
      <c r="E114" s="405">
        <v>1032</v>
      </c>
      <c r="F114" s="405">
        <v>2802</v>
      </c>
      <c r="G114" s="405">
        <v>988</v>
      </c>
      <c r="H114" s="405">
        <v>1025</v>
      </c>
      <c r="I114" s="405">
        <v>1039</v>
      </c>
      <c r="J114" s="405">
        <v>1015</v>
      </c>
      <c r="K114" s="405">
        <v>981</v>
      </c>
      <c r="L114" s="405">
        <v>989</v>
      </c>
      <c r="M114" s="405">
        <v>6037</v>
      </c>
      <c r="N114" s="434">
        <v>8839</v>
      </c>
    </row>
    <row r="115" spans="1:14" s="76" customFormat="1" x14ac:dyDescent="0.2">
      <c r="A115" s="308"/>
      <c r="B115" s="405" t="s">
        <v>102</v>
      </c>
      <c r="C115" s="405">
        <v>870</v>
      </c>
      <c r="D115" s="405">
        <v>963</v>
      </c>
      <c r="E115" s="405">
        <v>995</v>
      </c>
      <c r="F115" s="405">
        <v>2828</v>
      </c>
      <c r="G115" s="405">
        <v>1036</v>
      </c>
      <c r="H115" s="405">
        <v>1046</v>
      </c>
      <c r="I115" s="405">
        <v>1002</v>
      </c>
      <c r="J115" s="405">
        <v>1045</v>
      </c>
      <c r="K115" s="405">
        <v>1012</v>
      </c>
      <c r="L115" s="405">
        <v>942</v>
      </c>
      <c r="M115" s="405">
        <v>6083</v>
      </c>
      <c r="N115" s="434">
        <f>F115+M115</f>
        <v>8911</v>
      </c>
    </row>
    <row r="116" spans="1:14" x14ac:dyDescent="0.2">
      <c r="B116" s="435"/>
    </row>
  </sheetData>
  <mergeCells count="3">
    <mergeCell ref="B3:N3"/>
    <mergeCell ref="B5:N5"/>
    <mergeCell ref="B4:N4"/>
  </mergeCells>
  <phoneticPr fontId="0" type="noConversion"/>
  <pageMargins left="0.78740157480314965" right="0.78740157480314965" top="0.98425196850393704" bottom="0.98425196850393704" header="0.51181102362204722" footer="0.51181102362204722"/>
  <pageSetup paperSize="9" scale="80" orientation="portrait" r:id="rId1"/>
  <headerFooter alignWithMargins="0">
    <oddFooter>&amp;L&amp;D&amp;CAllgemeine Übersicht</oddFooter>
  </headerFooter>
  <rowBreaks count="1" manualBreakCount="1">
    <brk id="68" max="16383" man="1"/>
  </rowBreaks>
  <colBreaks count="1" manualBreakCount="1">
    <brk id="1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117"/>
  <sheetViews>
    <sheetView zoomScaleNormal="100" workbookViewId="0">
      <selection activeCell="T16" sqref="T16"/>
    </sheetView>
  </sheetViews>
  <sheetFormatPr baseColWidth="10" defaultColWidth="11.28515625" defaultRowHeight="12.75" x14ac:dyDescent="0.2"/>
  <cols>
    <col min="1" max="1" width="6.42578125" bestFit="1" customWidth="1"/>
    <col min="2" max="2" width="22.42578125" bestFit="1" customWidth="1"/>
    <col min="3" max="3" width="4.140625" bestFit="1" customWidth="1"/>
    <col min="4" max="4" width="3.85546875" bestFit="1" customWidth="1"/>
    <col min="5" max="5" width="4.140625" bestFit="1" customWidth="1"/>
    <col min="6" max="6" width="3.85546875" bestFit="1" customWidth="1"/>
    <col min="7" max="7" width="4.42578125" bestFit="1" customWidth="1"/>
    <col min="8" max="8" width="3.85546875" bestFit="1" customWidth="1"/>
    <col min="9" max="9" width="4.28515625" style="42" bestFit="1" customWidth="1"/>
    <col min="10" max="10" width="5" bestFit="1" customWidth="1"/>
    <col min="11" max="11" width="7.28515625" customWidth="1"/>
    <col min="12" max="12" width="4.42578125" bestFit="1" customWidth="1"/>
    <col min="13" max="13" width="3.85546875" bestFit="1" customWidth="1"/>
    <col min="14" max="14" width="4.42578125" bestFit="1" customWidth="1"/>
    <col min="15" max="15" width="3.85546875" bestFit="1" customWidth="1"/>
    <col min="16" max="16" width="4.42578125" bestFit="1" customWidth="1"/>
    <col min="17" max="17" width="3.85546875" bestFit="1" customWidth="1"/>
    <col min="18" max="18" width="4.42578125" bestFit="1" customWidth="1"/>
    <col min="19" max="19" width="3.85546875" bestFit="1" customWidth="1"/>
    <col min="20" max="20" width="4.42578125" bestFit="1" customWidth="1"/>
    <col min="21" max="21" width="3.85546875" bestFit="1" customWidth="1"/>
    <col min="22" max="22" width="4.140625" bestFit="1" customWidth="1"/>
    <col min="23" max="23" width="3.85546875" bestFit="1" customWidth="1"/>
    <col min="24" max="24" width="4.28515625" bestFit="1" customWidth="1"/>
    <col min="25" max="25" width="5" bestFit="1" customWidth="1"/>
    <col min="26" max="26" width="6.7109375" customWidth="1"/>
    <col min="27" max="27" width="8" customWidth="1"/>
  </cols>
  <sheetData>
    <row r="1" spans="1:27" x14ac:dyDescent="0.2">
      <c r="A1" s="306"/>
      <c r="B1" s="307"/>
      <c r="C1" s="307"/>
      <c r="D1" s="307"/>
      <c r="E1" s="307"/>
      <c r="F1" s="307"/>
      <c r="G1" s="307"/>
      <c r="H1" s="307"/>
      <c r="I1" s="435"/>
      <c r="J1" s="307"/>
      <c r="K1" s="307"/>
      <c r="L1" s="307"/>
      <c r="M1" s="307"/>
      <c r="N1" s="307"/>
      <c r="O1" s="307"/>
      <c r="P1" s="307"/>
      <c r="Q1" s="307"/>
      <c r="R1" s="307"/>
      <c r="S1" s="307"/>
      <c r="T1" s="307"/>
      <c r="U1" s="307"/>
      <c r="V1" s="307"/>
      <c r="W1" s="307"/>
      <c r="X1" s="307"/>
      <c r="Y1" s="307"/>
      <c r="Z1" s="307"/>
      <c r="AA1" s="307"/>
    </row>
    <row r="2" spans="1:27" ht="13.5" thickBot="1" x14ac:dyDescent="0.25">
      <c r="A2" s="306"/>
      <c r="B2" s="307"/>
      <c r="C2" s="307"/>
      <c r="D2" s="307"/>
      <c r="E2" s="307"/>
      <c r="F2" s="307"/>
      <c r="G2" s="307"/>
      <c r="H2" s="307"/>
      <c r="I2" s="435"/>
      <c r="J2" s="307"/>
      <c r="K2" s="307"/>
      <c r="L2" s="307"/>
      <c r="M2" s="307"/>
      <c r="N2" s="307"/>
      <c r="O2" s="307"/>
      <c r="P2" s="307"/>
      <c r="Q2" s="307"/>
      <c r="R2" s="307"/>
      <c r="S2" s="307"/>
      <c r="T2" s="307"/>
      <c r="U2" s="307"/>
      <c r="V2" s="307"/>
      <c r="W2" s="307"/>
      <c r="X2" s="307"/>
      <c r="Y2" s="307"/>
      <c r="Z2" s="307"/>
      <c r="AA2" s="307"/>
    </row>
    <row r="3" spans="1:27" ht="35.25" customHeight="1" x14ac:dyDescent="0.3">
      <c r="A3" s="306"/>
      <c r="B3" s="1289" t="s">
        <v>735</v>
      </c>
      <c r="C3" s="1290"/>
      <c r="D3" s="1290"/>
      <c r="E3" s="1290"/>
      <c r="F3" s="1290"/>
      <c r="G3" s="1290"/>
      <c r="H3" s="1290"/>
      <c r="I3" s="1290"/>
      <c r="J3" s="1290"/>
      <c r="K3" s="1290"/>
      <c r="L3" s="1290"/>
      <c r="M3" s="1290"/>
      <c r="N3" s="1290"/>
      <c r="O3" s="1290"/>
      <c r="P3" s="1290"/>
      <c r="Q3" s="1290"/>
      <c r="R3" s="1290"/>
      <c r="S3" s="1290"/>
      <c r="T3" s="1290"/>
      <c r="U3" s="1290"/>
      <c r="V3" s="1290"/>
      <c r="W3" s="1290"/>
      <c r="X3" s="1290"/>
      <c r="Y3" s="1290"/>
      <c r="Z3" s="1290"/>
      <c r="AA3" s="1291"/>
    </row>
    <row r="4" spans="1:27" ht="16.5" x14ac:dyDescent="0.3">
      <c r="A4" s="306"/>
      <c r="B4" s="1292" t="s">
        <v>689</v>
      </c>
      <c r="C4" s="1293"/>
      <c r="D4" s="1293"/>
      <c r="E4" s="1293"/>
      <c r="F4" s="1293"/>
      <c r="G4" s="1293"/>
      <c r="H4" s="1293"/>
      <c r="I4" s="1293"/>
      <c r="J4" s="1293"/>
      <c r="K4" s="1293"/>
      <c r="L4" s="1293"/>
      <c r="M4" s="1293"/>
      <c r="N4" s="1293"/>
      <c r="O4" s="1293"/>
      <c r="P4" s="1293"/>
      <c r="Q4" s="1293"/>
      <c r="R4" s="1293"/>
      <c r="S4" s="1293"/>
      <c r="T4" s="1293"/>
      <c r="U4" s="1293"/>
      <c r="V4" s="1293"/>
      <c r="W4" s="1293"/>
      <c r="X4" s="1293"/>
      <c r="Y4" s="1293"/>
      <c r="Z4" s="1293"/>
      <c r="AA4" s="1294"/>
    </row>
    <row r="5" spans="1:27" ht="17.25" thickBot="1" x14ac:dyDescent="0.35">
      <c r="A5" s="306"/>
      <c r="B5" s="1295" t="s">
        <v>690</v>
      </c>
      <c r="C5" s="1296"/>
      <c r="D5" s="1296"/>
      <c r="E5" s="1296"/>
      <c r="F5" s="1296"/>
      <c r="G5" s="1296"/>
      <c r="H5" s="1296"/>
      <c r="I5" s="1296"/>
      <c r="J5" s="1296"/>
      <c r="K5" s="1296"/>
      <c r="L5" s="1296"/>
      <c r="M5" s="1296"/>
      <c r="N5" s="1296"/>
      <c r="O5" s="1296"/>
      <c r="P5" s="1296"/>
      <c r="Q5" s="1296"/>
      <c r="R5" s="1296"/>
      <c r="S5" s="1296"/>
      <c r="T5" s="1296"/>
      <c r="U5" s="1296"/>
      <c r="V5" s="1296"/>
      <c r="W5" s="1296"/>
      <c r="X5" s="1296"/>
      <c r="Y5" s="1296"/>
      <c r="Z5" s="1296"/>
      <c r="AA5" s="1297"/>
    </row>
    <row r="6" spans="1:27" x14ac:dyDescent="0.2">
      <c r="A6" s="308"/>
      <c r="B6" s="309"/>
      <c r="C6" s="309"/>
      <c r="D6" s="309"/>
      <c r="E6" s="309"/>
      <c r="F6" s="309"/>
      <c r="G6" s="309"/>
      <c r="H6" s="309"/>
      <c r="I6" s="309"/>
      <c r="J6" s="309"/>
      <c r="K6" s="309"/>
      <c r="L6" s="309"/>
      <c r="M6" s="309"/>
      <c r="N6" s="309"/>
      <c r="O6" s="309"/>
      <c r="P6" s="309"/>
      <c r="Q6" s="309"/>
      <c r="R6" s="309"/>
      <c r="S6" s="309"/>
      <c r="T6" s="309"/>
      <c r="U6" s="309"/>
      <c r="V6" s="309"/>
      <c r="W6" s="309"/>
      <c r="X6" s="309"/>
      <c r="Y6" s="309"/>
      <c r="Z6" s="309"/>
      <c r="AA6" s="309"/>
    </row>
    <row r="7" spans="1:27" x14ac:dyDescent="0.2">
      <c r="A7" s="306"/>
      <c r="B7" s="310"/>
      <c r="C7" s="310"/>
      <c r="D7" s="310"/>
      <c r="E7" s="310"/>
      <c r="F7" s="310"/>
      <c r="G7" s="310"/>
      <c r="H7" s="310"/>
      <c r="I7" s="310"/>
      <c r="J7" s="310"/>
      <c r="K7" s="310"/>
      <c r="L7" s="310"/>
      <c r="M7" s="310"/>
      <c r="N7" s="310"/>
      <c r="O7" s="310"/>
      <c r="P7" s="310"/>
      <c r="Q7" s="310"/>
      <c r="R7" s="310"/>
      <c r="S7" s="310"/>
      <c r="T7" s="310"/>
      <c r="U7" s="310"/>
      <c r="V7" s="310"/>
      <c r="W7" s="310"/>
      <c r="X7" s="310"/>
      <c r="Y7" s="310"/>
      <c r="Z7" s="310"/>
      <c r="AA7" s="310"/>
    </row>
    <row r="8" spans="1:27" ht="33.75" x14ac:dyDescent="0.2">
      <c r="A8" s="306" t="s">
        <v>397</v>
      </c>
      <c r="B8" s="311"/>
      <c r="C8" s="311" t="s">
        <v>27</v>
      </c>
      <c r="D8" s="311" t="s">
        <v>284</v>
      </c>
      <c r="E8" s="311" t="s">
        <v>28</v>
      </c>
      <c r="F8" s="311" t="s">
        <v>284</v>
      </c>
      <c r="G8" s="311" t="s">
        <v>29</v>
      </c>
      <c r="H8" s="311" t="s">
        <v>284</v>
      </c>
      <c r="I8" s="902" t="s">
        <v>652</v>
      </c>
      <c r="J8" s="923" t="s">
        <v>654</v>
      </c>
      <c r="K8" s="905" t="s">
        <v>655</v>
      </c>
      <c r="L8" s="311" t="s">
        <v>31</v>
      </c>
      <c r="M8" s="311" t="s">
        <v>284</v>
      </c>
      <c r="N8" s="311" t="s">
        <v>32</v>
      </c>
      <c r="O8" s="311" t="s">
        <v>284</v>
      </c>
      <c r="P8" s="311" t="s">
        <v>33</v>
      </c>
      <c r="Q8" s="311" t="s">
        <v>284</v>
      </c>
      <c r="R8" s="311" t="s">
        <v>34</v>
      </c>
      <c r="S8" s="311" t="s">
        <v>284</v>
      </c>
      <c r="T8" s="311" t="s">
        <v>35</v>
      </c>
      <c r="U8" s="311" t="s">
        <v>284</v>
      </c>
      <c r="V8" s="311" t="s">
        <v>36</v>
      </c>
      <c r="W8" s="311" t="s">
        <v>284</v>
      </c>
      <c r="X8" s="923" t="s">
        <v>652</v>
      </c>
      <c r="Y8" s="923" t="s">
        <v>653</v>
      </c>
      <c r="Z8" s="905" t="s">
        <v>656</v>
      </c>
      <c r="AA8" s="902" t="s">
        <v>657</v>
      </c>
    </row>
    <row r="9" spans="1:27" x14ac:dyDescent="0.2">
      <c r="A9" s="306"/>
      <c r="B9" s="311"/>
      <c r="C9" s="311"/>
      <c r="D9" s="311"/>
      <c r="E9" s="311"/>
      <c r="F9" s="311"/>
      <c r="G9" s="311"/>
      <c r="H9" s="311"/>
      <c r="I9" s="311"/>
      <c r="J9" s="924"/>
      <c r="K9" s="906"/>
      <c r="L9" s="311"/>
      <c r="M9" s="311"/>
      <c r="N9" s="311"/>
      <c r="O9" s="311"/>
      <c r="P9" s="311"/>
      <c r="Q9" s="311"/>
      <c r="R9" s="311"/>
      <c r="S9" s="311"/>
      <c r="T9" s="311"/>
      <c r="U9" s="311"/>
      <c r="V9" s="311"/>
      <c r="W9" s="311"/>
      <c r="X9" s="924"/>
      <c r="Y9" s="924"/>
      <c r="Z9" s="906"/>
      <c r="AA9" s="311"/>
    </row>
    <row r="10" spans="1:27" x14ac:dyDescent="0.2">
      <c r="A10" s="306" t="s">
        <v>398</v>
      </c>
      <c r="B10" s="316" t="s">
        <v>39</v>
      </c>
      <c r="C10" s="317">
        <v>4</v>
      </c>
      <c r="D10" s="317">
        <v>10</v>
      </c>
      <c r="E10" s="317">
        <v>5</v>
      </c>
      <c r="F10" s="317">
        <v>23</v>
      </c>
      <c r="G10" s="318">
        <v>23</v>
      </c>
      <c r="H10" s="317">
        <v>3</v>
      </c>
      <c r="I10" s="908">
        <f>D10+F10+H10</f>
        <v>36</v>
      </c>
      <c r="J10" s="925">
        <f>C10+E10+G10</f>
        <v>32</v>
      </c>
      <c r="K10" s="907">
        <f>J10+I10</f>
        <v>68</v>
      </c>
      <c r="L10" s="317">
        <v>36</v>
      </c>
      <c r="M10" s="317"/>
      <c r="N10" s="317">
        <v>25</v>
      </c>
      <c r="O10" s="317">
        <v>1</v>
      </c>
      <c r="P10" s="317">
        <v>45</v>
      </c>
      <c r="Q10" s="317"/>
      <c r="R10" s="317">
        <v>28</v>
      </c>
      <c r="S10" s="317"/>
      <c r="T10" s="317">
        <v>36</v>
      </c>
      <c r="U10" s="317">
        <v>1</v>
      </c>
      <c r="V10" s="317">
        <v>29</v>
      </c>
      <c r="W10" s="317">
        <v>1</v>
      </c>
      <c r="X10" s="925">
        <f t="shared" ref="X10" si="0">M10+O10+Q10+S10+U10+W10</f>
        <v>3</v>
      </c>
      <c r="Y10" s="925">
        <f>L10+N10+P10+R10+T10+V10</f>
        <v>199</v>
      </c>
      <c r="Z10" s="907">
        <f>Y10+X10</f>
        <v>202</v>
      </c>
      <c r="AA10" s="908">
        <f>Z10+K10</f>
        <v>270</v>
      </c>
    </row>
    <row r="11" spans="1:27" x14ac:dyDescent="0.2">
      <c r="A11" s="306" t="s">
        <v>399</v>
      </c>
      <c r="B11" s="316" t="s">
        <v>40</v>
      </c>
      <c r="C11" s="317">
        <v>6</v>
      </c>
      <c r="D11" s="317">
        <v>17</v>
      </c>
      <c r="E11" s="317">
        <v>8</v>
      </c>
      <c r="F11" s="317">
        <v>20</v>
      </c>
      <c r="G11" s="318">
        <v>26</v>
      </c>
      <c r="H11" s="317">
        <v>2</v>
      </c>
      <c r="I11" s="908">
        <f t="shared" ref="I11:I14" si="1">D11+F11+H11</f>
        <v>39</v>
      </c>
      <c r="J11" s="925">
        <f>C11+E11+G11</f>
        <v>40</v>
      </c>
      <c r="K11" s="907">
        <f t="shared" ref="K11:K74" si="2">J11+I11</f>
        <v>79</v>
      </c>
      <c r="L11" s="317">
        <v>25</v>
      </c>
      <c r="M11" s="317">
        <v>1</v>
      </c>
      <c r="N11" s="317">
        <v>20</v>
      </c>
      <c r="O11" s="317"/>
      <c r="P11" s="317">
        <v>27</v>
      </c>
      <c r="Q11" s="317"/>
      <c r="R11" s="317">
        <v>32</v>
      </c>
      <c r="S11" s="317">
        <v>1</v>
      </c>
      <c r="T11" s="317">
        <v>24</v>
      </c>
      <c r="U11" s="317"/>
      <c r="V11" s="317">
        <v>25</v>
      </c>
      <c r="W11" s="317">
        <v>1</v>
      </c>
      <c r="X11" s="925">
        <f t="shared" ref="X11:X13" si="3">M11+O11+Q11+S11+U11+W11</f>
        <v>3</v>
      </c>
      <c r="Y11" s="925">
        <f>L11+N11+P11+R11+T11+V11</f>
        <v>153</v>
      </c>
      <c r="Z11" s="907">
        <f t="shared" ref="Z11:Z74" si="4">Y11+X11</f>
        <v>156</v>
      </c>
      <c r="AA11" s="908">
        <f t="shared" ref="AA11:AA14" si="5">Z11+K11</f>
        <v>235</v>
      </c>
    </row>
    <row r="12" spans="1:27" x14ac:dyDescent="0.2">
      <c r="A12" s="306" t="s">
        <v>400</v>
      </c>
      <c r="B12" s="321" t="s">
        <v>41</v>
      </c>
      <c r="C12" s="317">
        <v>21</v>
      </c>
      <c r="D12" s="317"/>
      <c r="E12" s="317">
        <v>25</v>
      </c>
      <c r="F12" s="317"/>
      <c r="G12" s="318">
        <v>27</v>
      </c>
      <c r="H12" s="317"/>
      <c r="I12" s="908">
        <f t="shared" si="1"/>
        <v>0</v>
      </c>
      <c r="J12" s="925">
        <f>C12+E12+G12</f>
        <v>73</v>
      </c>
      <c r="K12" s="907">
        <f t="shared" si="2"/>
        <v>73</v>
      </c>
      <c r="L12" s="317">
        <v>33</v>
      </c>
      <c r="M12" s="317"/>
      <c r="N12" s="317">
        <v>29</v>
      </c>
      <c r="O12" s="317"/>
      <c r="P12" s="317">
        <v>34</v>
      </c>
      <c r="Q12" s="317">
        <v>1</v>
      </c>
      <c r="R12" s="317">
        <v>25</v>
      </c>
      <c r="S12" s="317">
        <v>1</v>
      </c>
      <c r="T12" s="317">
        <v>28</v>
      </c>
      <c r="U12" s="317">
        <v>1</v>
      </c>
      <c r="V12" s="317">
        <v>24</v>
      </c>
      <c r="W12" s="317"/>
      <c r="X12" s="925">
        <f t="shared" si="3"/>
        <v>3</v>
      </c>
      <c r="Y12" s="925">
        <f>L12+N12+P12+R12+T12+V12</f>
        <v>173</v>
      </c>
      <c r="Z12" s="907">
        <f t="shared" si="4"/>
        <v>176</v>
      </c>
      <c r="AA12" s="908">
        <f t="shared" si="5"/>
        <v>249</v>
      </c>
    </row>
    <row r="13" spans="1:27" x14ac:dyDescent="0.2">
      <c r="A13" s="306" t="s">
        <v>401</v>
      </c>
      <c r="B13" s="321" t="s">
        <v>42</v>
      </c>
      <c r="C13" s="317">
        <v>25</v>
      </c>
      <c r="D13" s="317"/>
      <c r="E13" s="317">
        <v>16</v>
      </c>
      <c r="F13" s="317"/>
      <c r="G13" s="318">
        <v>33</v>
      </c>
      <c r="H13" s="317"/>
      <c r="I13" s="908">
        <f t="shared" si="1"/>
        <v>0</v>
      </c>
      <c r="J13" s="925">
        <f>C13+E13+G13</f>
        <v>74</v>
      </c>
      <c r="K13" s="907">
        <f t="shared" si="2"/>
        <v>74</v>
      </c>
      <c r="L13" s="317">
        <v>23</v>
      </c>
      <c r="M13" s="317"/>
      <c r="N13" s="317">
        <v>18</v>
      </c>
      <c r="O13" s="317"/>
      <c r="P13" s="317">
        <v>25</v>
      </c>
      <c r="Q13" s="317"/>
      <c r="R13" s="317">
        <v>22</v>
      </c>
      <c r="S13" s="317"/>
      <c r="T13" s="317">
        <v>24</v>
      </c>
      <c r="U13" s="317"/>
      <c r="V13" s="317">
        <v>14</v>
      </c>
      <c r="W13" s="317"/>
      <c r="X13" s="925">
        <f t="shared" si="3"/>
        <v>0</v>
      </c>
      <c r="Y13" s="925">
        <f t="shared" ref="Y13:Y76" si="6">L13+N13+P13+R13+T13+V13</f>
        <v>126</v>
      </c>
      <c r="Z13" s="907">
        <f t="shared" si="4"/>
        <v>126</v>
      </c>
      <c r="AA13" s="908">
        <f t="shared" si="5"/>
        <v>200</v>
      </c>
    </row>
    <row r="14" spans="1:27" ht="13.5" thickBot="1" x14ac:dyDescent="0.25">
      <c r="A14" s="306">
        <v>1181</v>
      </c>
      <c r="B14" s="321" t="s">
        <v>121</v>
      </c>
      <c r="C14" s="317">
        <v>16</v>
      </c>
      <c r="D14" s="317"/>
      <c r="E14" s="317">
        <v>18</v>
      </c>
      <c r="F14" s="317"/>
      <c r="G14" s="318">
        <v>35</v>
      </c>
      <c r="H14" s="317"/>
      <c r="I14" s="908">
        <f t="shared" si="1"/>
        <v>0</v>
      </c>
      <c r="J14" s="925">
        <f>C14+E14+G14</f>
        <v>69</v>
      </c>
      <c r="K14" s="907">
        <f t="shared" si="2"/>
        <v>69</v>
      </c>
      <c r="L14" s="317">
        <v>29</v>
      </c>
      <c r="M14" s="317"/>
      <c r="N14" s="317">
        <v>21</v>
      </c>
      <c r="O14" s="317"/>
      <c r="P14" s="317">
        <v>30</v>
      </c>
      <c r="Q14" s="317"/>
      <c r="R14" s="317">
        <v>33</v>
      </c>
      <c r="S14" s="317"/>
      <c r="T14" s="317">
        <v>42</v>
      </c>
      <c r="U14" s="317"/>
      <c r="V14" s="317">
        <v>27</v>
      </c>
      <c r="W14" s="317"/>
      <c r="X14" s="925">
        <f t="shared" ref="X14" si="7">M14+O14+Q14+S14+U14+W14</f>
        <v>0</v>
      </c>
      <c r="Y14" s="925">
        <f t="shared" si="6"/>
        <v>182</v>
      </c>
      <c r="Z14" s="907">
        <f t="shared" si="4"/>
        <v>182</v>
      </c>
      <c r="AA14" s="908">
        <f t="shared" si="5"/>
        <v>251</v>
      </c>
    </row>
    <row r="15" spans="1:27" ht="13.5" thickBot="1" x14ac:dyDescent="0.25">
      <c r="A15" s="306"/>
      <c r="B15" s="903" t="s">
        <v>43</v>
      </c>
      <c r="C15" s="323">
        <f t="shared" ref="C15" si="8">SUM(C10:C14)</f>
        <v>72</v>
      </c>
      <c r="D15" s="903">
        <f t="shared" ref="D15:AA15" si="9">SUM(D10:D14)</f>
        <v>27</v>
      </c>
      <c r="E15" s="323">
        <f t="shared" ref="E15" si="10">SUM(E10:E14)</f>
        <v>72</v>
      </c>
      <c r="F15" s="903">
        <f t="shared" si="9"/>
        <v>43</v>
      </c>
      <c r="G15" s="324">
        <f t="shared" ref="G15" si="11">SUM(G10:G14)</f>
        <v>144</v>
      </c>
      <c r="H15" s="903">
        <f t="shared" si="9"/>
        <v>5</v>
      </c>
      <c r="I15" s="903">
        <f t="shared" si="9"/>
        <v>75</v>
      </c>
      <c r="J15" s="903">
        <f t="shared" si="9"/>
        <v>288</v>
      </c>
      <c r="K15" s="907">
        <f t="shared" si="2"/>
        <v>363</v>
      </c>
      <c r="L15" s="903">
        <f t="shared" si="9"/>
        <v>146</v>
      </c>
      <c r="M15" s="903">
        <f t="shared" si="9"/>
        <v>1</v>
      </c>
      <c r="N15" s="903">
        <f t="shared" si="9"/>
        <v>113</v>
      </c>
      <c r="O15" s="903">
        <f t="shared" si="9"/>
        <v>1</v>
      </c>
      <c r="P15" s="903">
        <f t="shared" si="9"/>
        <v>161</v>
      </c>
      <c r="Q15" s="903">
        <f t="shared" si="9"/>
        <v>1</v>
      </c>
      <c r="R15" s="903">
        <f t="shared" si="9"/>
        <v>140</v>
      </c>
      <c r="S15" s="903">
        <f t="shared" si="9"/>
        <v>2</v>
      </c>
      <c r="T15" s="903">
        <f t="shared" si="9"/>
        <v>154</v>
      </c>
      <c r="U15" s="903">
        <f t="shared" si="9"/>
        <v>2</v>
      </c>
      <c r="V15" s="903">
        <f t="shared" si="9"/>
        <v>119</v>
      </c>
      <c r="W15" s="903">
        <f t="shared" si="9"/>
        <v>2</v>
      </c>
      <c r="X15" s="903">
        <f t="shared" si="9"/>
        <v>9</v>
      </c>
      <c r="Y15" s="903">
        <f t="shared" si="9"/>
        <v>833</v>
      </c>
      <c r="Z15" s="907">
        <f t="shared" si="4"/>
        <v>842</v>
      </c>
      <c r="AA15" s="909">
        <f t="shared" si="9"/>
        <v>1205</v>
      </c>
    </row>
    <row r="16" spans="1:27" x14ac:dyDescent="0.2">
      <c r="A16" s="306"/>
      <c r="B16" s="155"/>
      <c r="C16" s="307"/>
      <c r="D16" s="155"/>
      <c r="E16" s="307"/>
      <c r="F16" s="155"/>
      <c r="G16" s="307"/>
      <c r="H16" s="155"/>
      <c r="I16" s="908"/>
      <c r="J16" s="367"/>
      <c r="K16" s="907">
        <f t="shared" si="2"/>
        <v>0</v>
      </c>
      <c r="L16" s="155"/>
      <c r="M16" s="155"/>
      <c r="N16" s="155"/>
      <c r="O16" s="155"/>
      <c r="P16" s="155"/>
      <c r="Q16" s="155"/>
      <c r="R16" s="155"/>
      <c r="S16" s="155"/>
      <c r="T16" s="155"/>
      <c r="U16" s="155"/>
      <c r="V16" s="155"/>
      <c r="W16" s="155"/>
      <c r="X16" s="925"/>
      <c r="Y16" s="925"/>
      <c r="Z16" s="907"/>
      <c r="AA16" s="155"/>
    </row>
    <row r="17" spans="1:27" x14ac:dyDescent="0.2">
      <c r="A17" s="306" t="s">
        <v>406</v>
      </c>
      <c r="B17" s="328" t="s">
        <v>44</v>
      </c>
      <c r="C17" s="329">
        <v>5</v>
      </c>
      <c r="D17" s="329"/>
      <c r="E17" s="329">
        <v>4</v>
      </c>
      <c r="F17" s="329"/>
      <c r="G17" s="330">
        <v>7</v>
      </c>
      <c r="H17" s="329"/>
      <c r="I17" s="908">
        <f>D17+F17+H17</f>
        <v>0</v>
      </c>
      <c r="J17" s="910">
        <f>C17+E17+G17</f>
        <v>16</v>
      </c>
      <c r="K17" s="907">
        <f t="shared" si="2"/>
        <v>16</v>
      </c>
      <c r="L17" s="332">
        <v>9</v>
      </c>
      <c r="M17" s="329"/>
      <c r="N17" s="329">
        <v>7</v>
      </c>
      <c r="O17" s="329"/>
      <c r="P17" s="329">
        <v>5</v>
      </c>
      <c r="Q17" s="329"/>
      <c r="R17" s="329">
        <v>4</v>
      </c>
      <c r="S17" s="329"/>
      <c r="T17" s="329">
        <v>7</v>
      </c>
      <c r="U17" s="329"/>
      <c r="V17" s="330">
        <v>5</v>
      </c>
      <c r="W17" s="329"/>
      <c r="X17" s="925">
        <f>M17+O17+Q17+S17+U17+W17</f>
        <v>0</v>
      </c>
      <c r="Y17" s="925">
        <f t="shared" si="6"/>
        <v>37</v>
      </c>
      <c r="Z17" s="907">
        <f t="shared" si="4"/>
        <v>37</v>
      </c>
      <c r="AA17" s="904">
        <f>Z17+K17</f>
        <v>53</v>
      </c>
    </row>
    <row r="18" spans="1:27" x14ac:dyDescent="0.2">
      <c r="A18" s="306" t="s">
        <v>407</v>
      </c>
      <c r="B18" s="328" t="s">
        <v>45</v>
      </c>
      <c r="C18" s="329">
        <v>4</v>
      </c>
      <c r="D18" s="329"/>
      <c r="E18" s="329">
        <v>7</v>
      </c>
      <c r="F18" s="329"/>
      <c r="G18" s="330">
        <v>4</v>
      </c>
      <c r="H18" s="329"/>
      <c r="I18" s="908">
        <f t="shared" ref="I18:I25" si="12">D18+F18+H18</f>
        <v>0</v>
      </c>
      <c r="J18" s="910">
        <f t="shared" ref="J18:J25" si="13">C18+E18+G18</f>
        <v>15</v>
      </c>
      <c r="K18" s="907">
        <f t="shared" si="2"/>
        <v>15</v>
      </c>
      <c r="L18" s="332">
        <v>4</v>
      </c>
      <c r="M18" s="329"/>
      <c r="N18" s="329">
        <v>3</v>
      </c>
      <c r="O18" s="329"/>
      <c r="P18" s="329">
        <v>4</v>
      </c>
      <c r="Q18" s="329"/>
      <c r="R18" s="329">
        <v>2</v>
      </c>
      <c r="S18" s="329"/>
      <c r="T18" s="329">
        <v>7</v>
      </c>
      <c r="U18" s="329"/>
      <c r="V18" s="330">
        <v>5</v>
      </c>
      <c r="W18" s="329"/>
      <c r="X18" s="925">
        <f t="shared" ref="X18:X25" si="14">M18+O18+Q18+S18+U18+W18</f>
        <v>0</v>
      </c>
      <c r="Y18" s="925">
        <f t="shared" si="6"/>
        <v>25</v>
      </c>
      <c r="Z18" s="907">
        <f t="shared" si="4"/>
        <v>25</v>
      </c>
      <c r="AA18" s="904">
        <f>Z18+K18</f>
        <v>40</v>
      </c>
    </row>
    <row r="19" spans="1:27" x14ac:dyDescent="0.2">
      <c r="A19" s="306" t="s">
        <v>408</v>
      </c>
      <c r="B19" s="328" t="s">
        <v>46</v>
      </c>
      <c r="C19" s="329">
        <v>5</v>
      </c>
      <c r="D19" s="329"/>
      <c r="E19" s="329">
        <v>5</v>
      </c>
      <c r="F19" s="329"/>
      <c r="G19" s="330">
        <v>7</v>
      </c>
      <c r="H19" s="329"/>
      <c r="I19" s="908">
        <f t="shared" si="12"/>
        <v>0</v>
      </c>
      <c r="J19" s="910">
        <f t="shared" si="13"/>
        <v>17</v>
      </c>
      <c r="K19" s="907">
        <f t="shared" si="2"/>
        <v>17</v>
      </c>
      <c r="L19" s="332">
        <v>7</v>
      </c>
      <c r="M19" s="329"/>
      <c r="N19" s="329">
        <v>10</v>
      </c>
      <c r="O19" s="329"/>
      <c r="P19" s="329">
        <v>8</v>
      </c>
      <c r="Q19" s="329"/>
      <c r="R19" s="329">
        <v>7</v>
      </c>
      <c r="S19" s="329"/>
      <c r="T19" s="329">
        <v>5</v>
      </c>
      <c r="U19" s="329"/>
      <c r="V19" s="330">
        <v>9</v>
      </c>
      <c r="W19" s="329"/>
      <c r="X19" s="925">
        <f t="shared" si="14"/>
        <v>0</v>
      </c>
      <c r="Y19" s="925">
        <f t="shared" si="6"/>
        <v>46</v>
      </c>
      <c r="Z19" s="907">
        <f t="shared" si="4"/>
        <v>46</v>
      </c>
      <c r="AA19" s="904">
        <f t="shared" ref="AA19:AA25" si="15">Z19+K19</f>
        <v>63</v>
      </c>
    </row>
    <row r="20" spans="1:27" x14ac:dyDescent="0.2">
      <c r="A20" s="306" t="s">
        <v>402</v>
      </c>
      <c r="B20" s="328" t="s">
        <v>405</v>
      </c>
      <c r="C20" s="329">
        <v>16</v>
      </c>
      <c r="D20" s="329"/>
      <c r="E20" s="329">
        <v>9</v>
      </c>
      <c r="F20" s="329"/>
      <c r="G20" s="330">
        <v>14</v>
      </c>
      <c r="H20" s="329"/>
      <c r="I20" s="908">
        <f t="shared" si="12"/>
        <v>0</v>
      </c>
      <c r="J20" s="910">
        <f t="shared" si="13"/>
        <v>39</v>
      </c>
      <c r="K20" s="907">
        <f t="shared" si="2"/>
        <v>39</v>
      </c>
      <c r="L20" s="332">
        <v>12</v>
      </c>
      <c r="M20" s="329"/>
      <c r="N20" s="329">
        <v>14</v>
      </c>
      <c r="O20" s="329"/>
      <c r="P20" s="329">
        <v>18</v>
      </c>
      <c r="Q20" s="329"/>
      <c r="R20" s="329">
        <v>12</v>
      </c>
      <c r="S20" s="329"/>
      <c r="T20" s="329">
        <v>18</v>
      </c>
      <c r="U20" s="329"/>
      <c r="V20" s="330">
        <v>11</v>
      </c>
      <c r="W20" s="329"/>
      <c r="X20" s="925">
        <f t="shared" si="14"/>
        <v>0</v>
      </c>
      <c r="Y20" s="925">
        <f t="shared" si="6"/>
        <v>85</v>
      </c>
      <c r="Z20" s="907">
        <f t="shared" si="4"/>
        <v>85</v>
      </c>
      <c r="AA20" s="904">
        <f t="shared" si="15"/>
        <v>124</v>
      </c>
    </row>
    <row r="21" spans="1:27" x14ac:dyDescent="0.2">
      <c r="A21" s="306" t="s">
        <v>403</v>
      </c>
      <c r="B21" s="328" t="s">
        <v>49</v>
      </c>
      <c r="C21" s="329">
        <v>6</v>
      </c>
      <c r="D21" s="329"/>
      <c r="E21" s="329">
        <v>1</v>
      </c>
      <c r="F21" s="329"/>
      <c r="G21" s="330">
        <v>1</v>
      </c>
      <c r="H21" s="329"/>
      <c r="I21" s="908">
        <f t="shared" si="12"/>
        <v>0</v>
      </c>
      <c r="J21" s="910">
        <f t="shared" si="13"/>
        <v>8</v>
      </c>
      <c r="K21" s="907">
        <f t="shared" si="2"/>
        <v>8</v>
      </c>
      <c r="L21" s="332">
        <v>6</v>
      </c>
      <c r="M21" s="329"/>
      <c r="N21" s="328">
        <v>3</v>
      </c>
      <c r="O21" s="328"/>
      <c r="P21" s="328">
        <v>2</v>
      </c>
      <c r="Q21" s="328"/>
      <c r="R21" s="328">
        <v>2</v>
      </c>
      <c r="S21" s="328"/>
      <c r="T21" s="328">
        <v>3</v>
      </c>
      <c r="U21" s="328"/>
      <c r="V21" s="337">
        <v>1</v>
      </c>
      <c r="W21" s="328"/>
      <c r="X21" s="925">
        <f t="shared" si="14"/>
        <v>0</v>
      </c>
      <c r="Y21" s="925">
        <f t="shared" si="6"/>
        <v>17</v>
      </c>
      <c r="Z21" s="907">
        <f t="shared" si="4"/>
        <v>17</v>
      </c>
      <c r="AA21" s="904">
        <f t="shared" si="15"/>
        <v>25</v>
      </c>
    </row>
    <row r="22" spans="1:27" x14ac:dyDescent="0.2">
      <c r="A22" s="306" t="s">
        <v>404</v>
      </c>
      <c r="B22" s="328" t="s">
        <v>47</v>
      </c>
      <c r="C22" s="329">
        <v>10</v>
      </c>
      <c r="D22" s="329"/>
      <c r="E22" s="329">
        <v>8</v>
      </c>
      <c r="F22" s="329"/>
      <c r="G22" s="330">
        <v>4</v>
      </c>
      <c r="H22" s="329"/>
      <c r="I22" s="908">
        <f t="shared" si="12"/>
        <v>0</v>
      </c>
      <c r="J22" s="910">
        <f>G22+E22+C22</f>
        <v>22</v>
      </c>
      <c r="K22" s="907">
        <f t="shared" si="2"/>
        <v>22</v>
      </c>
      <c r="L22" s="332">
        <v>9</v>
      </c>
      <c r="M22" s="329"/>
      <c r="N22" s="328">
        <v>3</v>
      </c>
      <c r="O22" s="328"/>
      <c r="P22" s="328">
        <v>10</v>
      </c>
      <c r="Q22" s="328"/>
      <c r="R22" s="328">
        <v>3</v>
      </c>
      <c r="S22" s="328"/>
      <c r="T22" s="328">
        <v>6</v>
      </c>
      <c r="U22" s="328"/>
      <c r="V22" s="337">
        <v>8</v>
      </c>
      <c r="W22" s="328"/>
      <c r="X22" s="925">
        <f t="shared" si="14"/>
        <v>0</v>
      </c>
      <c r="Y22" s="925">
        <f t="shared" si="6"/>
        <v>39</v>
      </c>
      <c r="Z22" s="907">
        <f t="shared" si="4"/>
        <v>39</v>
      </c>
      <c r="AA22" s="904">
        <f t="shared" si="15"/>
        <v>61</v>
      </c>
    </row>
    <row r="23" spans="1:27" x14ac:dyDescent="0.2">
      <c r="A23" s="306" t="s">
        <v>409</v>
      </c>
      <c r="B23" s="328" t="s">
        <v>51</v>
      </c>
      <c r="C23" s="329">
        <v>6</v>
      </c>
      <c r="D23" s="329"/>
      <c r="E23" s="329">
        <v>5</v>
      </c>
      <c r="F23" s="329"/>
      <c r="G23" s="330">
        <v>7</v>
      </c>
      <c r="H23" s="329"/>
      <c r="I23" s="908">
        <f t="shared" si="12"/>
        <v>0</v>
      </c>
      <c r="J23" s="910">
        <f t="shared" si="13"/>
        <v>18</v>
      </c>
      <c r="K23" s="907">
        <f t="shared" si="2"/>
        <v>18</v>
      </c>
      <c r="L23" s="332">
        <v>7</v>
      </c>
      <c r="M23" s="329"/>
      <c r="N23" s="328">
        <v>6</v>
      </c>
      <c r="O23" s="328"/>
      <c r="P23" s="328">
        <v>6</v>
      </c>
      <c r="Q23" s="328"/>
      <c r="R23" s="328">
        <v>1</v>
      </c>
      <c r="S23" s="328"/>
      <c r="T23" s="328">
        <v>7</v>
      </c>
      <c r="U23" s="328"/>
      <c r="V23" s="337">
        <v>3</v>
      </c>
      <c r="W23" s="328"/>
      <c r="X23" s="925">
        <f t="shared" si="14"/>
        <v>0</v>
      </c>
      <c r="Y23" s="925">
        <f t="shared" si="6"/>
        <v>30</v>
      </c>
      <c r="Z23" s="907">
        <f t="shared" si="4"/>
        <v>30</v>
      </c>
      <c r="AA23" s="904">
        <f t="shared" si="15"/>
        <v>48</v>
      </c>
    </row>
    <row r="24" spans="1:27" x14ac:dyDescent="0.2">
      <c r="A24" s="306" t="s">
        <v>410</v>
      </c>
      <c r="B24" s="328" t="s">
        <v>48</v>
      </c>
      <c r="C24" s="329">
        <v>5</v>
      </c>
      <c r="D24" s="329"/>
      <c r="E24" s="329">
        <v>5</v>
      </c>
      <c r="F24" s="329"/>
      <c r="G24" s="330">
        <v>7</v>
      </c>
      <c r="H24" s="329"/>
      <c r="I24" s="908">
        <f t="shared" si="12"/>
        <v>0</v>
      </c>
      <c r="J24" s="910">
        <f t="shared" si="13"/>
        <v>17</v>
      </c>
      <c r="K24" s="907">
        <f t="shared" si="2"/>
        <v>17</v>
      </c>
      <c r="L24" s="332">
        <v>14</v>
      </c>
      <c r="M24" s="329"/>
      <c r="N24" s="328">
        <v>8</v>
      </c>
      <c r="O24" s="328"/>
      <c r="P24" s="328">
        <v>11</v>
      </c>
      <c r="Q24" s="328"/>
      <c r="R24" s="328">
        <v>8</v>
      </c>
      <c r="S24" s="328"/>
      <c r="T24" s="328">
        <v>5</v>
      </c>
      <c r="U24" s="328"/>
      <c r="V24" s="337">
        <v>5</v>
      </c>
      <c r="W24" s="328"/>
      <c r="X24" s="925">
        <f t="shared" si="14"/>
        <v>0</v>
      </c>
      <c r="Y24" s="925">
        <f t="shared" si="6"/>
        <v>51</v>
      </c>
      <c r="Z24" s="907">
        <f t="shared" si="4"/>
        <v>51</v>
      </c>
      <c r="AA24" s="904">
        <f t="shared" si="15"/>
        <v>68</v>
      </c>
    </row>
    <row r="25" spans="1:27" ht="13.5" thickBot="1" x14ac:dyDescent="0.25">
      <c r="A25" s="306" t="s">
        <v>411</v>
      </c>
      <c r="B25" s="328" t="s">
        <v>50</v>
      </c>
      <c r="C25" s="339">
        <v>3</v>
      </c>
      <c r="D25" s="329"/>
      <c r="E25" s="339">
        <v>1</v>
      </c>
      <c r="F25" s="329"/>
      <c r="G25" s="340">
        <v>2</v>
      </c>
      <c r="H25" s="329"/>
      <c r="I25" s="908">
        <f t="shared" si="12"/>
        <v>0</v>
      </c>
      <c r="J25" s="910">
        <f t="shared" si="13"/>
        <v>6</v>
      </c>
      <c r="K25" s="941">
        <f t="shared" si="2"/>
        <v>6</v>
      </c>
      <c r="L25" s="341">
        <v>2</v>
      </c>
      <c r="M25" s="329"/>
      <c r="N25" s="338">
        <v>3</v>
      </c>
      <c r="O25" s="328"/>
      <c r="P25" s="338">
        <v>5</v>
      </c>
      <c r="Q25" s="328"/>
      <c r="R25" s="338">
        <v>5</v>
      </c>
      <c r="S25" s="328"/>
      <c r="T25" s="338">
        <v>5</v>
      </c>
      <c r="U25" s="328"/>
      <c r="V25" s="342">
        <v>2</v>
      </c>
      <c r="W25" s="328"/>
      <c r="X25" s="925">
        <f t="shared" si="14"/>
        <v>0</v>
      </c>
      <c r="Y25" s="925">
        <f t="shared" si="6"/>
        <v>22</v>
      </c>
      <c r="Z25" s="907">
        <f t="shared" si="4"/>
        <v>22</v>
      </c>
      <c r="AA25" s="904">
        <f t="shared" si="15"/>
        <v>28</v>
      </c>
    </row>
    <row r="26" spans="1:27" ht="13.5" thickBot="1" x14ac:dyDescent="0.25">
      <c r="A26" s="306"/>
      <c r="B26" s="904" t="s">
        <v>52</v>
      </c>
      <c r="C26" s="346">
        <f>SUM(C17:C25)</f>
        <v>60</v>
      </c>
      <c r="D26" s="904">
        <f t="shared" ref="D26:J26" si="16">SUM(D17:D25)</f>
        <v>0</v>
      </c>
      <c r="E26" s="346">
        <f t="shared" si="16"/>
        <v>45</v>
      </c>
      <c r="F26" s="904">
        <f t="shared" si="16"/>
        <v>0</v>
      </c>
      <c r="G26" s="347">
        <f t="shared" si="16"/>
        <v>53</v>
      </c>
      <c r="H26" s="904">
        <f t="shared" si="16"/>
        <v>0</v>
      </c>
      <c r="I26" s="904">
        <f t="shared" si="16"/>
        <v>0</v>
      </c>
      <c r="J26" s="904">
        <f t="shared" si="16"/>
        <v>158</v>
      </c>
      <c r="K26" s="907">
        <f t="shared" si="2"/>
        <v>158</v>
      </c>
      <c r="L26" s="904">
        <f t="shared" ref="L26:Y26" si="17">SUM(L17:L25)</f>
        <v>70</v>
      </c>
      <c r="M26" s="904">
        <f t="shared" si="17"/>
        <v>0</v>
      </c>
      <c r="N26" s="904">
        <f t="shared" si="17"/>
        <v>57</v>
      </c>
      <c r="O26" s="904">
        <f t="shared" si="17"/>
        <v>0</v>
      </c>
      <c r="P26" s="904">
        <f t="shared" si="17"/>
        <v>69</v>
      </c>
      <c r="Q26" s="904">
        <f t="shared" si="17"/>
        <v>0</v>
      </c>
      <c r="R26" s="904">
        <f t="shared" si="17"/>
        <v>44</v>
      </c>
      <c r="S26" s="904">
        <f t="shared" si="17"/>
        <v>0</v>
      </c>
      <c r="T26" s="904">
        <f t="shared" si="17"/>
        <v>63</v>
      </c>
      <c r="U26" s="904">
        <f t="shared" si="17"/>
        <v>0</v>
      </c>
      <c r="V26" s="904">
        <f t="shared" si="17"/>
        <v>49</v>
      </c>
      <c r="W26" s="904">
        <f t="shared" si="17"/>
        <v>0</v>
      </c>
      <c r="X26" s="904">
        <f t="shared" si="17"/>
        <v>0</v>
      </c>
      <c r="Y26" s="904">
        <f t="shared" si="17"/>
        <v>352</v>
      </c>
      <c r="Z26" s="907">
        <f t="shared" si="4"/>
        <v>352</v>
      </c>
      <c r="AA26" s="911">
        <f t="shared" ref="AA26" si="18">Y26+J26</f>
        <v>510</v>
      </c>
    </row>
    <row r="27" spans="1:27" x14ac:dyDescent="0.2">
      <c r="A27" s="306"/>
      <c r="B27" s="912"/>
      <c r="C27" s="351"/>
      <c r="D27" s="912"/>
      <c r="E27" s="351"/>
      <c r="F27" s="912"/>
      <c r="G27" s="351"/>
      <c r="H27" s="912"/>
      <c r="I27" s="908"/>
      <c r="J27" s="926"/>
      <c r="K27" s="907">
        <f t="shared" si="2"/>
        <v>0</v>
      </c>
      <c r="L27" s="912"/>
      <c r="M27" s="912"/>
      <c r="N27" s="912"/>
      <c r="O27" s="912"/>
      <c r="P27" s="912"/>
      <c r="Q27" s="912"/>
      <c r="R27" s="912"/>
      <c r="S27" s="912"/>
      <c r="T27" s="912"/>
      <c r="U27" s="912"/>
      <c r="V27" s="912"/>
      <c r="W27" s="912"/>
      <c r="X27" s="925"/>
      <c r="Y27" s="925"/>
      <c r="Z27" s="907"/>
      <c r="AA27" s="912"/>
    </row>
    <row r="28" spans="1:27" x14ac:dyDescent="0.2">
      <c r="A28" s="306" t="s">
        <v>412</v>
      </c>
      <c r="B28" s="328" t="s">
        <v>53</v>
      </c>
      <c r="C28" s="329">
        <v>9</v>
      </c>
      <c r="D28" s="329"/>
      <c r="E28" s="329">
        <v>10</v>
      </c>
      <c r="F28" s="329"/>
      <c r="G28" s="330">
        <v>17</v>
      </c>
      <c r="H28" s="329"/>
      <c r="I28" s="908">
        <f>D28+F28+H28</f>
        <v>0</v>
      </c>
      <c r="J28" s="910">
        <f>C28+E28+G28</f>
        <v>36</v>
      </c>
      <c r="K28" s="907">
        <f t="shared" si="2"/>
        <v>36</v>
      </c>
      <c r="L28" s="332">
        <v>13</v>
      </c>
      <c r="M28" s="329"/>
      <c r="N28" s="329">
        <v>12</v>
      </c>
      <c r="O28" s="329"/>
      <c r="P28" s="329">
        <v>9</v>
      </c>
      <c r="Q28" s="329"/>
      <c r="R28" s="329">
        <v>15</v>
      </c>
      <c r="S28" s="329"/>
      <c r="T28" s="329">
        <v>14</v>
      </c>
      <c r="U28" s="329"/>
      <c r="V28" s="330">
        <v>9</v>
      </c>
      <c r="W28" s="329"/>
      <c r="X28" s="925">
        <f>M28+O28+Q28+S28+U28+W28</f>
        <v>0</v>
      </c>
      <c r="Y28" s="925">
        <f t="shared" si="6"/>
        <v>72</v>
      </c>
      <c r="Z28" s="907">
        <f t="shared" si="4"/>
        <v>72</v>
      </c>
      <c r="AA28" s="904">
        <f>Z28+K28</f>
        <v>108</v>
      </c>
    </row>
    <row r="29" spans="1:27" x14ac:dyDescent="0.2">
      <c r="A29" s="306" t="s">
        <v>413</v>
      </c>
      <c r="B29" s="328" t="s">
        <v>54</v>
      </c>
      <c r="C29" s="329">
        <v>2</v>
      </c>
      <c r="D29" s="329"/>
      <c r="E29" s="329">
        <v>8</v>
      </c>
      <c r="F29" s="329"/>
      <c r="G29" s="330">
        <v>7</v>
      </c>
      <c r="H29" s="329"/>
      <c r="I29" s="908">
        <f t="shared" ref="I29:I34" si="19">D29+F29+H29</f>
        <v>0</v>
      </c>
      <c r="J29" s="910">
        <f t="shared" ref="J29:J34" si="20">C29+E29+G29</f>
        <v>17</v>
      </c>
      <c r="K29" s="907">
        <f t="shared" si="2"/>
        <v>17</v>
      </c>
      <c r="L29" s="332">
        <v>5</v>
      </c>
      <c r="M29" s="329"/>
      <c r="N29" s="329">
        <v>9</v>
      </c>
      <c r="O29" s="329"/>
      <c r="P29" s="329">
        <v>4</v>
      </c>
      <c r="Q29" s="329"/>
      <c r="R29" s="329">
        <v>7</v>
      </c>
      <c r="S29" s="329"/>
      <c r="T29" s="329">
        <v>9</v>
      </c>
      <c r="U29" s="329"/>
      <c r="V29" s="330">
        <v>6</v>
      </c>
      <c r="W29" s="329"/>
      <c r="X29" s="925">
        <f t="shared" ref="X29:X34" si="21">M29+O29+Q29+S29+U29+W29</f>
        <v>0</v>
      </c>
      <c r="Y29" s="925">
        <f t="shared" si="6"/>
        <v>40</v>
      </c>
      <c r="Z29" s="907">
        <f t="shared" si="4"/>
        <v>40</v>
      </c>
      <c r="AA29" s="904">
        <f t="shared" ref="AA29:AA34" si="22">Z29+K29</f>
        <v>57</v>
      </c>
    </row>
    <row r="30" spans="1:27" x14ac:dyDescent="0.2">
      <c r="A30" s="306" t="s">
        <v>414</v>
      </c>
      <c r="B30" s="328" t="s">
        <v>55</v>
      </c>
      <c r="C30" s="329">
        <v>5</v>
      </c>
      <c r="D30" s="329"/>
      <c r="E30" s="329">
        <v>5</v>
      </c>
      <c r="F30" s="329"/>
      <c r="G30" s="330">
        <v>3</v>
      </c>
      <c r="H30" s="329"/>
      <c r="I30" s="908">
        <f t="shared" si="19"/>
        <v>0</v>
      </c>
      <c r="J30" s="910">
        <f t="shared" si="20"/>
        <v>13</v>
      </c>
      <c r="K30" s="907">
        <f t="shared" si="2"/>
        <v>13</v>
      </c>
      <c r="L30" s="332">
        <v>1</v>
      </c>
      <c r="M30" s="329"/>
      <c r="N30" s="329">
        <v>1</v>
      </c>
      <c r="O30" s="329"/>
      <c r="P30" s="329">
        <v>0</v>
      </c>
      <c r="Q30" s="329"/>
      <c r="R30" s="329">
        <v>2</v>
      </c>
      <c r="S30" s="329"/>
      <c r="T30" s="329">
        <v>3</v>
      </c>
      <c r="U30" s="329"/>
      <c r="V30" s="330">
        <v>0</v>
      </c>
      <c r="W30" s="329"/>
      <c r="X30" s="925">
        <f t="shared" si="21"/>
        <v>0</v>
      </c>
      <c r="Y30" s="1028">
        <f t="shared" si="6"/>
        <v>7</v>
      </c>
      <c r="Z30" s="907">
        <f t="shared" si="4"/>
        <v>7</v>
      </c>
      <c r="AA30" s="904">
        <f t="shared" si="22"/>
        <v>20</v>
      </c>
    </row>
    <row r="31" spans="1:27" x14ac:dyDescent="0.2">
      <c r="A31" s="306" t="s">
        <v>415</v>
      </c>
      <c r="B31" s="328" t="s">
        <v>56</v>
      </c>
      <c r="C31" s="329">
        <v>6</v>
      </c>
      <c r="D31" s="329"/>
      <c r="E31" s="329">
        <v>7</v>
      </c>
      <c r="F31" s="329"/>
      <c r="G31" s="330">
        <v>2</v>
      </c>
      <c r="H31" s="329"/>
      <c r="I31" s="908">
        <f t="shared" si="19"/>
        <v>0</v>
      </c>
      <c r="J31" s="910">
        <f t="shared" si="20"/>
        <v>15</v>
      </c>
      <c r="K31" s="907">
        <f t="shared" si="2"/>
        <v>15</v>
      </c>
      <c r="L31" s="332">
        <v>8</v>
      </c>
      <c r="M31" s="329"/>
      <c r="N31" s="329">
        <v>13</v>
      </c>
      <c r="O31" s="329"/>
      <c r="P31" s="329">
        <v>3</v>
      </c>
      <c r="Q31" s="329"/>
      <c r="R31" s="329">
        <v>7</v>
      </c>
      <c r="S31" s="329"/>
      <c r="T31" s="329">
        <v>5</v>
      </c>
      <c r="U31" s="329"/>
      <c r="V31" s="330">
        <v>8</v>
      </c>
      <c r="W31" s="329"/>
      <c r="X31" s="925">
        <f t="shared" si="21"/>
        <v>0</v>
      </c>
      <c r="Y31" s="925">
        <f t="shared" si="6"/>
        <v>44</v>
      </c>
      <c r="Z31" s="907">
        <f t="shared" si="4"/>
        <v>44</v>
      </c>
      <c r="AA31" s="904">
        <f t="shared" si="22"/>
        <v>59</v>
      </c>
    </row>
    <row r="32" spans="1:27" x14ac:dyDescent="0.2">
      <c r="A32" s="306" t="s">
        <v>416</v>
      </c>
      <c r="B32" s="328" t="s">
        <v>57</v>
      </c>
      <c r="C32" s="329">
        <v>8</v>
      </c>
      <c r="D32" s="329"/>
      <c r="E32" s="329">
        <v>8</v>
      </c>
      <c r="F32" s="329">
        <v>3</v>
      </c>
      <c r="G32" s="330">
        <v>9</v>
      </c>
      <c r="H32" s="329">
        <v>1</v>
      </c>
      <c r="I32" s="908">
        <f t="shared" si="19"/>
        <v>4</v>
      </c>
      <c r="J32" s="910">
        <f t="shared" si="20"/>
        <v>25</v>
      </c>
      <c r="K32" s="907">
        <f t="shared" si="2"/>
        <v>29</v>
      </c>
      <c r="L32" s="332">
        <v>4</v>
      </c>
      <c r="M32" s="329">
        <v>3</v>
      </c>
      <c r="N32" s="329">
        <v>4</v>
      </c>
      <c r="O32" s="329">
        <v>2</v>
      </c>
      <c r="P32" s="329">
        <v>12</v>
      </c>
      <c r="Q32" s="329">
        <v>4</v>
      </c>
      <c r="R32" s="329">
        <v>5</v>
      </c>
      <c r="S32" s="329">
        <v>3</v>
      </c>
      <c r="T32" s="329">
        <v>12</v>
      </c>
      <c r="U32" s="329">
        <v>1</v>
      </c>
      <c r="V32" s="330">
        <v>5</v>
      </c>
      <c r="W32" s="329">
        <v>2</v>
      </c>
      <c r="X32" s="925">
        <f t="shared" si="21"/>
        <v>15</v>
      </c>
      <c r="Y32" s="925">
        <f t="shared" si="6"/>
        <v>42</v>
      </c>
      <c r="Z32" s="907">
        <f t="shared" si="4"/>
        <v>57</v>
      </c>
      <c r="AA32" s="904">
        <f t="shared" si="22"/>
        <v>86</v>
      </c>
    </row>
    <row r="33" spans="1:27" x14ac:dyDescent="0.2">
      <c r="A33" s="306" t="s">
        <v>417</v>
      </c>
      <c r="B33" s="328" t="s">
        <v>58</v>
      </c>
      <c r="C33" s="329">
        <v>14</v>
      </c>
      <c r="D33" s="329"/>
      <c r="E33" s="329">
        <v>11</v>
      </c>
      <c r="F33" s="329"/>
      <c r="G33" s="330">
        <v>5</v>
      </c>
      <c r="H33" s="329"/>
      <c r="I33" s="908">
        <f t="shared" si="19"/>
        <v>0</v>
      </c>
      <c r="J33" s="910">
        <f t="shared" si="20"/>
        <v>30</v>
      </c>
      <c r="K33" s="907">
        <f t="shared" si="2"/>
        <v>30</v>
      </c>
      <c r="L33" s="332">
        <v>7</v>
      </c>
      <c r="M33" s="329"/>
      <c r="N33" s="329">
        <v>15</v>
      </c>
      <c r="O33" s="329"/>
      <c r="P33" s="329">
        <v>6</v>
      </c>
      <c r="Q33" s="329"/>
      <c r="R33" s="329">
        <v>8</v>
      </c>
      <c r="S33" s="329"/>
      <c r="T33" s="329">
        <v>6</v>
      </c>
      <c r="U33" s="329"/>
      <c r="V33" s="330">
        <v>10</v>
      </c>
      <c r="W33" s="329"/>
      <c r="X33" s="925">
        <f t="shared" si="21"/>
        <v>0</v>
      </c>
      <c r="Y33" s="925">
        <f t="shared" si="6"/>
        <v>52</v>
      </c>
      <c r="Z33" s="907">
        <f t="shared" si="4"/>
        <v>52</v>
      </c>
      <c r="AA33" s="904">
        <f t="shared" si="22"/>
        <v>82</v>
      </c>
    </row>
    <row r="34" spans="1:27" ht="13.5" thickBot="1" x14ac:dyDescent="0.25">
      <c r="A34" s="306" t="s">
        <v>418</v>
      </c>
      <c r="B34" s="328" t="s">
        <v>59</v>
      </c>
      <c r="C34" s="339">
        <v>4</v>
      </c>
      <c r="D34" s="329"/>
      <c r="E34" s="339">
        <v>2</v>
      </c>
      <c r="F34" s="329"/>
      <c r="G34" s="340">
        <v>3</v>
      </c>
      <c r="H34" s="329"/>
      <c r="I34" s="908">
        <f t="shared" si="19"/>
        <v>0</v>
      </c>
      <c r="J34" s="910">
        <f t="shared" si="20"/>
        <v>9</v>
      </c>
      <c r="K34" s="907">
        <f t="shared" si="2"/>
        <v>9</v>
      </c>
      <c r="L34" s="341">
        <v>3</v>
      </c>
      <c r="M34" s="329"/>
      <c r="N34" s="339">
        <v>3</v>
      </c>
      <c r="O34" s="329"/>
      <c r="P34" s="339">
        <v>2</v>
      </c>
      <c r="Q34" s="329"/>
      <c r="R34" s="339">
        <v>5</v>
      </c>
      <c r="S34" s="329"/>
      <c r="T34" s="339">
        <v>2</v>
      </c>
      <c r="U34" s="329"/>
      <c r="V34" s="340">
        <v>0</v>
      </c>
      <c r="W34" s="329"/>
      <c r="X34" s="925">
        <f t="shared" si="21"/>
        <v>0</v>
      </c>
      <c r="Y34" s="925">
        <f t="shared" si="6"/>
        <v>15</v>
      </c>
      <c r="Z34" s="907">
        <f t="shared" si="4"/>
        <v>15</v>
      </c>
      <c r="AA34" s="904">
        <f t="shared" si="22"/>
        <v>24</v>
      </c>
    </row>
    <row r="35" spans="1:27" ht="13.5" thickBot="1" x14ac:dyDescent="0.25">
      <c r="A35" s="306"/>
      <c r="B35" s="904" t="s">
        <v>60</v>
      </c>
      <c r="C35" s="346">
        <f>SUM(C28:C34)</f>
        <v>48</v>
      </c>
      <c r="D35" s="904">
        <f t="shared" ref="D35" si="23">SUM(D28:D34)</f>
        <v>0</v>
      </c>
      <c r="E35" s="346">
        <f>SUM(E28:E34)</f>
        <v>51</v>
      </c>
      <c r="F35" s="904">
        <f t="shared" ref="F35" si="24">SUM(F28:F34)</f>
        <v>3</v>
      </c>
      <c r="G35" s="347">
        <f>SUM(G28:G34)</f>
        <v>46</v>
      </c>
      <c r="H35" s="904">
        <f t="shared" ref="H35" si="25">SUM(H28:H34)</f>
        <v>1</v>
      </c>
      <c r="I35" s="904">
        <f t="shared" ref="I35" si="26">SUM(I28:I34)</f>
        <v>4</v>
      </c>
      <c r="J35" s="904">
        <f t="shared" ref="J35" si="27">SUM(J28:J34)</f>
        <v>145</v>
      </c>
      <c r="K35" s="907">
        <f t="shared" si="2"/>
        <v>149</v>
      </c>
      <c r="L35" s="904">
        <f>SUM(L28:L34)</f>
        <v>41</v>
      </c>
      <c r="M35" s="904">
        <f t="shared" ref="M35:Y35" si="28">SUM(M28:M34)</f>
        <v>3</v>
      </c>
      <c r="N35" s="904">
        <f t="shared" si="28"/>
        <v>57</v>
      </c>
      <c r="O35" s="904">
        <f t="shared" si="28"/>
        <v>2</v>
      </c>
      <c r="P35" s="904">
        <f t="shared" si="28"/>
        <v>36</v>
      </c>
      <c r="Q35" s="904">
        <f t="shared" si="28"/>
        <v>4</v>
      </c>
      <c r="R35" s="904">
        <f t="shared" si="28"/>
        <v>49</v>
      </c>
      <c r="S35" s="904">
        <f t="shared" si="28"/>
        <v>3</v>
      </c>
      <c r="T35" s="904">
        <f t="shared" si="28"/>
        <v>51</v>
      </c>
      <c r="U35" s="904">
        <f t="shared" si="28"/>
        <v>1</v>
      </c>
      <c r="V35" s="904">
        <f t="shared" si="28"/>
        <v>38</v>
      </c>
      <c r="W35" s="904">
        <f t="shared" si="28"/>
        <v>2</v>
      </c>
      <c r="X35" s="904">
        <f t="shared" si="28"/>
        <v>15</v>
      </c>
      <c r="Y35" s="904">
        <f t="shared" si="28"/>
        <v>272</v>
      </c>
      <c r="Z35" s="907">
        <f t="shared" si="4"/>
        <v>287</v>
      </c>
      <c r="AA35" s="911">
        <f t="shared" ref="AA35" si="29">SUM(AA28:AA34)</f>
        <v>436</v>
      </c>
    </row>
    <row r="36" spans="1:27" x14ac:dyDescent="0.2">
      <c r="A36" s="306"/>
      <c r="B36" s="912"/>
      <c r="C36" s="351"/>
      <c r="D36" s="912"/>
      <c r="E36" s="351"/>
      <c r="F36" s="912"/>
      <c r="G36" s="351"/>
      <c r="H36" s="912"/>
      <c r="I36" s="908"/>
      <c r="J36" s="910"/>
      <c r="K36" s="907">
        <f t="shared" si="2"/>
        <v>0</v>
      </c>
      <c r="L36" s="912"/>
      <c r="M36" s="912"/>
      <c r="N36" s="912"/>
      <c r="O36" s="912"/>
      <c r="P36" s="912"/>
      <c r="Q36" s="912"/>
      <c r="R36" s="912"/>
      <c r="S36" s="912"/>
      <c r="T36" s="912"/>
      <c r="U36" s="912"/>
      <c r="V36" s="912"/>
      <c r="W36" s="912"/>
      <c r="X36" s="925"/>
      <c r="Y36" s="925"/>
      <c r="Z36" s="907"/>
      <c r="AA36" s="912"/>
    </row>
    <row r="37" spans="1:27" x14ac:dyDescent="0.2">
      <c r="A37" s="306" t="s">
        <v>422</v>
      </c>
      <c r="B37" s="328" t="s">
        <v>61</v>
      </c>
      <c r="C37" s="358">
        <v>8</v>
      </c>
      <c r="D37" s="358"/>
      <c r="E37" s="358">
        <v>6</v>
      </c>
      <c r="F37" s="358"/>
      <c r="G37" s="359">
        <v>12</v>
      </c>
      <c r="H37" s="358"/>
      <c r="I37" s="908">
        <f>D37+F37+H37</f>
        <v>0</v>
      </c>
      <c r="J37" s="910">
        <f>C37+E37+G37</f>
        <v>26</v>
      </c>
      <c r="K37" s="907">
        <f t="shared" si="2"/>
        <v>26</v>
      </c>
      <c r="L37" s="360">
        <v>2</v>
      </c>
      <c r="M37" s="361"/>
      <c r="N37" s="361">
        <v>3</v>
      </c>
      <c r="O37" s="361"/>
      <c r="P37" s="361">
        <v>9</v>
      </c>
      <c r="Q37" s="361"/>
      <c r="R37" s="361">
        <v>2</v>
      </c>
      <c r="S37" s="361"/>
      <c r="T37" s="361">
        <v>0</v>
      </c>
      <c r="U37" s="361"/>
      <c r="V37" s="362">
        <v>2</v>
      </c>
      <c r="W37" s="361"/>
      <c r="X37" s="925">
        <f>M37+O37+Q37+S37+U37+W37</f>
        <v>0</v>
      </c>
      <c r="Y37" s="925">
        <f t="shared" si="6"/>
        <v>18</v>
      </c>
      <c r="Z37" s="907">
        <f t="shared" si="4"/>
        <v>18</v>
      </c>
      <c r="AA37" s="904">
        <f>Z37+K37</f>
        <v>44</v>
      </c>
    </row>
    <row r="38" spans="1:27" x14ac:dyDescent="0.2">
      <c r="A38" s="306" t="s">
        <v>423</v>
      </c>
      <c r="B38" s="328" t="s">
        <v>62</v>
      </c>
      <c r="C38" s="1024"/>
      <c r="D38" s="329"/>
      <c r="E38" s="1024"/>
      <c r="F38" s="329"/>
      <c r="G38" s="1025"/>
      <c r="H38" s="329"/>
      <c r="I38" s="908">
        <f t="shared" ref="I38:I44" si="30">D38+F38+H38</f>
        <v>0</v>
      </c>
      <c r="J38" s="910">
        <f>C38+E38+G38</f>
        <v>0</v>
      </c>
      <c r="K38" s="941">
        <f t="shared" si="2"/>
        <v>0</v>
      </c>
      <c r="L38" s="363">
        <v>2</v>
      </c>
      <c r="M38" s="328"/>
      <c r="N38" s="364">
        <v>2</v>
      </c>
      <c r="O38" s="328"/>
      <c r="P38" s="364">
        <v>1</v>
      </c>
      <c r="Q38" s="328"/>
      <c r="R38" s="364">
        <v>4</v>
      </c>
      <c r="S38" s="328"/>
      <c r="T38" s="364">
        <v>6</v>
      </c>
      <c r="U38" s="328"/>
      <c r="V38" s="365">
        <v>1</v>
      </c>
      <c r="W38" s="328"/>
      <c r="X38" s="925">
        <f t="shared" ref="X38:X44" si="31">M38+O38+Q38+S38+U38+W38</f>
        <v>0</v>
      </c>
      <c r="Y38" s="925">
        <f t="shared" si="6"/>
        <v>16</v>
      </c>
      <c r="Z38" s="907">
        <f t="shared" si="4"/>
        <v>16</v>
      </c>
      <c r="AA38" s="904">
        <f t="shared" ref="AA38:AA44" si="32">Z38+K38</f>
        <v>16</v>
      </c>
    </row>
    <row r="39" spans="1:27" x14ac:dyDescent="0.2">
      <c r="A39" s="306" t="s">
        <v>424</v>
      </c>
      <c r="B39" s="328" t="s">
        <v>63</v>
      </c>
      <c r="C39" s="329">
        <v>7</v>
      </c>
      <c r="D39" s="329"/>
      <c r="E39" s="328">
        <v>2</v>
      </c>
      <c r="F39" s="328"/>
      <c r="G39" s="337">
        <v>9</v>
      </c>
      <c r="H39" s="328"/>
      <c r="I39" s="908">
        <f t="shared" si="30"/>
        <v>0</v>
      </c>
      <c r="J39" s="910">
        <f t="shared" ref="J39:J44" si="33">C39+E39+G39</f>
        <v>18</v>
      </c>
      <c r="K39" s="907">
        <f t="shared" si="2"/>
        <v>18</v>
      </c>
      <c r="L39" s="366">
        <v>7</v>
      </c>
      <c r="M39" s="328"/>
      <c r="N39" s="328">
        <v>4</v>
      </c>
      <c r="O39" s="328"/>
      <c r="P39" s="328">
        <v>5</v>
      </c>
      <c r="Q39" s="328"/>
      <c r="R39" s="328">
        <v>4</v>
      </c>
      <c r="S39" s="328"/>
      <c r="T39" s="328">
        <v>0</v>
      </c>
      <c r="U39" s="328"/>
      <c r="V39" s="337">
        <v>2</v>
      </c>
      <c r="W39" s="328"/>
      <c r="X39" s="925">
        <f t="shared" si="31"/>
        <v>0</v>
      </c>
      <c r="Y39" s="925">
        <f t="shared" si="6"/>
        <v>22</v>
      </c>
      <c r="Z39" s="907">
        <f t="shared" si="4"/>
        <v>22</v>
      </c>
      <c r="AA39" s="904">
        <f t="shared" si="32"/>
        <v>40</v>
      </c>
    </row>
    <row r="40" spans="1:27" x14ac:dyDescent="0.2">
      <c r="A40" s="306" t="s">
        <v>425</v>
      </c>
      <c r="B40" s="328" t="s">
        <v>64</v>
      </c>
      <c r="C40" s="329">
        <v>5</v>
      </c>
      <c r="D40" s="329"/>
      <c r="E40" s="328">
        <v>2</v>
      </c>
      <c r="F40" s="328"/>
      <c r="G40" s="337">
        <v>5</v>
      </c>
      <c r="H40" s="328"/>
      <c r="I40" s="908">
        <f t="shared" si="30"/>
        <v>0</v>
      </c>
      <c r="J40" s="910">
        <f t="shared" si="33"/>
        <v>12</v>
      </c>
      <c r="K40" s="907">
        <f t="shared" si="2"/>
        <v>12</v>
      </c>
      <c r="L40" s="366">
        <v>4</v>
      </c>
      <c r="M40" s="328"/>
      <c r="N40" s="328">
        <v>2</v>
      </c>
      <c r="O40" s="328"/>
      <c r="P40" s="328">
        <v>2</v>
      </c>
      <c r="Q40" s="328"/>
      <c r="R40" s="328">
        <v>3</v>
      </c>
      <c r="S40" s="328"/>
      <c r="T40" s="328">
        <v>5</v>
      </c>
      <c r="U40" s="328"/>
      <c r="V40" s="337">
        <v>2</v>
      </c>
      <c r="W40" s="328"/>
      <c r="X40" s="925">
        <f t="shared" si="31"/>
        <v>0</v>
      </c>
      <c r="Y40" s="925">
        <f t="shared" si="6"/>
        <v>18</v>
      </c>
      <c r="Z40" s="907">
        <f t="shared" si="4"/>
        <v>18</v>
      </c>
      <c r="AA40" s="904">
        <f t="shared" si="32"/>
        <v>30</v>
      </c>
    </row>
    <row r="41" spans="1:27" x14ac:dyDescent="0.2">
      <c r="A41" s="306" t="s">
        <v>426</v>
      </c>
      <c r="B41" s="328" t="s">
        <v>65</v>
      </c>
      <c r="C41" s="329">
        <v>5</v>
      </c>
      <c r="D41" s="329"/>
      <c r="E41" s="328">
        <v>6</v>
      </c>
      <c r="F41" s="328"/>
      <c r="G41" s="337">
        <v>0</v>
      </c>
      <c r="H41" s="328"/>
      <c r="I41" s="908">
        <f t="shared" si="30"/>
        <v>0</v>
      </c>
      <c r="J41" s="910">
        <f t="shared" si="33"/>
        <v>11</v>
      </c>
      <c r="K41" s="907">
        <f t="shared" si="2"/>
        <v>11</v>
      </c>
      <c r="L41" s="366">
        <v>3</v>
      </c>
      <c r="M41" s="328"/>
      <c r="N41" s="328">
        <v>1</v>
      </c>
      <c r="O41" s="328"/>
      <c r="P41" s="328">
        <v>3</v>
      </c>
      <c r="Q41" s="328"/>
      <c r="R41" s="328">
        <v>3</v>
      </c>
      <c r="S41" s="328"/>
      <c r="T41" s="328">
        <v>1</v>
      </c>
      <c r="U41" s="328"/>
      <c r="V41" s="337">
        <v>3</v>
      </c>
      <c r="W41" s="328"/>
      <c r="X41" s="925">
        <f t="shared" si="31"/>
        <v>0</v>
      </c>
      <c r="Y41" s="925">
        <f t="shared" si="6"/>
        <v>14</v>
      </c>
      <c r="Z41" s="907">
        <f t="shared" si="4"/>
        <v>14</v>
      </c>
      <c r="AA41" s="904">
        <f t="shared" si="32"/>
        <v>25</v>
      </c>
    </row>
    <row r="42" spans="1:27" x14ac:dyDescent="0.2">
      <c r="A42" s="306" t="s">
        <v>419</v>
      </c>
      <c r="B42" s="367" t="s">
        <v>427</v>
      </c>
      <c r="C42" s="329">
        <v>14</v>
      </c>
      <c r="D42" s="329"/>
      <c r="E42" s="328">
        <v>10</v>
      </c>
      <c r="F42" s="328"/>
      <c r="G42" s="337">
        <v>14</v>
      </c>
      <c r="H42" s="328"/>
      <c r="I42" s="908">
        <f t="shared" si="30"/>
        <v>0</v>
      </c>
      <c r="J42" s="910">
        <f t="shared" si="33"/>
        <v>38</v>
      </c>
      <c r="K42" s="907">
        <f t="shared" si="2"/>
        <v>38</v>
      </c>
      <c r="L42" s="366">
        <v>9</v>
      </c>
      <c r="M42" s="328"/>
      <c r="N42" s="328">
        <v>13</v>
      </c>
      <c r="O42" s="328"/>
      <c r="P42" s="328">
        <v>19</v>
      </c>
      <c r="Q42" s="328"/>
      <c r="R42" s="328">
        <v>16</v>
      </c>
      <c r="S42" s="328"/>
      <c r="T42" s="328">
        <v>11</v>
      </c>
      <c r="U42" s="328"/>
      <c r="V42" s="337">
        <v>12</v>
      </c>
      <c r="W42" s="328"/>
      <c r="X42" s="925">
        <f t="shared" si="31"/>
        <v>0</v>
      </c>
      <c r="Y42" s="925">
        <f t="shared" si="6"/>
        <v>80</v>
      </c>
      <c r="Z42" s="907">
        <f t="shared" si="4"/>
        <v>80</v>
      </c>
      <c r="AA42" s="904">
        <f t="shared" si="32"/>
        <v>118</v>
      </c>
    </row>
    <row r="43" spans="1:27" x14ac:dyDescent="0.2">
      <c r="A43" s="306" t="s">
        <v>420</v>
      </c>
      <c r="B43" s="367" t="s">
        <v>67</v>
      </c>
      <c r="C43" s="329">
        <v>1</v>
      </c>
      <c r="D43" s="329"/>
      <c r="E43" s="329">
        <v>4</v>
      </c>
      <c r="F43" s="329"/>
      <c r="G43" s="330">
        <v>3</v>
      </c>
      <c r="H43" s="329"/>
      <c r="I43" s="908">
        <f t="shared" si="30"/>
        <v>0</v>
      </c>
      <c r="J43" s="910">
        <f t="shared" si="33"/>
        <v>8</v>
      </c>
      <c r="K43" s="907">
        <f t="shared" si="2"/>
        <v>8</v>
      </c>
      <c r="L43" s="332">
        <v>5</v>
      </c>
      <c r="M43" s="329"/>
      <c r="N43" s="329">
        <v>4</v>
      </c>
      <c r="O43" s="329"/>
      <c r="P43" s="329">
        <v>5</v>
      </c>
      <c r="Q43" s="329"/>
      <c r="R43" s="329">
        <v>2</v>
      </c>
      <c r="S43" s="329"/>
      <c r="T43" s="329">
        <v>4</v>
      </c>
      <c r="U43" s="329"/>
      <c r="V43" s="330">
        <v>5</v>
      </c>
      <c r="W43" s="329"/>
      <c r="X43" s="925">
        <f t="shared" si="31"/>
        <v>0</v>
      </c>
      <c r="Y43" s="925">
        <f t="shared" si="6"/>
        <v>25</v>
      </c>
      <c r="Z43" s="907">
        <f t="shared" si="4"/>
        <v>25</v>
      </c>
      <c r="AA43" s="904">
        <f t="shared" si="32"/>
        <v>33</v>
      </c>
    </row>
    <row r="44" spans="1:27" ht="13.5" thickBot="1" x14ac:dyDescent="0.25">
      <c r="A44" s="306" t="s">
        <v>421</v>
      </c>
      <c r="B44" s="367" t="s">
        <v>66</v>
      </c>
      <c r="C44" s="339">
        <v>4</v>
      </c>
      <c r="D44" s="329"/>
      <c r="E44" s="339">
        <v>6</v>
      </c>
      <c r="F44" s="329"/>
      <c r="G44" s="340">
        <v>3</v>
      </c>
      <c r="H44" s="329"/>
      <c r="I44" s="908">
        <f t="shared" si="30"/>
        <v>0</v>
      </c>
      <c r="J44" s="910">
        <f t="shared" si="33"/>
        <v>13</v>
      </c>
      <c r="K44" s="907">
        <f t="shared" si="2"/>
        <v>13</v>
      </c>
      <c r="L44" s="341">
        <v>3</v>
      </c>
      <c r="M44" s="329"/>
      <c r="N44" s="339">
        <v>5</v>
      </c>
      <c r="O44" s="329"/>
      <c r="P44" s="339">
        <v>0</v>
      </c>
      <c r="Q44" s="329"/>
      <c r="R44" s="339">
        <v>4</v>
      </c>
      <c r="S44" s="329"/>
      <c r="T44" s="339">
        <v>4</v>
      </c>
      <c r="U44" s="329"/>
      <c r="V44" s="340">
        <v>1</v>
      </c>
      <c r="W44" s="329"/>
      <c r="X44" s="925">
        <f t="shared" si="31"/>
        <v>0</v>
      </c>
      <c r="Y44" s="925">
        <f t="shared" si="6"/>
        <v>17</v>
      </c>
      <c r="Z44" s="907">
        <f t="shared" si="4"/>
        <v>17</v>
      </c>
      <c r="AA44" s="904">
        <f t="shared" si="32"/>
        <v>30</v>
      </c>
    </row>
    <row r="45" spans="1:27" ht="13.5" thickBot="1" x14ac:dyDescent="0.25">
      <c r="A45" s="306"/>
      <c r="B45" s="904" t="s">
        <v>68</v>
      </c>
      <c r="C45" s="346">
        <f>SUM(C37:C44)</f>
        <v>44</v>
      </c>
      <c r="D45" s="904">
        <f t="shared" ref="D45:J45" si="34">SUM(D37:D44)</f>
        <v>0</v>
      </c>
      <c r="E45" s="346">
        <f>SUM(E37:E44)</f>
        <v>36</v>
      </c>
      <c r="F45" s="904">
        <f t="shared" si="34"/>
        <v>0</v>
      </c>
      <c r="G45" s="347">
        <f t="shared" si="34"/>
        <v>46</v>
      </c>
      <c r="H45" s="904">
        <f t="shared" si="34"/>
        <v>0</v>
      </c>
      <c r="I45" s="904">
        <f t="shared" si="34"/>
        <v>0</v>
      </c>
      <c r="J45" s="904">
        <f t="shared" si="34"/>
        <v>126</v>
      </c>
      <c r="K45" s="907">
        <f t="shared" si="2"/>
        <v>126</v>
      </c>
      <c r="L45" s="904">
        <f t="shared" ref="L45:AA45" si="35">SUM(L37:L44)</f>
        <v>35</v>
      </c>
      <c r="M45" s="904">
        <f t="shared" si="35"/>
        <v>0</v>
      </c>
      <c r="N45" s="904">
        <f t="shared" si="35"/>
        <v>34</v>
      </c>
      <c r="O45" s="904">
        <f t="shared" si="35"/>
        <v>0</v>
      </c>
      <c r="P45" s="904">
        <f t="shared" si="35"/>
        <v>44</v>
      </c>
      <c r="Q45" s="904">
        <f t="shared" si="35"/>
        <v>0</v>
      </c>
      <c r="R45" s="904">
        <f t="shared" si="35"/>
        <v>38</v>
      </c>
      <c r="S45" s="904">
        <f t="shared" si="35"/>
        <v>0</v>
      </c>
      <c r="T45" s="904">
        <f t="shared" si="35"/>
        <v>31</v>
      </c>
      <c r="U45" s="904">
        <f t="shared" si="35"/>
        <v>0</v>
      </c>
      <c r="V45" s="904">
        <f t="shared" si="35"/>
        <v>28</v>
      </c>
      <c r="W45" s="904">
        <f t="shared" si="35"/>
        <v>0</v>
      </c>
      <c r="X45" s="904">
        <f t="shared" si="35"/>
        <v>0</v>
      </c>
      <c r="Y45" s="904">
        <f t="shared" si="35"/>
        <v>210</v>
      </c>
      <c r="Z45" s="907">
        <f t="shared" si="4"/>
        <v>210</v>
      </c>
      <c r="AA45" s="911">
        <f t="shared" si="35"/>
        <v>336</v>
      </c>
    </row>
    <row r="46" spans="1:27" x14ac:dyDescent="0.2">
      <c r="A46" s="306"/>
      <c r="B46" s="904"/>
      <c r="C46" s="357"/>
      <c r="D46" s="904"/>
      <c r="E46" s="357"/>
      <c r="F46" s="904"/>
      <c r="G46" s="357"/>
      <c r="H46" s="904"/>
      <c r="I46" s="908"/>
      <c r="J46" s="910"/>
      <c r="K46" s="907">
        <f t="shared" si="2"/>
        <v>0</v>
      </c>
      <c r="L46" s="904"/>
      <c r="M46" s="904"/>
      <c r="N46" s="904"/>
      <c r="O46" s="904"/>
      <c r="P46" s="904"/>
      <c r="Q46" s="904"/>
      <c r="R46" s="904"/>
      <c r="S46" s="904"/>
      <c r="T46" s="904"/>
      <c r="U46" s="904"/>
      <c r="V46" s="904"/>
      <c r="W46" s="904"/>
      <c r="X46" s="925"/>
      <c r="Y46" s="925"/>
      <c r="Z46" s="907"/>
      <c r="AA46" s="904"/>
    </row>
    <row r="47" spans="1:27" x14ac:dyDescent="0.2">
      <c r="A47" s="306" t="s">
        <v>429</v>
      </c>
      <c r="B47" s="328" t="s">
        <v>428</v>
      </c>
      <c r="C47" s="329">
        <v>15</v>
      </c>
      <c r="D47" s="329">
        <v>4</v>
      </c>
      <c r="E47" s="329">
        <v>15</v>
      </c>
      <c r="F47" s="329">
        <v>3</v>
      </c>
      <c r="G47" s="330">
        <v>15</v>
      </c>
      <c r="H47" s="329">
        <v>3</v>
      </c>
      <c r="I47" s="908">
        <f>D47+F47+H47</f>
        <v>10</v>
      </c>
      <c r="J47" s="910">
        <f>C47+E47+G47</f>
        <v>45</v>
      </c>
      <c r="K47" s="907">
        <f t="shared" si="2"/>
        <v>55</v>
      </c>
      <c r="L47" s="332">
        <v>14</v>
      </c>
      <c r="M47" s="329"/>
      <c r="N47" s="329">
        <v>21</v>
      </c>
      <c r="O47" s="329"/>
      <c r="P47" s="329">
        <v>20</v>
      </c>
      <c r="Q47" s="329"/>
      <c r="R47" s="329">
        <v>17</v>
      </c>
      <c r="S47" s="329"/>
      <c r="T47" s="329">
        <v>16</v>
      </c>
      <c r="U47" s="329"/>
      <c r="V47" s="330">
        <v>22</v>
      </c>
      <c r="W47" s="329"/>
      <c r="X47" s="925">
        <f>M47+O47+Q47+S47+U47+W47</f>
        <v>0</v>
      </c>
      <c r="Y47" s="925">
        <f t="shared" si="6"/>
        <v>110</v>
      </c>
      <c r="Z47" s="907">
        <f t="shared" si="4"/>
        <v>110</v>
      </c>
      <c r="AA47" s="910">
        <f>Z47+K47</f>
        <v>165</v>
      </c>
    </row>
    <row r="48" spans="1:27" x14ac:dyDescent="0.2">
      <c r="A48" s="306" t="s">
        <v>430</v>
      </c>
      <c r="B48" s="328" t="s">
        <v>71</v>
      </c>
      <c r="C48" s="329">
        <v>10</v>
      </c>
      <c r="D48" s="329"/>
      <c r="E48" s="329">
        <v>5</v>
      </c>
      <c r="F48" s="329"/>
      <c r="G48" s="330">
        <v>8</v>
      </c>
      <c r="H48" s="329"/>
      <c r="I48" s="908">
        <f t="shared" ref="I48:I50" si="36">D48+F48+H48</f>
        <v>0</v>
      </c>
      <c r="J48" s="910">
        <f>C48+E48+G48</f>
        <v>23</v>
      </c>
      <c r="K48" s="907">
        <f t="shared" si="2"/>
        <v>23</v>
      </c>
      <c r="L48" s="332">
        <v>6</v>
      </c>
      <c r="M48" s="329"/>
      <c r="N48" s="329">
        <v>9</v>
      </c>
      <c r="O48" s="329"/>
      <c r="P48" s="329">
        <v>6</v>
      </c>
      <c r="Q48" s="329"/>
      <c r="R48" s="329">
        <v>4</v>
      </c>
      <c r="S48" s="329"/>
      <c r="T48" s="329">
        <v>7</v>
      </c>
      <c r="U48" s="329"/>
      <c r="V48" s="330">
        <v>5</v>
      </c>
      <c r="W48" s="329"/>
      <c r="X48" s="925">
        <f t="shared" ref="X48:X50" si="37">M48+O48+Q48+S48+U48+W48</f>
        <v>0</v>
      </c>
      <c r="Y48" s="925">
        <f t="shared" si="6"/>
        <v>37</v>
      </c>
      <c r="Z48" s="907">
        <f t="shared" si="4"/>
        <v>37</v>
      </c>
      <c r="AA48" s="910">
        <f t="shared" ref="AA48:AA50" si="38">Z48+K48</f>
        <v>60</v>
      </c>
    </row>
    <row r="49" spans="1:27" x14ac:dyDescent="0.2">
      <c r="A49" s="306" t="s">
        <v>431</v>
      </c>
      <c r="B49" s="328" t="s">
        <v>69</v>
      </c>
      <c r="C49" s="329">
        <v>10</v>
      </c>
      <c r="D49" s="329">
        <v>3</v>
      </c>
      <c r="E49" s="329">
        <v>12</v>
      </c>
      <c r="F49" s="329">
        <v>5</v>
      </c>
      <c r="G49" s="330">
        <v>6</v>
      </c>
      <c r="H49" s="329">
        <v>2</v>
      </c>
      <c r="I49" s="908">
        <f t="shared" si="36"/>
        <v>10</v>
      </c>
      <c r="J49" s="910">
        <f>C49+E49+G49</f>
        <v>28</v>
      </c>
      <c r="K49" s="907">
        <f t="shared" si="2"/>
        <v>38</v>
      </c>
      <c r="L49" s="332">
        <v>8</v>
      </c>
      <c r="M49" s="329"/>
      <c r="N49" s="329">
        <v>15</v>
      </c>
      <c r="O49" s="329"/>
      <c r="P49" s="329">
        <v>13</v>
      </c>
      <c r="Q49" s="329">
        <v>1</v>
      </c>
      <c r="R49" s="329">
        <v>17</v>
      </c>
      <c r="S49" s="329"/>
      <c r="T49" s="329">
        <v>20</v>
      </c>
      <c r="U49" s="329"/>
      <c r="V49" s="330">
        <v>15</v>
      </c>
      <c r="W49" s="329"/>
      <c r="X49" s="925">
        <f t="shared" si="37"/>
        <v>1</v>
      </c>
      <c r="Y49" s="925">
        <f t="shared" si="6"/>
        <v>88</v>
      </c>
      <c r="Z49" s="907">
        <f t="shared" si="4"/>
        <v>89</v>
      </c>
      <c r="AA49" s="910">
        <f t="shared" si="38"/>
        <v>127</v>
      </c>
    </row>
    <row r="50" spans="1:27" ht="13.5" thickBot="1" x14ac:dyDescent="0.25">
      <c r="A50" s="306" t="s">
        <v>432</v>
      </c>
      <c r="B50" s="328" t="s">
        <v>70</v>
      </c>
      <c r="C50" s="329">
        <v>7</v>
      </c>
      <c r="D50" s="329">
        <v>1</v>
      </c>
      <c r="E50" s="329">
        <v>6</v>
      </c>
      <c r="F50" s="329">
        <v>2</v>
      </c>
      <c r="G50" s="330">
        <v>6</v>
      </c>
      <c r="H50" s="329">
        <v>2</v>
      </c>
      <c r="I50" s="908">
        <f t="shared" si="36"/>
        <v>5</v>
      </c>
      <c r="J50" s="910">
        <f>C50+E50+G50</f>
        <v>19</v>
      </c>
      <c r="K50" s="907">
        <f t="shared" si="2"/>
        <v>24</v>
      </c>
      <c r="L50" s="332">
        <v>12</v>
      </c>
      <c r="M50" s="329"/>
      <c r="N50" s="329">
        <v>8</v>
      </c>
      <c r="O50" s="329"/>
      <c r="P50" s="329">
        <v>7</v>
      </c>
      <c r="Q50" s="329"/>
      <c r="R50" s="329">
        <v>11</v>
      </c>
      <c r="S50" s="329"/>
      <c r="T50" s="329">
        <v>9</v>
      </c>
      <c r="U50" s="329"/>
      <c r="V50" s="330">
        <v>9</v>
      </c>
      <c r="W50" s="329"/>
      <c r="X50" s="925">
        <f t="shared" si="37"/>
        <v>0</v>
      </c>
      <c r="Y50" s="925">
        <f t="shared" si="6"/>
        <v>56</v>
      </c>
      <c r="Z50" s="907">
        <f t="shared" si="4"/>
        <v>56</v>
      </c>
      <c r="AA50" s="910">
        <f t="shared" si="38"/>
        <v>80</v>
      </c>
    </row>
    <row r="51" spans="1:27" ht="13.5" thickBot="1" x14ac:dyDescent="0.25">
      <c r="A51" s="306"/>
      <c r="B51" s="904" t="s">
        <v>72</v>
      </c>
      <c r="C51" s="346">
        <f t="shared" ref="C51" si="39">SUM(C47:C50)</f>
        <v>42</v>
      </c>
      <c r="D51" s="904">
        <f t="shared" ref="D51:AA51" si="40">SUM(D47:D50)</f>
        <v>8</v>
      </c>
      <c r="E51" s="346">
        <f t="shared" ref="E51" si="41">SUM(E47:E50)</f>
        <v>38</v>
      </c>
      <c r="F51" s="904">
        <f t="shared" si="40"/>
        <v>10</v>
      </c>
      <c r="G51" s="347">
        <f t="shared" ref="G51" si="42">SUM(G47:G50)</f>
        <v>35</v>
      </c>
      <c r="H51" s="904">
        <f t="shared" si="40"/>
        <v>7</v>
      </c>
      <c r="I51" s="904">
        <f t="shared" si="40"/>
        <v>25</v>
      </c>
      <c r="J51" s="904">
        <f t="shared" si="40"/>
        <v>115</v>
      </c>
      <c r="K51" s="907">
        <f t="shared" si="2"/>
        <v>140</v>
      </c>
      <c r="L51" s="904">
        <f t="shared" si="40"/>
        <v>40</v>
      </c>
      <c r="M51" s="904">
        <f t="shared" si="40"/>
        <v>0</v>
      </c>
      <c r="N51" s="904">
        <f t="shared" si="40"/>
        <v>53</v>
      </c>
      <c r="O51" s="904">
        <f t="shared" si="40"/>
        <v>0</v>
      </c>
      <c r="P51" s="904">
        <f t="shared" si="40"/>
        <v>46</v>
      </c>
      <c r="Q51" s="904">
        <f t="shared" si="40"/>
        <v>1</v>
      </c>
      <c r="R51" s="904">
        <f t="shared" si="40"/>
        <v>49</v>
      </c>
      <c r="S51" s="904">
        <f t="shared" si="40"/>
        <v>0</v>
      </c>
      <c r="T51" s="904">
        <f t="shared" si="40"/>
        <v>52</v>
      </c>
      <c r="U51" s="904">
        <f t="shared" si="40"/>
        <v>0</v>
      </c>
      <c r="V51" s="904">
        <f t="shared" si="40"/>
        <v>51</v>
      </c>
      <c r="W51" s="904">
        <f t="shared" si="40"/>
        <v>0</v>
      </c>
      <c r="X51" s="904">
        <f t="shared" si="40"/>
        <v>1</v>
      </c>
      <c r="Y51" s="904">
        <f t="shared" si="40"/>
        <v>291</v>
      </c>
      <c r="Z51" s="907">
        <f t="shared" si="4"/>
        <v>292</v>
      </c>
      <c r="AA51" s="911">
        <f t="shared" si="40"/>
        <v>432</v>
      </c>
    </row>
    <row r="52" spans="1:27" x14ac:dyDescent="0.2">
      <c r="A52" s="306"/>
      <c r="B52" s="904"/>
      <c r="C52" s="357"/>
      <c r="D52" s="904"/>
      <c r="E52" s="357"/>
      <c r="F52" s="904"/>
      <c r="G52" s="357"/>
      <c r="H52" s="904"/>
      <c r="I52" s="908"/>
      <c r="J52" s="910"/>
      <c r="K52" s="907">
        <f t="shared" si="2"/>
        <v>0</v>
      </c>
      <c r="L52" s="904"/>
      <c r="M52" s="904"/>
      <c r="N52" s="904"/>
      <c r="O52" s="904"/>
      <c r="P52" s="904"/>
      <c r="Q52" s="904"/>
      <c r="R52" s="904"/>
      <c r="S52" s="904"/>
      <c r="T52" s="904"/>
      <c r="U52" s="904"/>
      <c r="V52" s="904"/>
      <c r="W52" s="904"/>
      <c r="X52" s="925"/>
      <c r="Y52" s="925"/>
      <c r="Z52" s="907"/>
      <c r="AA52" s="904"/>
    </row>
    <row r="53" spans="1:27" x14ac:dyDescent="0.2">
      <c r="A53" s="306">
        <v>2101</v>
      </c>
      <c r="B53" s="328" t="s">
        <v>73</v>
      </c>
      <c r="C53" s="375">
        <v>31</v>
      </c>
      <c r="D53" s="375">
        <v>21</v>
      </c>
      <c r="E53" s="375">
        <v>25</v>
      </c>
      <c r="F53" s="375">
        <v>17</v>
      </c>
      <c r="G53" s="376">
        <v>29</v>
      </c>
      <c r="H53" s="375">
        <v>24</v>
      </c>
      <c r="I53" s="908">
        <f>D53+F53+H53</f>
        <v>62</v>
      </c>
      <c r="J53" s="910">
        <f>C53+E53+G53</f>
        <v>85</v>
      </c>
      <c r="K53" s="907">
        <f t="shared" si="2"/>
        <v>147</v>
      </c>
      <c r="L53" s="332">
        <v>42</v>
      </c>
      <c r="M53" s="329">
        <v>2</v>
      </c>
      <c r="N53" s="329">
        <v>35</v>
      </c>
      <c r="O53" s="329"/>
      <c r="P53" s="329">
        <v>44</v>
      </c>
      <c r="Q53" s="329">
        <v>1</v>
      </c>
      <c r="R53" s="329">
        <v>44</v>
      </c>
      <c r="S53" s="329">
        <v>1</v>
      </c>
      <c r="T53" s="329">
        <v>39</v>
      </c>
      <c r="U53" s="329"/>
      <c r="V53" s="330">
        <v>35</v>
      </c>
      <c r="W53" s="329"/>
      <c r="X53" s="925">
        <f>M53+O53+Q53+S53+U53+W53</f>
        <v>4</v>
      </c>
      <c r="Y53" s="925">
        <f t="shared" si="6"/>
        <v>239</v>
      </c>
      <c r="Z53" s="907">
        <f t="shared" si="4"/>
        <v>243</v>
      </c>
      <c r="AA53" s="904">
        <f>Z53+K53</f>
        <v>390</v>
      </c>
    </row>
    <row r="54" spans="1:27" x14ac:dyDescent="0.2">
      <c r="A54" s="306">
        <v>2102</v>
      </c>
      <c r="B54" s="328" t="s">
        <v>75</v>
      </c>
      <c r="C54" s="329">
        <v>7</v>
      </c>
      <c r="D54" s="329">
        <v>9</v>
      </c>
      <c r="E54" s="329">
        <v>7</v>
      </c>
      <c r="F54" s="329">
        <v>8</v>
      </c>
      <c r="G54" s="330">
        <v>9</v>
      </c>
      <c r="H54" s="329">
        <v>10</v>
      </c>
      <c r="I54" s="908">
        <f t="shared" ref="I54:I56" si="43">D54+F54+H54</f>
        <v>27</v>
      </c>
      <c r="J54" s="910">
        <f>C54+E54+G54</f>
        <v>23</v>
      </c>
      <c r="K54" s="907">
        <f t="shared" si="2"/>
        <v>50</v>
      </c>
      <c r="L54" s="332">
        <v>18</v>
      </c>
      <c r="M54" s="329">
        <v>5</v>
      </c>
      <c r="N54" s="329">
        <v>18</v>
      </c>
      <c r="O54" s="329"/>
      <c r="P54" s="329">
        <v>26</v>
      </c>
      <c r="Q54" s="329"/>
      <c r="R54" s="329">
        <v>14</v>
      </c>
      <c r="S54" s="329"/>
      <c r="T54" s="329">
        <v>22</v>
      </c>
      <c r="U54" s="329"/>
      <c r="V54" s="330">
        <v>19</v>
      </c>
      <c r="W54" s="329"/>
      <c r="X54" s="925">
        <f t="shared" ref="X54:X56" si="44">M54+O54+Q54+S54+U54+W54</f>
        <v>5</v>
      </c>
      <c r="Y54" s="925">
        <f t="shared" si="6"/>
        <v>117</v>
      </c>
      <c r="Z54" s="907">
        <f t="shared" si="4"/>
        <v>122</v>
      </c>
      <c r="AA54" s="904">
        <f t="shared" ref="AA54:AA56" si="45">Z54+K54</f>
        <v>172</v>
      </c>
    </row>
    <row r="55" spans="1:27" x14ac:dyDescent="0.2">
      <c r="A55" s="306">
        <v>2103</v>
      </c>
      <c r="B55" s="328" t="s">
        <v>433</v>
      </c>
      <c r="C55" s="358">
        <v>6</v>
      </c>
      <c r="D55" s="358">
        <v>13</v>
      </c>
      <c r="E55" s="358">
        <v>19</v>
      </c>
      <c r="F55" s="358">
        <v>9</v>
      </c>
      <c r="G55" s="359">
        <v>16</v>
      </c>
      <c r="H55" s="358">
        <v>10</v>
      </c>
      <c r="I55" s="908">
        <f t="shared" si="43"/>
        <v>32</v>
      </c>
      <c r="J55" s="910">
        <f>C55+E55+G55</f>
        <v>41</v>
      </c>
      <c r="K55" s="907">
        <f t="shared" si="2"/>
        <v>73</v>
      </c>
      <c r="L55" s="332">
        <v>31</v>
      </c>
      <c r="M55" s="329"/>
      <c r="N55" s="329">
        <v>9</v>
      </c>
      <c r="O55" s="329">
        <v>1</v>
      </c>
      <c r="P55" s="329">
        <v>25</v>
      </c>
      <c r="Q55" s="329"/>
      <c r="R55" s="329">
        <v>18</v>
      </c>
      <c r="S55" s="329">
        <v>1</v>
      </c>
      <c r="T55" s="329">
        <v>14</v>
      </c>
      <c r="U55" s="329">
        <v>1</v>
      </c>
      <c r="V55" s="330">
        <v>17</v>
      </c>
      <c r="W55" s="329"/>
      <c r="X55" s="925">
        <f t="shared" si="44"/>
        <v>3</v>
      </c>
      <c r="Y55" s="925">
        <f t="shared" si="6"/>
        <v>114</v>
      </c>
      <c r="Z55" s="907">
        <f t="shared" si="4"/>
        <v>117</v>
      </c>
      <c r="AA55" s="904">
        <f t="shared" si="45"/>
        <v>190</v>
      </c>
    </row>
    <row r="56" spans="1:27" ht="13.5" thickBot="1" x14ac:dyDescent="0.25">
      <c r="A56" s="306">
        <v>2104</v>
      </c>
      <c r="B56" s="328" t="s">
        <v>74</v>
      </c>
      <c r="C56" s="377">
        <v>31</v>
      </c>
      <c r="D56" s="375"/>
      <c r="E56" s="378">
        <v>40</v>
      </c>
      <c r="F56" s="913"/>
      <c r="G56" s="379">
        <v>37</v>
      </c>
      <c r="H56" s="375"/>
      <c r="I56" s="908">
        <f t="shared" si="43"/>
        <v>0</v>
      </c>
      <c r="J56" s="910">
        <f>C56+E56+G56</f>
        <v>108</v>
      </c>
      <c r="K56" s="907">
        <f t="shared" si="2"/>
        <v>108</v>
      </c>
      <c r="L56" s="341">
        <v>44</v>
      </c>
      <c r="M56" s="329"/>
      <c r="N56" s="339">
        <v>38</v>
      </c>
      <c r="O56" s="329"/>
      <c r="P56" s="339">
        <v>29</v>
      </c>
      <c r="Q56" s="329"/>
      <c r="R56" s="339">
        <v>28</v>
      </c>
      <c r="S56" s="329"/>
      <c r="T56" s="339">
        <v>34</v>
      </c>
      <c r="U56" s="329"/>
      <c r="V56" s="340">
        <v>33</v>
      </c>
      <c r="W56" s="329"/>
      <c r="X56" s="925">
        <f t="shared" si="44"/>
        <v>0</v>
      </c>
      <c r="Y56" s="925">
        <f t="shared" si="6"/>
        <v>206</v>
      </c>
      <c r="Z56" s="907">
        <f t="shared" si="4"/>
        <v>206</v>
      </c>
      <c r="AA56" s="904">
        <f t="shared" si="45"/>
        <v>314</v>
      </c>
    </row>
    <row r="57" spans="1:27" ht="13.5" thickBot="1" x14ac:dyDescent="0.25">
      <c r="A57" s="306"/>
      <c r="B57" s="904" t="s">
        <v>76</v>
      </c>
      <c r="C57" s="346">
        <f>SUM(C53:C56)</f>
        <v>75</v>
      </c>
      <c r="D57" s="904">
        <f t="shared" ref="D57:J57" si="46">SUM(D53:D56)</f>
        <v>43</v>
      </c>
      <c r="E57" s="346">
        <f t="shared" si="46"/>
        <v>91</v>
      </c>
      <c r="F57" s="904">
        <f t="shared" si="46"/>
        <v>34</v>
      </c>
      <c r="G57" s="347">
        <f t="shared" si="46"/>
        <v>91</v>
      </c>
      <c r="H57" s="904">
        <f t="shared" si="46"/>
        <v>44</v>
      </c>
      <c r="I57" s="904">
        <f t="shared" si="46"/>
        <v>121</v>
      </c>
      <c r="J57" s="904">
        <f t="shared" si="46"/>
        <v>257</v>
      </c>
      <c r="K57" s="907">
        <f t="shared" si="2"/>
        <v>378</v>
      </c>
      <c r="L57" s="904">
        <f t="shared" ref="L57:AA57" si="47">SUM(L53:L56)</f>
        <v>135</v>
      </c>
      <c r="M57" s="904">
        <f t="shared" si="47"/>
        <v>7</v>
      </c>
      <c r="N57" s="904">
        <f t="shared" si="47"/>
        <v>100</v>
      </c>
      <c r="O57" s="904">
        <f t="shared" si="47"/>
        <v>1</v>
      </c>
      <c r="P57" s="904">
        <f t="shared" si="47"/>
        <v>124</v>
      </c>
      <c r="Q57" s="904">
        <f t="shared" si="47"/>
        <v>1</v>
      </c>
      <c r="R57" s="904">
        <f t="shared" si="47"/>
        <v>104</v>
      </c>
      <c r="S57" s="904">
        <f t="shared" si="47"/>
        <v>2</v>
      </c>
      <c r="T57" s="904">
        <f t="shared" si="47"/>
        <v>109</v>
      </c>
      <c r="U57" s="904">
        <f t="shared" si="47"/>
        <v>1</v>
      </c>
      <c r="V57" s="904">
        <f t="shared" si="47"/>
        <v>104</v>
      </c>
      <c r="W57" s="904">
        <f t="shared" si="47"/>
        <v>0</v>
      </c>
      <c r="X57" s="904">
        <f t="shared" si="47"/>
        <v>12</v>
      </c>
      <c r="Y57" s="904">
        <f t="shared" si="47"/>
        <v>676</v>
      </c>
      <c r="Z57" s="907">
        <f t="shared" si="4"/>
        <v>688</v>
      </c>
      <c r="AA57" s="911">
        <f t="shared" si="47"/>
        <v>1066</v>
      </c>
    </row>
    <row r="58" spans="1:27" x14ac:dyDescent="0.2">
      <c r="A58" s="306"/>
      <c r="B58" s="904"/>
      <c r="C58" s="357"/>
      <c r="D58" s="904"/>
      <c r="E58" s="357"/>
      <c r="F58" s="904"/>
      <c r="G58" s="357"/>
      <c r="H58" s="904"/>
      <c r="I58" s="908"/>
      <c r="J58" s="910"/>
      <c r="K58" s="907">
        <f t="shared" si="2"/>
        <v>0</v>
      </c>
      <c r="L58" s="904"/>
      <c r="M58" s="904"/>
      <c r="N58" s="904"/>
      <c r="O58" s="904"/>
      <c r="P58" s="904"/>
      <c r="Q58" s="904"/>
      <c r="R58" s="904"/>
      <c r="S58" s="904"/>
      <c r="T58" s="904"/>
      <c r="U58" s="904"/>
      <c r="V58" s="904"/>
      <c r="W58" s="904"/>
      <c r="X58" s="925"/>
      <c r="Y58" s="925"/>
      <c r="Z58" s="907"/>
      <c r="AA58" s="904"/>
    </row>
    <row r="59" spans="1:27" x14ac:dyDescent="0.2">
      <c r="A59" s="306" t="s">
        <v>434</v>
      </c>
      <c r="B59" s="328" t="s">
        <v>77</v>
      </c>
      <c r="C59" s="329">
        <v>25</v>
      </c>
      <c r="D59" s="329"/>
      <c r="E59" s="329">
        <v>25</v>
      </c>
      <c r="F59" s="329"/>
      <c r="G59" s="330">
        <v>30</v>
      </c>
      <c r="H59" s="329"/>
      <c r="I59" s="908">
        <f>D59+F59+H59</f>
        <v>0</v>
      </c>
      <c r="J59" s="910">
        <f>C59+E59+G59</f>
        <v>80</v>
      </c>
      <c r="K59" s="907">
        <f t="shared" si="2"/>
        <v>80</v>
      </c>
      <c r="L59" s="332">
        <v>28</v>
      </c>
      <c r="M59" s="329"/>
      <c r="N59" s="329">
        <v>23</v>
      </c>
      <c r="O59" s="329"/>
      <c r="P59" s="329">
        <v>35</v>
      </c>
      <c r="Q59" s="329"/>
      <c r="R59" s="329">
        <v>30</v>
      </c>
      <c r="S59" s="329"/>
      <c r="T59" s="329">
        <v>27</v>
      </c>
      <c r="U59" s="329"/>
      <c r="V59" s="330">
        <v>24</v>
      </c>
      <c r="W59" s="329"/>
      <c r="X59" s="925">
        <f>M59+O59+Q59+S59+U59+W59</f>
        <v>0</v>
      </c>
      <c r="Y59" s="925">
        <f t="shared" si="6"/>
        <v>167</v>
      </c>
      <c r="Z59" s="907">
        <f t="shared" si="4"/>
        <v>167</v>
      </c>
      <c r="AA59" s="904">
        <f>Z59+K59</f>
        <v>247</v>
      </c>
    </row>
    <row r="60" spans="1:27" x14ac:dyDescent="0.2">
      <c r="A60" s="306" t="s">
        <v>435</v>
      </c>
      <c r="B60" s="328" t="s">
        <v>78</v>
      </c>
      <c r="C60" s="329">
        <v>23</v>
      </c>
      <c r="D60" s="329"/>
      <c r="E60" s="329">
        <v>22</v>
      </c>
      <c r="F60" s="329"/>
      <c r="G60" s="330">
        <v>18</v>
      </c>
      <c r="H60" s="329"/>
      <c r="I60" s="908">
        <f t="shared" ref="I60:I61" si="48">D60+F60+H60</f>
        <v>0</v>
      </c>
      <c r="J60" s="910">
        <f>C60+E60+G60</f>
        <v>63</v>
      </c>
      <c r="K60" s="907">
        <f t="shared" si="2"/>
        <v>63</v>
      </c>
      <c r="L60" s="332">
        <v>25</v>
      </c>
      <c r="M60" s="329"/>
      <c r="N60" s="329">
        <v>25</v>
      </c>
      <c r="O60" s="329"/>
      <c r="P60" s="329">
        <v>22</v>
      </c>
      <c r="Q60" s="329"/>
      <c r="R60" s="329">
        <v>21</v>
      </c>
      <c r="S60" s="329"/>
      <c r="T60" s="329">
        <v>25</v>
      </c>
      <c r="U60" s="329"/>
      <c r="V60" s="330">
        <v>27</v>
      </c>
      <c r="W60" s="329"/>
      <c r="X60" s="925">
        <f t="shared" ref="X60:X61" si="49">M60+O60+Q60+S60+U60+W60</f>
        <v>0</v>
      </c>
      <c r="Y60" s="925">
        <f t="shared" si="6"/>
        <v>145</v>
      </c>
      <c r="Z60" s="907">
        <f t="shared" si="4"/>
        <v>145</v>
      </c>
      <c r="AA60" s="904">
        <f t="shared" ref="AA60:AA61" si="50">Z60+K60</f>
        <v>208</v>
      </c>
    </row>
    <row r="61" spans="1:27" ht="13.5" thickBot="1" x14ac:dyDescent="0.25">
      <c r="A61" s="306">
        <v>2122</v>
      </c>
      <c r="B61" s="328" t="s">
        <v>79</v>
      </c>
      <c r="C61" s="338">
        <v>22</v>
      </c>
      <c r="D61" s="329"/>
      <c r="E61" s="338">
        <v>28</v>
      </c>
      <c r="F61" s="329"/>
      <c r="G61" s="342">
        <v>29</v>
      </c>
      <c r="H61" s="329"/>
      <c r="I61" s="908">
        <f t="shared" si="48"/>
        <v>0</v>
      </c>
      <c r="J61" s="910">
        <f>C61+E61+G61</f>
        <v>79</v>
      </c>
      <c r="K61" s="907">
        <f t="shared" si="2"/>
        <v>79</v>
      </c>
      <c r="L61" s="380">
        <v>26</v>
      </c>
      <c r="M61" s="328"/>
      <c r="N61" s="338">
        <v>19</v>
      </c>
      <c r="O61" s="328"/>
      <c r="P61" s="338">
        <v>23</v>
      </c>
      <c r="Q61" s="328"/>
      <c r="R61" s="338">
        <v>25</v>
      </c>
      <c r="S61" s="328"/>
      <c r="T61" s="338">
        <v>16</v>
      </c>
      <c r="U61" s="328"/>
      <c r="V61" s="342">
        <v>10</v>
      </c>
      <c r="W61" s="328"/>
      <c r="X61" s="925">
        <f t="shared" si="49"/>
        <v>0</v>
      </c>
      <c r="Y61" s="925">
        <f t="shared" si="6"/>
        <v>119</v>
      </c>
      <c r="Z61" s="907">
        <f t="shared" si="4"/>
        <v>119</v>
      </c>
      <c r="AA61" s="904">
        <f t="shared" si="50"/>
        <v>198</v>
      </c>
    </row>
    <row r="62" spans="1:27" ht="13.5" thickBot="1" x14ac:dyDescent="0.25">
      <c r="A62" s="306"/>
      <c r="B62" s="904" t="s">
        <v>80</v>
      </c>
      <c r="C62" s="346">
        <f t="shared" ref="C62" si="51">C59+C60+C61</f>
        <v>70</v>
      </c>
      <c r="D62" s="904">
        <f t="shared" ref="D62:AA62" si="52">D59+D60+D61</f>
        <v>0</v>
      </c>
      <c r="E62" s="346">
        <f t="shared" si="52"/>
        <v>75</v>
      </c>
      <c r="F62" s="904">
        <f t="shared" si="52"/>
        <v>0</v>
      </c>
      <c r="G62" s="347">
        <f t="shared" si="52"/>
        <v>77</v>
      </c>
      <c r="H62" s="904">
        <f t="shared" si="52"/>
        <v>0</v>
      </c>
      <c r="I62" s="904">
        <f t="shared" si="52"/>
        <v>0</v>
      </c>
      <c r="J62" s="904">
        <f t="shared" si="52"/>
        <v>222</v>
      </c>
      <c r="K62" s="907">
        <f t="shared" si="2"/>
        <v>222</v>
      </c>
      <c r="L62" s="904">
        <f t="shared" si="52"/>
        <v>79</v>
      </c>
      <c r="M62" s="904">
        <f t="shared" si="52"/>
        <v>0</v>
      </c>
      <c r="N62" s="904">
        <f t="shared" si="52"/>
        <v>67</v>
      </c>
      <c r="O62" s="904">
        <f t="shared" si="52"/>
        <v>0</v>
      </c>
      <c r="P62" s="904">
        <f t="shared" si="52"/>
        <v>80</v>
      </c>
      <c r="Q62" s="904">
        <f t="shared" si="52"/>
        <v>0</v>
      </c>
      <c r="R62" s="904">
        <f t="shared" si="52"/>
        <v>76</v>
      </c>
      <c r="S62" s="904">
        <f t="shared" si="52"/>
        <v>0</v>
      </c>
      <c r="T62" s="904">
        <f t="shared" si="52"/>
        <v>68</v>
      </c>
      <c r="U62" s="904">
        <f t="shared" si="52"/>
        <v>0</v>
      </c>
      <c r="V62" s="904">
        <f t="shared" si="52"/>
        <v>61</v>
      </c>
      <c r="W62" s="904">
        <f t="shared" si="52"/>
        <v>0</v>
      </c>
      <c r="X62" s="904">
        <f t="shared" si="52"/>
        <v>0</v>
      </c>
      <c r="Y62" s="904">
        <f t="shared" si="52"/>
        <v>431</v>
      </c>
      <c r="Z62" s="907">
        <f t="shared" si="4"/>
        <v>431</v>
      </c>
      <c r="AA62" s="911">
        <f t="shared" si="52"/>
        <v>653</v>
      </c>
    </row>
    <row r="63" spans="1:27" x14ac:dyDescent="0.2">
      <c r="A63" s="306"/>
      <c r="B63" s="904"/>
      <c r="C63" s="357"/>
      <c r="D63" s="904"/>
      <c r="E63" s="357"/>
      <c r="F63" s="904"/>
      <c r="G63" s="357"/>
      <c r="H63" s="904"/>
      <c r="I63" s="908"/>
      <c r="J63" s="910"/>
      <c r="K63" s="907">
        <f t="shared" si="2"/>
        <v>0</v>
      </c>
      <c r="L63" s="904"/>
      <c r="M63" s="904"/>
      <c r="N63" s="904"/>
      <c r="O63" s="904"/>
      <c r="P63" s="904"/>
      <c r="Q63" s="904"/>
      <c r="R63" s="904"/>
      <c r="S63" s="904"/>
      <c r="T63" s="904"/>
      <c r="U63" s="904"/>
      <c r="V63" s="904"/>
      <c r="W63" s="904"/>
      <c r="X63" s="925"/>
      <c r="Y63" s="925"/>
      <c r="Z63" s="907"/>
      <c r="AA63" s="904"/>
    </row>
    <row r="64" spans="1:27" x14ac:dyDescent="0.2">
      <c r="A64" s="306" t="s">
        <v>436</v>
      </c>
      <c r="B64" s="328" t="s">
        <v>81</v>
      </c>
      <c r="C64" s="329">
        <v>17</v>
      </c>
      <c r="D64" s="329"/>
      <c r="E64" s="329">
        <v>19</v>
      </c>
      <c r="F64" s="329"/>
      <c r="G64" s="330">
        <v>28</v>
      </c>
      <c r="H64" s="329"/>
      <c r="I64" s="908">
        <f>D64+F64+H64</f>
        <v>0</v>
      </c>
      <c r="J64" s="910">
        <f>C64+E64+G64</f>
        <v>64</v>
      </c>
      <c r="K64" s="907">
        <f t="shared" si="2"/>
        <v>64</v>
      </c>
      <c r="L64" s="332">
        <v>20</v>
      </c>
      <c r="M64" s="329"/>
      <c r="N64" s="329">
        <v>19</v>
      </c>
      <c r="O64" s="329"/>
      <c r="P64" s="329">
        <v>14</v>
      </c>
      <c r="Q64" s="329"/>
      <c r="R64" s="329">
        <v>18</v>
      </c>
      <c r="S64" s="329"/>
      <c r="T64" s="329">
        <v>10</v>
      </c>
      <c r="U64" s="329"/>
      <c r="V64" s="330">
        <v>12</v>
      </c>
      <c r="W64" s="329"/>
      <c r="X64" s="925">
        <f>M64+O64+Q64+S64+U64+W64</f>
        <v>0</v>
      </c>
      <c r="Y64" s="925">
        <f t="shared" si="6"/>
        <v>93</v>
      </c>
      <c r="Z64" s="907">
        <f t="shared" si="4"/>
        <v>93</v>
      </c>
      <c r="AA64" s="904">
        <f>Z64+K64</f>
        <v>157</v>
      </c>
    </row>
    <row r="65" spans="1:27" x14ac:dyDescent="0.2">
      <c r="A65" s="306" t="s">
        <v>437</v>
      </c>
      <c r="B65" s="328" t="s">
        <v>334</v>
      </c>
      <c r="C65" s="329">
        <v>25</v>
      </c>
      <c r="D65" s="329"/>
      <c r="E65" s="329">
        <v>13</v>
      </c>
      <c r="F65" s="329"/>
      <c r="G65" s="330">
        <v>5</v>
      </c>
      <c r="H65" s="329">
        <v>2</v>
      </c>
      <c r="I65" s="908">
        <f t="shared" ref="I65:I67" si="53">D65+F65+H65</f>
        <v>2</v>
      </c>
      <c r="J65" s="910">
        <f>C65+E65+G65</f>
        <v>43</v>
      </c>
      <c r="K65" s="907">
        <f t="shared" si="2"/>
        <v>45</v>
      </c>
      <c r="L65" s="332">
        <v>24</v>
      </c>
      <c r="M65" s="329">
        <v>1</v>
      </c>
      <c r="N65" s="329">
        <v>21</v>
      </c>
      <c r="O65" s="329">
        <v>1</v>
      </c>
      <c r="P65" s="329">
        <v>12</v>
      </c>
      <c r="Q65" s="329"/>
      <c r="R65" s="329">
        <v>20</v>
      </c>
      <c r="S65" s="329"/>
      <c r="T65" s="329">
        <v>18</v>
      </c>
      <c r="U65" s="329">
        <v>1</v>
      </c>
      <c r="V65" s="330">
        <v>17</v>
      </c>
      <c r="W65" s="329">
        <v>1</v>
      </c>
      <c r="X65" s="925">
        <f t="shared" ref="X65:X67" si="54">M65+O65+Q65+S65+U65+W65</f>
        <v>4</v>
      </c>
      <c r="Y65" s="925">
        <f t="shared" si="6"/>
        <v>112</v>
      </c>
      <c r="Z65" s="907">
        <f t="shared" si="4"/>
        <v>116</v>
      </c>
      <c r="AA65" s="904">
        <f t="shared" ref="AA65:AA67" si="55">Z65+K65</f>
        <v>161</v>
      </c>
    </row>
    <row r="66" spans="1:27" x14ac:dyDescent="0.2">
      <c r="A66" s="306" t="s">
        <v>439</v>
      </c>
      <c r="B66" s="328" t="s">
        <v>82</v>
      </c>
      <c r="C66" s="329">
        <v>11</v>
      </c>
      <c r="D66" s="329"/>
      <c r="E66" s="329">
        <v>9</v>
      </c>
      <c r="F66" s="329"/>
      <c r="G66" s="330">
        <v>13</v>
      </c>
      <c r="H66" s="329"/>
      <c r="I66" s="908">
        <f t="shared" si="53"/>
        <v>0</v>
      </c>
      <c r="J66" s="910">
        <f>C66+E66+G66</f>
        <v>33</v>
      </c>
      <c r="K66" s="907">
        <f t="shared" si="2"/>
        <v>33</v>
      </c>
      <c r="L66" s="332">
        <v>13</v>
      </c>
      <c r="M66" s="329"/>
      <c r="N66" s="329">
        <v>9</v>
      </c>
      <c r="O66" s="329"/>
      <c r="P66" s="329">
        <v>13</v>
      </c>
      <c r="Q66" s="329"/>
      <c r="R66" s="329">
        <v>12</v>
      </c>
      <c r="S66" s="329"/>
      <c r="T66" s="329">
        <v>10</v>
      </c>
      <c r="U66" s="329"/>
      <c r="V66" s="330">
        <v>11</v>
      </c>
      <c r="W66" s="329"/>
      <c r="X66" s="925">
        <f t="shared" si="54"/>
        <v>0</v>
      </c>
      <c r="Y66" s="925">
        <f t="shared" si="6"/>
        <v>68</v>
      </c>
      <c r="Z66" s="907">
        <f t="shared" si="4"/>
        <v>68</v>
      </c>
      <c r="AA66" s="904">
        <f t="shared" si="55"/>
        <v>101</v>
      </c>
    </row>
    <row r="67" spans="1:27" ht="13.5" thickBot="1" x14ac:dyDescent="0.25">
      <c r="A67" s="306" t="s">
        <v>440</v>
      </c>
      <c r="B67" s="328" t="s">
        <v>438</v>
      </c>
      <c r="C67" s="339">
        <v>9</v>
      </c>
      <c r="D67" s="329"/>
      <c r="E67" s="339">
        <v>11</v>
      </c>
      <c r="F67" s="329"/>
      <c r="G67" s="340">
        <v>9</v>
      </c>
      <c r="H67" s="329"/>
      <c r="I67" s="908">
        <f t="shared" si="53"/>
        <v>0</v>
      </c>
      <c r="J67" s="910">
        <f>C67+E67+G67</f>
        <v>29</v>
      </c>
      <c r="K67" s="907">
        <f t="shared" si="2"/>
        <v>29</v>
      </c>
      <c r="L67" s="341">
        <v>19</v>
      </c>
      <c r="M67" s="329"/>
      <c r="N67" s="339">
        <v>11</v>
      </c>
      <c r="O67" s="329"/>
      <c r="P67" s="339">
        <v>14</v>
      </c>
      <c r="Q67" s="329"/>
      <c r="R67" s="339">
        <v>13</v>
      </c>
      <c r="S67" s="329"/>
      <c r="T67" s="339">
        <v>9</v>
      </c>
      <c r="U67" s="329"/>
      <c r="V67" s="340">
        <v>13</v>
      </c>
      <c r="W67" s="329"/>
      <c r="X67" s="925">
        <f t="shared" si="54"/>
        <v>0</v>
      </c>
      <c r="Y67" s="925">
        <f t="shared" si="6"/>
        <v>79</v>
      </c>
      <c r="Z67" s="907">
        <f t="shared" si="4"/>
        <v>79</v>
      </c>
      <c r="AA67" s="904">
        <f t="shared" si="55"/>
        <v>108</v>
      </c>
    </row>
    <row r="68" spans="1:27" ht="13.5" thickBot="1" x14ac:dyDescent="0.25">
      <c r="A68" s="306"/>
      <c r="B68" s="912" t="s">
        <v>83</v>
      </c>
      <c r="C68" s="384">
        <f>SUM(C64:C67)</f>
        <v>62</v>
      </c>
      <c r="D68" s="912">
        <f t="shared" ref="D68:J68" si="56">SUM(D64:D67)</f>
        <v>0</v>
      </c>
      <c r="E68" s="384">
        <f t="shared" si="56"/>
        <v>52</v>
      </c>
      <c r="F68" s="912">
        <f t="shared" si="56"/>
        <v>0</v>
      </c>
      <c r="G68" s="385">
        <f t="shared" si="56"/>
        <v>55</v>
      </c>
      <c r="H68" s="912">
        <f t="shared" si="56"/>
        <v>2</v>
      </c>
      <c r="I68" s="912">
        <f t="shared" si="56"/>
        <v>2</v>
      </c>
      <c r="J68" s="912">
        <f t="shared" si="56"/>
        <v>169</v>
      </c>
      <c r="K68" s="907">
        <f t="shared" si="2"/>
        <v>171</v>
      </c>
      <c r="L68" s="912">
        <f t="shared" ref="L68:AA68" si="57">SUM(L64:L67)</f>
        <v>76</v>
      </c>
      <c r="M68" s="912">
        <f t="shared" si="57"/>
        <v>1</v>
      </c>
      <c r="N68" s="912">
        <f t="shared" si="57"/>
        <v>60</v>
      </c>
      <c r="O68" s="912">
        <f t="shared" si="57"/>
        <v>1</v>
      </c>
      <c r="P68" s="912">
        <f t="shared" si="57"/>
        <v>53</v>
      </c>
      <c r="Q68" s="912">
        <f t="shared" si="57"/>
        <v>0</v>
      </c>
      <c r="R68" s="912">
        <f t="shared" si="57"/>
        <v>63</v>
      </c>
      <c r="S68" s="912">
        <f t="shared" si="57"/>
        <v>0</v>
      </c>
      <c r="T68" s="912">
        <f t="shared" si="57"/>
        <v>47</v>
      </c>
      <c r="U68" s="912">
        <f t="shared" si="57"/>
        <v>1</v>
      </c>
      <c r="V68" s="912">
        <f t="shared" si="57"/>
        <v>53</v>
      </c>
      <c r="W68" s="912">
        <f t="shared" si="57"/>
        <v>1</v>
      </c>
      <c r="X68" s="912">
        <f t="shared" si="57"/>
        <v>4</v>
      </c>
      <c r="Y68" s="912">
        <f t="shared" si="57"/>
        <v>352</v>
      </c>
      <c r="Z68" s="907">
        <f t="shared" si="4"/>
        <v>356</v>
      </c>
      <c r="AA68" s="914">
        <f t="shared" si="57"/>
        <v>527</v>
      </c>
    </row>
    <row r="69" spans="1:27" x14ac:dyDescent="0.2">
      <c r="A69" s="306"/>
      <c r="B69" s="311"/>
      <c r="C69" s="390"/>
      <c r="D69" s="311"/>
      <c r="E69" s="390"/>
      <c r="F69" s="311"/>
      <c r="G69" s="390"/>
      <c r="H69" s="311"/>
      <c r="I69" s="908"/>
      <c r="J69" s="924"/>
      <c r="K69" s="907">
        <f t="shared" si="2"/>
        <v>0</v>
      </c>
      <c r="L69" s="311"/>
      <c r="M69" s="311"/>
      <c r="N69" s="311"/>
      <c r="O69" s="311"/>
      <c r="P69" s="311"/>
      <c r="Q69" s="311"/>
      <c r="R69" s="311"/>
      <c r="S69" s="311"/>
      <c r="T69" s="311"/>
      <c r="U69" s="311"/>
      <c r="V69" s="311"/>
      <c r="W69" s="311"/>
      <c r="X69" s="925"/>
      <c r="Y69" s="925"/>
      <c r="Z69" s="907"/>
      <c r="AA69" s="311"/>
    </row>
    <row r="70" spans="1:27" x14ac:dyDescent="0.2">
      <c r="A70" s="306">
        <v>2131</v>
      </c>
      <c r="B70" s="316" t="s">
        <v>86</v>
      </c>
      <c r="C70" s="391">
        <v>21</v>
      </c>
      <c r="D70" s="391"/>
      <c r="E70" s="391">
        <v>24</v>
      </c>
      <c r="F70" s="391"/>
      <c r="G70" s="392">
        <v>25</v>
      </c>
      <c r="H70" s="391"/>
      <c r="I70" s="908">
        <f>D70+F70+H70</f>
        <v>0</v>
      </c>
      <c r="J70" s="924">
        <f>G70+E70+C70</f>
        <v>70</v>
      </c>
      <c r="K70" s="907">
        <f t="shared" si="2"/>
        <v>70</v>
      </c>
      <c r="L70" s="393">
        <v>20</v>
      </c>
      <c r="M70" s="391"/>
      <c r="N70" s="391">
        <v>15</v>
      </c>
      <c r="O70" s="391"/>
      <c r="P70" s="391">
        <v>15</v>
      </c>
      <c r="Q70" s="391"/>
      <c r="R70" s="391">
        <v>20</v>
      </c>
      <c r="S70" s="391"/>
      <c r="T70" s="391">
        <v>14</v>
      </c>
      <c r="U70" s="391"/>
      <c r="V70" s="392">
        <v>9</v>
      </c>
      <c r="W70" s="391"/>
      <c r="X70" s="925">
        <f>M70+O70+Q70+S70+U70+W70</f>
        <v>0</v>
      </c>
      <c r="Y70" s="925">
        <f t="shared" si="6"/>
        <v>93</v>
      </c>
      <c r="Z70" s="907">
        <f t="shared" si="4"/>
        <v>93</v>
      </c>
      <c r="AA70" s="311">
        <f>Z70+K70</f>
        <v>163</v>
      </c>
    </row>
    <row r="71" spans="1:27" x14ac:dyDescent="0.2">
      <c r="A71" s="306" t="s">
        <v>441</v>
      </c>
      <c r="B71" s="328" t="s">
        <v>85</v>
      </c>
      <c r="C71" s="329">
        <v>24</v>
      </c>
      <c r="D71" s="329"/>
      <c r="E71" s="329">
        <v>25</v>
      </c>
      <c r="F71" s="329"/>
      <c r="G71" s="330">
        <v>23</v>
      </c>
      <c r="H71" s="329"/>
      <c r="I71" s="908">
        <f t="shared" ref="I71:I73" si="58">D71+F71+H71</f>
        <v>0</v>
      </c>
      <c r="J71" s="924">
        <f>G71+E71+C71</f>
        <v>72</v>
      </c>
      <c r="K71" s="907">
        <f t="shared" si="2"/>
        <v>72</v>
      </c>
      <c r="L71" s="332">
        <v>15</v>
      </c>
      <c r="M71" s="329"/>
      <c r="N71" s="329">
        <v>19</v>
      </c>
      <c r="O71" s="329"/>
      <c r="P71" s="329">
        <v>22</v>
      </c>
      <c r="Q71" s="329"/>
      <c r="R71" s="329">
        <v>21</v>
      </c>
      <c r="S71" s="329"/>
      <c r="T71" s="329">
        <v>23</v>
      </c>
      <c r="U71" s="329"/>
      <c r="V71" s="330">
        <v>13</v>
      </c>
      <c r="W71" s="329"/>
      <c r="X71" s="925">
        <f t="shared" ref="X71:X73" si="59">M71+O71+Q71+S71+U71+W71</f>
        <v>0</v>
      </c>
      <c r="Y71" s="925">
        <f t="shared" si="6"/>
        <v>113</v>
      </c>
      <c r="Z71" s="907">
        <f t="shared" si="4"/>
        <v>113</v>
      </c>
      <c r="AA71" s="311">
        <f t="shared" ref="AA71:AA73" si="60">Z71+K71</f>
        <v>185</v>
      </c>
    </row>
    <row r="72" spans="1:27" x14ac:dyDescent="0.2">
      <c r="A72" s="306" t="s">
        <v>442</v>
      </c>
      <c r="B72" s="328" t="s">
        <v>306</v>
      </c>
      <c r="C72" s="329">
        <v>23</v>
      </c>
      <c r="D72" s="329"/>
      <c r="E72" s="329">
        <v>20</v>
      </c>
      <c r="F72" s="329"/>
      <c r="G72" s="330">
        <v>21</v>
      </c>
      <c r="H72" s="329"/>
      <c r="I72" s="908">
        <f t="shared" si="58"/>
        <v>0</v>
      </c>
      <c r="J72" s="924">
        <f>G72+E72+C72</f>
        <v>64</v>
      </c>
      <c r="K72" s="907">
        <f t="shared" si="2"/>
        <v>64</v>
      </c>
      <c r="L72" s="332">
        <v>21</v>
      </c>
      <c r="M72" s="329"/>
      <c r="N72" s="329">
        <v>22</v>
      </c>
      <c r="O72" s="329"/>
      <c r="P72" s="329">
        <v>14</v>
      </c>
      <c r="Q72" s="329"/>
      <c r="R72" s="329">
        <v>17</v>
      </c>
      <c r="S72" s="329"/>
      <c r="T72" s="329">
        <v>6</v>
      </c>
      <c r="U72" s="329"/>
      <c r="V72" s="330">
        <v>7</v>
      </c>
      <c r="W72" s="329"/>
      <c r="X72" s="925">
        <f t="shared" si="59"/>
        <v>0</v>
      </c>
      <c r="Y72" s="925">
        <f t="shared" si="6"/>
        <v>87</v>
      </c>
      <c r="Z72" s="907">
        <f t="shared" si="4"/>
        <v>87</v>
      </c>
      <c r="AA72" s="311">
        <f t="shared" si="60"/>
        <v>151</v>
      </c>
    </row>
    <row r="73" spans="1:27" ht="13.5" thickBot="1" x14ac:dyDescent="0.25">
      <c r="A73" s="306">
        <v>2133</v>
      </c>
      <c r="B73" s="328" t="s">
        <v>84</v>
      </c>
      <c r="C73" s="339">
        <v>51</v>
      </c>
      <c r="D73" s="329"/>
      <c r="E73" s="339">
        <v>46</v>
      </c>
      <c r="F73" s="329"/>
      <c r="G73" s="340">
        <v>55</v>
      </c>
      <c r="H73" s="329"/>
      <c r="I73" s="908">
        <f t="shared" si="58"/>
        <v>0</v>
      </c>
      <c r="J73" s="924">
        <f>G73+E73+C73</f>
        <v>152</v>
      </c>
      <c r="K73" s="907">
        <f t="shared" si="2"/>
        <v>152</v>
      </c>
      <c r="L73" s="341">
        <v>40</v>
      </c>
      <c r="M73" s="329"/>
      <c r="N73" s="339">
        <v>46</v>
      </c>
      <c r="O73" s="329"/>
      <c r="P73" s="339">
        <v>51</v>
      </c>
      <c r="Q73" s="329"/>
      <c r="R73" s="339">
        <v>44</v>
      </c>
      <c r="S73" s="329"/>
      <c r="T73" s="339">
        <v>48</v>
      </c>
      <c r="U73" s="329"/>
      <c r="V73" s="340">
        <v>53</v>
      </c>
      <c r="W73" s="329"/>
      <c r="X73" s="925">
        <f t="shared" si="59"/>
        <v>0</v>
      </c>
      <c r="Y73" s="925">
        <f t="shared" si="6"/>
        <v>282</v>
      </c>
      <c r="Z73" s="907">
        <f t="shared" si="4"/>
        <v>282</v>
      </c>
      <c r="AA73" s="311">
        <f t="shared" si="60"/>
        <v>434</v>
      </c>
    </row>
    <row r="74" spans="1:27" ht="13.5" thickBot="1" x14ac:dyDescent="0.25">
      <c r="A74" s="306"/>
      <c r="B74" s="912" t="s">
        <v>87</v>
      </c>
      <c r="C74" s="384">
        <f>SUM(C70:C73)</f>
        <v>119</v>
      </c>
      <c r="D74" s="912">
        <f t="shared" ref="D74:J74" si="61">SUM(D70:D73)</f>
        <v>0</v>
      </c>
      <c r="E74" s="384">
        <f t="shared" si="61"/>
        <v>115</v>
      </c>
      <c r="F74" s="912">
        <f t="shared" si="61"/>
        <v>0</v>
      </c>
      <c r="G74" s="385">
        <f t="shared" si="61"/>
        <v>124</v>
      </c>
      <c r="H74" s="912">
        <f t="shared" si="61"/>
        <v>0</v>
      </c>
      <c r="I74" s="912">
        <f t="shared" si="61"/>
        <v>0</v>
      </c>
      <c r="J74" s="912">
        <f t="shared" si="61"/>
        <v>358</v>
      </c>
      <c r="K74" s="907">
        <f t="shared" si="2"/>
        <v>358</v>
      </c>
      <c r="L74" s="912">
        <f t="shared" ref="L74:AA74" si="62">SUM(L70:L73)</f>
        <v>96</v>
      </c>
      <c r="M74" s="912">
        <f t="shared" si="62"/>
        <v>0</v>
      </c>
      <c r="N74" s="912">
        <f t="shared" si="62"/>
        <v>102</v>
      </c>
      <c r="O74" s="912">
        <f t="shared" si="62"/>
        <v>0</v>
      </c>
      <c r="P74" s="912">
        <f t="shared" si="62"/>
        <v>102</v>
      </c>
      <c r="Q74" s="912">
        <f t="shared" si="62"/>
        <v>0</v>
      </c>
      <c r="R74" s="912">
        <f t="shared" si="62"/>
        <v>102</v>
      </c>
      <c r="S74" s="912">
        <f t="shared" si="62"/>
        <v>0</v>
      </c>
      <c r="T74" s="912">
        <f t="shared" si="62"/>
        <v>91</v>
      </c>
      <c r="U74" s="912">
        <f t="shared" si="62"/>
        <v>0</v>
      </c>
      <c r="V74" s="912">
        <f t="shared" si="62"/>
        <v>82</v>
      </c>
      <c r="W74" s="912">
        <f t="shared" si="62"/>
        <v>0</v>
      </c>
      <c r="X74" s="912">
        <f t="shared" si="62"/>
        <v>0</v>
      </c>
      <c r="Y74" s="912">
        <f t="shared" si="62"/>
        <v>575</v>
      </c>
      <c r="Z74" s="907">
        <f t="shared" si="4"/>
        <v>575</v>
      </c>
      <c r="AA74" s="914">
        <f t="shared" si="62"/>
        <v>933</v>
      </c>
    </row>
    <row r="75" spans="1:27" x14ac:dyDescent="0.2">
      <c r="A75" s="306"/>
      <c r="B75" s="912"/>
      <c r="C75" s="351"/>
      <c r="D75" s="912"/>
      <c r="E75" s="351"/>
      <c r="F75" s="912"/>
      <c r="G75" s="351"/>
      <c r="H75" s="912"/>
      <c r="I75" s="908"/>
      <c r="J75" s="926"/>
      <c r="K75" s="907">
        <f t="shared" ref="K75:K96" si="63">J75+I75</f>
        <v>0</v>
      </c>
      <c r="L75" s="912"/>
      <c r="M75" s="912"/>
      <c r="N75" s="912"/>
      <c r="O75" s="912"/>
      <c r="P75" s="912"/>
      <c r="Q75" s="912"/>
      <c r="R75" s="912"/>
      <c r="S75" s="912"/>
      <c r="T75" s="912"/>
      <c r="U75" s="912"/>
      <c r="V75" s="912"/>
      <c r="W75" s="912"/>
      <c r="X75" s="925"/>
      <c r="Y75" s="925"/>
      <c r="Z75" s="907"/>
      <c r="AA75" s="912"/>
    </row>
    <row r="76" spans="1:27" x14ac:dyDescent="0.2">
      <c r="A76" s="306" t="s">
        <v>443</v>
      </c>
      <c r="B76" s="328" t="s">
        <v>90</v>
      </c>
      <c r="C76" s="329">
        <v>23</v>
      </c>
      <c r="D76" s="329"/>
      <c r="E76" s="329">
        <v>9</v>
      </c>
      <c r="F76" s="329"/>
      <c r="G76" s="337">
        <v>11</v>
      </c>
      <c r="H76" s="328"/>
      <c r="I76" s="908">
        <f>D76+F76+H76</f>
        <v>0</v>
      </c>
      <c r="J76" s="910">
        <f>C76+E76+G76</f>
        <v>43</v>
      </c>
      <c r="K76" s="907">
        <f t="shared" si="63"/>
        <v>43</v>
      </c>
      <c r="L76" s="366">
        <v>6</v>
      </c>
      <c r="M76" s="328"/>
      <c r="N76" s="328">
        <v>12</v>
      </c>
      <c r="O76" s="328"/>
      <c r="P76" s="328">
        <v>7</v>
      </c>
      <c r="Q76" s="328"/>
      <c r="R76" s="328">
        <v>9</v>
      </c>
      <c r="S76" s="328"/>
      <c r="T76" s="328">
        <v>5</v>
      </c>
      <c r="U76" s="328"/>
      <c r="V76" s="337">
        <v>10</v>
      </c>
      <c r="W76" s="328"/>
      <c r="X76" s="925">
        <f>M76+O76+Q76+S76+U76+W76</f>
        <v>0</v>
      </c>
      <c r="Y76" s="925">
        <f t="shared" si="6"/>
        <v>49</v>
      </c>
      <c r="Z76" s="907">
        <f t="shared" ref="Z76:Z97" si="64">Y76+X76</f>
        <v>49</v>
      </c>
      <c r="AA76" s="904">
        <f>Z76+K76</f>
        <v>92</v>
      </c>
    </row>
    <row r="77" spans="1:27" x14ac:dyDescent="0.2">
      <c r="A77" s="306" t="s">
        <v>444</v>
      </c>
      <c r="B77" s="328" t="s">
        <v>91</v>
      </c>
      <c r="C77" s="329">
        <v>2</v>
      </c>
      <c r="D77" s="329"/>
      <c r="E77" s="329">
        <v>4</v>
      </c>
      <c r="F77" s="329"/>
      <c r="G77" s="337">
        <v>4</v>
      </c>
      <c r="H77" s="328"/>
      <c r="I77" s="908">
        <f t="shared" ref="I77:I85" si="65">D77+F77+H77</f>
        <v>0</v>
      </c>
      <c r="J77" s="910">
        <f>C77+E77+G77</f>
        <v>10</v>
      </c>
      <c r="K77" s="907">
        <f t="shared" si="63"/>
        <v>10</v>
      </c>
      <c r="L77" s="366">
        <v>5</v>
      </c>
      <c r="M77" s="328"/>
      <c r="N77" s="328">
        <v>4</v>
      </c>
      <c r="O77" s="328"/>
      <c r="P77" s="328">
        <v>5</v>
      </c>
      <c r="Q77" s="328"/>
      <c r="R77" s="328">
        <v>4</v>
      </c>
      <c r="S77" s="328"/>
      <c r="T77" s="328">
        <v>2</v>
      </c>
      <c r="U77" s="328"/>
      <c r="V77" s="337">
        <v>4</v>
      </c>
      <c r="W77" s="328"/>
      <c r="X77" s="925">
        <f t="shared" ref="X77:X85" si="66">M77+O77+Q77+S77+U77+W77</f>
        <v>0</v>
      </c>
      <c r="Y77" s="925">
        <f t="shared" ref="Y77:Y92" si="67">L77+N77+P77+R77+T77+V77</f>
        <v>24</v>
      </c>
      <c r="Z77" s="907">
        <f t="shared" si="64"/>
        <v>24</v>
      </c>
      <c r="AA77" s="904">
        <f t="shared" ref="AA77:AA85" si="68">Z77+K77</f>
        <v>34</v>
      </c>
    </row>
    <row r="78" spans="1:27" x14ac:dyDescent="0.2">
      <c r="A78" s="306" t="s">
        <v>445</v>
      </c>
      <c r="B78" s="328" t="s">
        <v>95</v>
      </c>
      <c r="C78" s="329">
        <v>3</v>
      </c>
      <c r="D78" s="329"/>
      <c r="E78" s="329">
        <v>3</v>
      </c>
      <c r="F78" s="329"/>
      <c r="G78" s="337">
        <v>3</v>
      </c>
      <c r="H78" s="328"/>
      <c r="I78" s="908">
        <f t="shared" si="65"/>
        <v>0</v>
      </c>
      <c r="J78" s="910">
        <f>C78+E78+G78</f>
        <v>9</v>
      </c>
      <c r="K78" s="907">
        <f t="shared" si="63"/>
        <v>9</v>
      </c>
      <c r="L78" s="366">
        <v>2</v>
      </c>
      <c r="M78" s="328"/>
      <c r="N78" s="328">
        <v>3</v>
      </c>
      <c r="O78" s="328"/>
      <c r="P78" s="328">
        <v>2</v>
      </c>
      <c r="Q78" s="328"/>
      <c r="R78" s="328">
        <v>7</v>
      </c>
      <c r="S78" s="328"/>
      <c r="T78" s="328">
        <v>2</v>
      </c>
      <c r="U78" s="328"/>
      <c r="V78" s="337">
        <v>3</v>
      </c>
      <c r="W78" s="328"/>
      <c r="X78" s="925">
        <f t="shared" si="66"/>
        <v>0</v>
      </c>
      <c r="Y78" s="925">
        <f t="shared" si="67"/>
        <v>19</v>
      </c>
      <c r="Z78" s="907">
        <f t="shared" si="64"/>
        <v>19</v>
      </c>
      <c r="AA78" s="904">
        <f t="shared" si="68"/>
        <v>28</v>
      </c>
    </row>
    <row r="79" spans="1:27" x14ac:dyDescent="0.2">
      <c r="A79" s="306" t="s">
        <v>446</v>
      </c>
      <c r="B79" s="328" t="s">
        <v>96</v>
      </c>
      <c r="C79" s="329">
        <v>8</v>
      </c>
      <c r="D79" s="329"/>
      <c r="E79" s="329">
        <v>2</v>
      </c>
      <c r="F79" s="329"/>
      <c r="G79" s="337">
        <v>3</v>
      </c>
      <c r="H79" s="328"/>
      <c r="I79" s="908">
        <f t="shared" si="65"/>
        <v>0</v>
      </c>
      <c r="J79" s="910">
        <f t="shared" ref="J79:J85" si="69">C79+E79+G79</f>
        <v>13</v>
      </c>
      <c r="K79" s="907">
        <f t="shared" si="63"/>
        <v>13</v>
      </c>
      <c r="L79" s="366">
        <v>5</v>
      </c>
      <c r="M79" s="328"/>
      <c r="N79" s="328">
        <v>4</v>
      </c>
      <c r="O79" s="328"/>
      <c r="P79" s="328">
        <v>5</v>
      </c>
      <c r="Q79" s="328"/>
      <c r="R79" s="328">
        <v>7</v>
      </c>
      <c r="S79" s="328"/>
      <c r="T79" s="328">
        <v>4</v>
      </c>
      <c r="U79" s="328"/>
      <c r="V79" s="337">
        <v>3</v>
      </c>
      <c r="W79" s="328"/>
      <c r="X79" s="925">
        <f t="shared" si="66"/>
        <v>0</v>
      </c>
      <c r="Y79" s="925">
        <f t="shared" si="67"/>
        <v>28</v>
      </c>
      <c r="Z79" s="907">
        <f t="shared" si="64"/>
        <v>28</v>
      </c>
      <c r="AA79" s="904">
        <f t="shared" si="68"/>
        <v>41</v>
      </c>
    </row>
    <row r="80" spans="1:27" x14ac:dyDescent="0.2">
      <c r="A80" s="306" t="s">
        <v>502</v>
      </c>
      <c r="B80" s="328" t="s">
        <v>503</v>
      </c>
      <c r="C80" s="329">
        <v>6</v>
      </c>
      <c r="D80" s="329">
        <v>1</v>
      </c>
      <c r="E80" s="329">
        <v>8</v>
      </c>
      <c r="F80" s="329">
        <v>2</v>
      </c>
      <c r="G80" s="337">
        <v>8</v>
      </c>
      <c r="H80" s="328">
        <v>1</v>
      </c>
      <c r="I80" s="908">
        <f t="shared" si="65"/>
        <v>4</v>
      </c>
      <c r="J80" s="910">
        <f t="shared" si="69"/>
        <v>22</v>
      </c>
      <c r="K80" s="907">
        <f t="shared" si="63"/>
        <v>26</v>
      </c>
      <c r="L80" s="366">
        <v>7</v>
      </c>
      <c r="M80" s="328"/>
      <c r="N80" s="328">
        <v>11</v>
      </c>
      <c r="O80" s="328"/>
      <c r="P80" s="328">
        <v>12</v>
      </c>
      <c r="Q80" s="328"/>
      <c r="R80" s="328">
        <v>14</v>
      </c>
      <c r="S80" s="328"/>
      <c r="T80" s="328">
        <v>7</v>
      </c>
      <c r="U80" s="328"/>
      <c r="V80" s="337">
        <v>12</v>
      </c>
      <c r="W80" s="328"/>
      <c r="X80" s="925">
        <f t="shared" si="66"/>
        <v>0</v>
      </c>
      <c r="Y80" s="925">
        <f t="shared" si="67"/>
        <v>63</v>
      </c>
      <c r="Z80" s="907">
        <f t="shared" si="64"/>
        <v>63</v>
      </c>
      <c r="AA80" s="904">
        <f t="shared" si="68"/>
        <v>89</v>
      </c>
    </row>
    <row r="81" spans="1:33" x14ac:dyDescent="0.2">
      <c r="A81" s="306" t="s">
        <v>447</v>
      </c>
      <c r="B81" s="328" t="s">
        <v>89</v>
      </c>
      <c r="C81" s="329">
        <v>14</v>
      </c>
      <c r="D81" s="329"/>
      <c r="E81" s="329">
        <v>11</v>
      </c>
      <c r="F81" s="329"/>
      <c r="G81" s="337">
        <v>10</v>
      </c>
      <c r="H81" s="328"/>
      <c r="I81" s="908">
        <f t="shared" si="65"/>
        <v>0</v>
      </c>
      <c r="J81" s="910">
        <f t="shared" si="69"/>
        <v>35</v>
      </c>
      <c r="K81" s="907">
        <f t="shared" si="63"/>
        <v>35</v>
      </c>
      <c r="L81" s="366">
        <v>17</v>
      </c>
      <c r="M81" s="328"/>
      <c r="N81" s="328">
        <v>9</v>
      </c>
      <c r="O81" s="328"/>
      <c r="P81" s="328">
        <v>18</v>
      </c>
      <c r="Q81" s="328"/>
      <c r="R81" s="328">
        <v>18</v>
      </c>
      <c r="S81" s="328"/>
      <c r="T81" s="328">
        <v>15</v>
      </c>
      <c r="U81" s="328"/>
      <c r="V81" s="337">
        <v>13</v>
      </c>
      <c r="W81" s="328"/>
      <c r="X81" s="925">
        <f t="shared" si="66"/>
        <v>0</v>
      </c>
      <c r="Y81" s="925">
        <f t="shared" si="67"/>
        <v>90</v>
      </c>
      <c r="Z81" s="907">
        <f t="shared" si="64"/>
        <v>90</v>
      </c>
      <c r="AA81" s="904">
        <f t="shared" si="68"/>
        <v>125</v>
      </c>
    </row>
    <row r="82" spans="1:33" x14ac:dyDescent="0.2">
      <c r="A82" s="306" t="s">
        <v>448</v>
      </c>
      <c r="B82" s="328" t="s">
        <v>92</v>
      </c>
      <c r="C82" s="329">
        <v>11</v>
      </c>
      <c r="D82" s="329"/>
      <c r="E82" s="329">
        <v>6</v>
      </c>
      <c r="F82" s="329"/>
      <c r="G82" s="337">
        <v>9</v>
      </c>
      <c r="H82" s="328"/>
      <c r="I82" s="908">
        <f t="shared" si="65"/>
        <v>0</v>
      </c>
      <c r="J82" s="910">
        <f t="shared" si="69"/>
        <v>26</v>
      </c>
      <c r="K82" s="907">
        <f t="shared" si="63"/>
        <v>26</v>
      </c>
      <c r="L82" s="366">
        <v>7</v>
      </c>
      <c r="M82" s="328"/>
      <c r="N82" s="328">
        <v>10</v>
      </c>
      <c r="O82" s="328"/>
      <c r="P82" s="328">
        <v>9</v>
      </c>
      <c r="Q82" s="328"/>
      <c r="R82" s="328">
        <v>9</v>
      </c>
      <c r="S82" s="328"/>
      <c r="T82" s="328">
        <v>9</v>
      </c>
      <c r="U82" s="328"/>
      <c r="V82" s="337">
        <v>13</v>
      </c>
      <c r="W82" s="328"/>
      <c r="X82" s="925">
        <f t="shared" si="66"/>
        <v>0</v>
      </c>
      <c r="Y82" s="925">
        <f t="shared" si="67"/>
        <v>57</v>
      </c>
      <c r="Z82" s="907">
        <f t="shared" si="64"/>
        <v>57</v>
      </c>
      <c r="AA82" s="904">
        <f t="shared" si="68"/>
        <v>83</v>
      </c>
    </row>
    <row r="83" spans="1:33" x14ac:dyDescent="0.2">
      <c r="A83" s="306" t="s">
        <v>449</v>
      </c>
      <c r="B83" s="328" t="s">
        <v>94</v>
      </c>
      <c r="C83" s="329">
        <v>3</v>
      </c>
      <c r="D83" s="329"/>
      <c r="E83" s="329">
        <v>6</v>
      </c>
      <c r="F83" s="329"/>
      <c r="G83" s="330">
        <v>6</v>
      </c>
      <c r="H83" s="329"/>
      <c r="I83" s="908">
        <f t="shared" si="65"/>
        <v>0</v>
      </c>
      <c r="J83" s="910">
        <f t="shared" si="69"/>
        <v>15</v>
      </c>
      <c r="K83" s="907">
        <f t="shared" si="63"/>
        <v>15</v>
      </c>
      <c r="L83" s="332">
        <v>10</v>
      </c>
      <c r="M83" s="329"/>
      <c r="N83" s="329">
        <v>3</v>
      </c>
      <c r="O83" s="329"/>
      <c r="P83" s="329">
        <v>7</v>
      </c>
      <c r="Q83" s="329"/>
      <c r="R83" s="329">
        <v>4</v>
      </c>
      <c r="S83" s="329"/>
      <c r="T83" s="329">
        <v>6</v>
      </c>
      <c r="U83" s="329"/>
      <c r="V83" s="330">
        <v>3</v>
      </c>
      <c r="W83" s="329"/>
      <c r="X83" s="925">
        <f t="shared" si="66"/>
        <v>0</v>
      </c>
      <c r="Y83" s="925">
        <f t="shared" si="67"/>
        <v>33</v>
      </c>
      <c r="Z83" s="907">
        <f t="shared" si="64"/>
        <v>33</v>
      </c>
      <c r="AA83" s="904">
        <f t="shared" si="68"/>
        <v>48</v>
      </c>
    </row>
    <row r="84" spans="1:33" x14ac:dyDescent="0.2">
      <c r="A84" s="306" t="s">
        <v>504</v>
      </c>
      <c r="B84" s="328" t="s">
        <v>93</v>
      </c>
      <c r="C84" s="329">
        <v>3</v>
      </c>
      <c r="D84" s="329"/>
      <c r="E84" s="329">
        <v>14</v>
      </c>
      <c r="F84" s="329"/>
      <c r="G84" s="330">
        <v>5</v>
      </c>
      <c r="H84" s="329"/>
      <c r="I84" s="908">
        <f t="shared" si="65"/>
        <v>0</v>
      </c>
      <c r="J84" s="910">
        <f t="shared" si="69"/>
        <v>22</v>
      </c>
      <c r="K84" s="907">
        <f t="shared" si="63"/>
        <v>22</v>
      </c>
      <c r="L84" s="332">
        <v>3</v>
      </c>
      <c r="M84" s="329"/>
      <c r="N84" s="329">
        <v>5</v>
      </c>
      <c r="O84" s="329"/>
      <c r="P84" s="329">
        <v>4</v>
      </c>
      <c r="Q84" s="329"/>
      <c r="R84" s="329">
        <v>5</v>
      </c>
      <c r="S84" s="329"/>
      <c r="T84" s="329">
        <v>5</v>
      </c>
      <c r="U84" s="329"/>
      <c r="V84" s="330">
        <v>6</v>
      </c>
      <c r="W84" s="329"/>
      <c r="X84" s="925">
        <f t="shared" si="66"/>
        <v>0</v>
      </c>
      <c r="Y84" s="925">
        <f t="shared" si="67"/>
        <v>28</v>
      </c>
      <c r="Z84" s="907">
        <f t="shared" si="64"/>
        <v>28</v>
      </c>
      <c r="AA84" s="904">
        <f t="shared" si="68"/>
        <v>50</v>
      </c>
    </row>
    <row r="85" spans="1:33" ht="13.5" thickBot="1" x14ac:dyDescent="0.25">
      <c r="A85" s="306" t="s">
        <v>505</v>
      </c>
      <c r="B85" s="328" t="s">
        <v>97</v>
      </c>
      <c r="C85" s="339">
        <v>3</v>
      </c>
      <c r="D85" s="329"/>
      <c r="E85" s="339">
        <v>7</v>
      </c>
      <c r="F85" s="329"/>
      <c r="G85" s="340">
        <v>3</v>
      </c>
      <c r="H85" s="329"/>
      <c r="I85" s="908">
        <f t="shared" si="65"/>
        <v>0</v>
      </c>
      <c r="J85" s="910">
        <f t="shared" si="69"/>
        <v>13</v>
      </c>
      <c r="K85" s="907">
        <f t="shared" si="63"/>
        <v>13</v>
      </c>
      <c r="L85" s="341">
        <v>4</v>
      </c>
      <c r="M85" s="329"/>
      <c r="N85" s="339">
        <v>6</v>
      </c>
      <c r="O85" s="329"/>
      <c r="P85" s="339">
        <v>7</v>
      </c>
      <c r="Q85" s="329"/>
      <c r="R85" s="339">
        <v>5</v>
      </c>
      <c r="S85" s="329"/>
      <c r="T85" s="339">
        <v>5</v>
      </c>
      <c r="U85" s="329"/>
      <c r="V85" s="340">
        <v>8</v>
      </c>
      <c r="W85" s="329"/>
      <c r="X85" s="925">
        <f t="shared" si="66"/>
        <v>0</v>
      </c>
      <c r="Y85" s="925">
        <f t="shared" si="67"/>
        <v>35</v>
      </c>
      <c r="Z85" s="907">
        <f t="shared" si="64"/>
        <v>35</v>
      </c>
      <c r="AA85" s="904">
        <f t="shared" si="68"/>
        <v>48</v>
      </c>
    </row>
    <row r="86" spans="1:33" ht="13.5" thickBot="1" x14ac:dyDescent="0.25">
      <c r="A86" s="306"/>
      <c r="B86" s="912" t="s">
        <v>98</v>
      </c>
      <c r="C86" s="384">
        <f t="shared" ref="C86" si="70">SUM(C76:C85)</f>
        <v>76</v>
      </c>
      <c r="D86" s="912">
        <f t="shared" ref="D86:AA86" si="71">SUM(D76:D85)</f>
        <v>1</v>
      </c>
      <c r="E86" s="384">
        <f t="shared" si="71"/>
        <v>70</v>
      </c>
      <c r="F86" s="912">
        <f t="shared" si="71"/>
        <v>2</v>
      </c>
      <c r="G86" s="385">
        <f t="shared" si="71"/>
        <v>62</v>
      </c>
      <c r="H86" s="912">
        <f t="shared" si="71"/>
        <v>1</v>
      </c>
      <c r="I86" s="912">
        <f t="shared" si="71"/>
        <v>4</v>
      </c>
      <c r="J86" s="912">
        <f t="shared" si="71"/>
        <v>208</v>
      </c>
      <c r="K86" s="907">
        <f t="shared" si="63"/>
        <v>212</v>
      </c>
      <c r="L86" s="912">
        <f t="shared" si="71"/>
        <v>66</v>
      </c>
      <c r="M86" s="912">
        <f t="shared" si="71"/>
        <v>0</v>
      </c>
      <c r="N86" s="912">
        <f t="shared" si="71"/>
        <v>67</v>
      </c>
      <c r="O86" s="912">
        <f t="shared" si="71"/>
        <v>0</v>
      </c>
      <c r="P86" s="912">
        <f t="shared" si="71"/>
        <v>76</v>
      </c>
      <c r="Q86" s="912">
        <f t="shared" si="71"/>
        <v>0</v>
      </c>
      <c r="R86" s="912">
        <f t="shared" si="71"/>
        <v>82</v>
      </c>
      <c r="S86" s="912">
        <f t="shared" si="71"/>
        <v>0</v>
      </c>
      <c r="T86" s="912">
        <f t="shared" si="71"/>
        <v>60</v>
      </c>
      <c r="U86" s="912">
        <f t="shared" si="71"/>
        <v>0</v>
      </c>
      <c r="V86" s="912">
        <f t="shared" si="71"/>
        <v>75</v>
      </c>
      <c r="W86" s="912">
        <f t="shared" si="71"/>
        <v>0</v>
      </c>
      <c r="X86" s="912">
        <f t="shared" si="71"/>
        <v>0</v>
      </c>
      <c r="Y86" s="912">
        <f t="shared" si="71"/>
        <v>426</v>
      </c>
      <c r="Z86" s="907">
        <f t="shared" si="64"/>
        <v>426</v>
      </c>
      <c r="AA86" s="914">
        <f t="shared" si="71"/>
        <v>638</v>
      </c>
    </row>
    <row r="87" spans="1:33" ht="13.5" thickBot="1" x14ac:dyDescent="0.25">
      <c r="A87" s="306"/>
      <c r="B87" s="912"/>
      <c r="C87" s="351"/>
      <c r="D87" s="912"/>
      <c r="E87" s="351"/>
      <c r="F87" s="912"/>
      <c r="G87" s="351"/>
      <c r="H87" s="912"/>
      <c r="I87" s="908"/>
      <c r="J87" s="926"/>
      <c r="K87" s="907">
        <f t="shared" si="63"/>
        <v>0</v>
      </c>
      <c r="L87" s="912"/>
      <c r="M87" s="912"/>
      <c r="N87" s="912"/>
      <c r="O87" s="912"/>
      <c r="P87" s="912"/>
      <c r="Q87" s="912"/>
      <c r="R87" s="912"/>
      <c r="S87" s="912"/>
      <c r="T87" s="912"/>
      <c r="U87" s="912"/>
      <c r="V87" s="912"/>
      <c r="W87" s="912"/>
      <c r="X87" s="925"/>
      <c r="Y87" s="925"/>
      <c r="Z87" s="907"/>
      <c r="AA87" s="912"/>
    </row>
    <row r="88" spans="1:33" ht="13.5" thickBot="1" x14ac:dyDescent="0.25">
      <c r="A88" s="306"/>
      <c r="B88" s="915" t="s">
        <v>99</v>
      </c>
      <c r="C88" s="400">
        <f t="shared" ref="C88" si="72">C26+C35+C45+C51+C57+C62+C68+C74+C86</f>
        <v>596</v>
      </c>
      <c r="D88" s="915">
        <f t="shared" ref="D88:Y88" si="73">D26+D35+D45+D51+D57+D62+D68+D74+D86</f>
        <v>52</v>
      </c>
      <c r="E88" s="400">
        <f t="shared" si="73"/>
        <v>573</v>
      </c>
      <c r="F88" s="915">
        <f t="shared" si="73"/>
        <v>49</v>
      </c>
      <c r="G88" s="400">
        <f t="shared" si="73"/>
        <v>589</v>
      </c>
      <c r="H88" s="915">
        <f t="shared" si="73"/>
        <v>55</v>
      </c>
      <c r="I88" s="915">
        <f t="shared" si="73"/>
        <v>156</v>
      </c>
      <c r="J88" s="915">
        <f t="shared" si="73"/>
        <v>1758</v>
      </c>
      <c r="K88" s="907">
        <f t="shared" si="63"/>
        <v>1914</v>
      </c>
      <c r="L88" s="915">
        <f t="shared" si="73"/>
        <v>638</v>
      </c>
      <c r="M88" s="915">
        <f t="shared" si="73"/>
        <v>11</v>
      </c>
      <c r="N88" s="915">
        <f t="shared" si="73"/>
        <v>597</v>
      </c>
      <c r="O88" s="915">
        <f t="shared" si="73"/>
        <v>4</v>
      </c>
      <c r="P88" s="915">
        <f t="shared" si="73"/>
        <v>630</v>
      </c>
      <c r="Q88" s="915">
        <f t="shared" si="73"/>
        <v>6</v>
      </c>
      <c r="R88" s="915">
        <f t="shared" si="73"/>
        <v>607</v>
      </c>
      <c r="S88" s="915">
        <f t="shared" si="73"/>
        <v>5</v>
      </c>
      <c r="T88" s="915">
        <f t="shared" si="73"/>
        <v>572</v>
      </c>
      <c r="U88" s="915">
        <f t="shared" si="73"/>
        <v>3</v>
      </c>
      <c r="V88" s="915">
        <f t="shared" si="73"/>
        <v>541</v>
      </c>
      <c r="W88" s="915">
        <f t="shared" si="73"/>
        <v>3</v>
      </c>
      <c r="X88" s="915">
        <f t="shared" si="73"/>
        <v>32</v>
      </c>
      <c r="Y88" s="915">
        <f t="shared" si="73"/>
        <v>3585</v>
      </c>
      <c r="Z88" s="907">
        <f t="shared" si="64"/>
        <v>3617</v>
      </c>
      <c r="AA88" s="916">
        <f>Z88+K88</f>
        <v>5531</v>
      </c>
    </row>
    <row r="89" spans="1:33" x14ac:dyDescent="0.2">
      <c r="A89" s="306"/>
      <c r="B89" s="904"/>
      <c r="C89" s="403"/>
      <c r="D89" s="904"/>
      <c r="E89" s="403"/>
      <c r="F89" s="904"/>
      <c r="G89" s="403"/>
      <c r="H89" s="904"/>
      <c r="I89" s="908"/>
      <c r="J89" s="910"/>
      <c r="K89" s="907">
        <f t="shared" si="63"/>
        <v>0</v>
      </c>
      <c r="L89" s="904"/>
      <c r="M89" s="904"/>
      <c r="N89" s="904"/>
      <c r="O89" s="904"/>
      <c r="P89" s="904"/>
      <c r="Q89" s="904"/>
      <c r="R89" s="904"/>
      <c r="S89" s="904"/>
      <c r="T89" s="904"/>
      <c r="U89" s="904"/>
      <c r="V89" s="904"/>
      <c r="W89" s="904"/>
      <c r="X89" s="925"/>
      <c r="Y89" s="925"/>
      <c r="Z89" s="907"/>
      <c r="AA89" s="904"/>
    </row>
    <row r="90" spans="1:33" x14ac:dyDescent="0.2">
      <c r="A90" s="306"/>
      <c r="B90" s="904"/>
      <c r="C90" s="403"/>
      <c r="D90" s="904"/>
      <c r="E90" s="403"/>
      <c r="F90" s="904"/>
      <c r="G90" s="403"/>
      <c r="H90" s="904"/>
      <c r="I90" s="908"/>
      <c r="J90" s="910"/>
      <c r="K90" s="907">
        <f t="shared" si="63"/>
        <v>0</v>
      </c>
      <c r="L90" s="904"/>
      <c r="M90" s="904"/>
      <c r="N90" s="904"/>
      <c r="O90" s="904"/>
      <c r="P90" s="904"/>
      <c r="Q90" s="904"/>
      <c r="R90" s="904"/>
      <c r="S90" s="904"/>
      <c r="T90" s="904"/>
      <c r="U90" s="904"/>
      <c r="V90" s="904"/>
      <c r="W90" s="904"/>
      <c r="X90" s="925"/>
      <c r="Y90" s="925"/>
      <c r="Z90" s="907"/>
      <c r="AA90" s="904"/>
    </row>
    <row r="91" spans="1:33" x14ac:dyDescent="0.2">
      <c r="A91" s="306">
        <v>3103</v>
      </c>
      <c r="B91" s="404" t="s">
        <v>100</v>
      </c>
      <c r="C91" s="405">
        <v>33</v>
      </c>
      <c r="D91" s="405"/>
      <c r="E91" s="405">
        <v>40</v>
      </c>
      <c r="F91" s="405"/>
      <c r="G91" s="405">
        <v>45</v>
      </c>
      <c r="H91" s="405"/>
      <c r="I91" s="908">
        <f>D91+F91+H91</f>
        <v>0</v>
      </c>
      <c r="J91" s="927">
        <f>G91+E91+C91</f>
        <v>118</v>
      </c>
      <c r="K91" s="907">
        <f t="shared" si="63"/>
        <v>118</v>
      </c>
      <c r="L91" s="405">
        <v>50</v>
      </c>
      <c r="M91" s="405"/>
      <c r="N91" s="405">
        <v>42</v>
      </c>
      <c r="O91" s="405"/>
      <c r="P91" s="405">
        <v>47</v>
      </c>
      <c r="Q91" s="405"/>
      <c r="R91" s="405">
        <v>53</v>
      </c>
      <c r="S91" s="405"/>
      <c r="T91" s="405">
        <v>42</v>
      </c>
      <c r="U91" s="405"/>
      <c r="V91" s="407">
        <v>50</v>
      </c>
      <c r="W91" s="405"/>
      <c r="X91" s="925">
        <f>M91+O91+Q91+S91+U91+W91</f>
        <v>0</v>
      </c>
      <c r="Y91" s="925">
        <f t="shared" si="67"/>
        <v>284</v>
      </c>
      <c r="Z91" s="907">
        <f t="shared" si="64"/>
        <v>284</v>
      </c>
      <c r="AA91" s="917">
        <f>Z91+K91</f>
        <v>402</v>
      </c>
    </row>
    <row r="92" spans="1:33" x14ac:dyDescent="0.2">
      <c r="A92" s="306">
        <v>3181</v>
      </c>
      <c r="B92" s="404" t="s">
        <v>450</v>
      </c>
      <c r="C92" s="409">
        <v>11</v>
      </c>
      <c r="D92" s="156"/>
      <c r="E92" s="410">
        <v>10</v>
      </c>
      <c r="F92" s="156"/>
      <c r="G92" s="410">
        <v>15</v>
      </c>
      <c r="H92" s="156"/>
      <c r="I92" s="908">
        <f>D92+F92+H92</f>
        <v>0</v>
      </c>
      <c r="J92" s="927">
        <f>G92+E92+C92</f>
        <v>36</v>
      </c>
      <c r="K92" s="907">
        <f t="shared" si="63"/>
        <v>36</v>
      </c>
      <c r="L92" s="409">
        <v>9</v>
      </c>
      <c r="M92" s="156"/>
      <c r="N92" s="410">
        <v>10</v>
      </c>
      <c r="O92" s="156"/>
      <c r="P92" s="410">
        <v>11</v>
      </c>
      <c r="Q92" s="156"/>
      <c r="R92" s="409">
        <v>22</v>
      </c>
      <c r="S92" s="156"/>
      <c r="T92" s="410">
        <v>17</v>
      </c>
      <c r="U92" s="156"/>
      <c r="V92" s="412">
        <v>20</v>
      </c>
      <c r="W92" s="156"/>
      <c r="X92" s="925">
        <f>M92+O92+Q92+S92+U92+W92</f>
        <v>0</v>
      </c>
      <c r="Y92" s="925">
        <f t="shared" si="67"/>
        <v>89</v>
      </c>
      <c r="Z92" s="907">
        <f t="shared" si="64"/>
        <v>89</v>
      </c>
      <c r="AA92" s="917">
        <f>Z92+K92</f>
        <v>125</v>
      </c>
    </row>
    <row r="93" spans="1:33" ht="13.5" thickBot="1" x14ac:dyDescent="0.25">
      <c r="A93" s="306"/>
      <c r="B93" s="434"/>
      <c r="C93" s="415"/>
      <c r="D93" s="156"/>
      <c r="E93" s="416"/>
      <c r="F93" s="156"/>
      <c r="G93" s="417"/>
      <c r="H93" s="156"/>
      <c r="I93" s="908"/>
      <c r="J93" s="928"/>
      <c r="K93" s="907">
        <f t="shared" si="63"/>
        <v>0</v>
      </c>
      <c r="L93" s="156"/>
      <c r="M93" s="156"/>
      <c r="N93" s="156"/>
      <c r="O93" s="156"/>
      <c r="P93" s="156"/>
      <c r="Q93" s="156"/>
      <c r="R93" s="156"/>
      <c r="S93" s="156"/>
      <c r="T93" s="156"/>
      <c r="U93" s="156"/>
      <c r="V93" s="156"/>
      <c r="W93" s="156"/>
      <c r="X93" s="925"/>
      <c r="Y93" s="925"/>
      <c r="Z93" s="907"/>
      <c r="AA93" s="917"/>
    </row>
    <row r="94" spans="1:33" ht="13.5" thickBot="1" x14ac:dyDescent="0.25">
      <c r="A94" s="306"/>
      <c r="B94" s="918" t="s">
        <v>101</v>
      </c>
      <c r="C94" s="421">
        <f>C91+C92</f>
        <v>44</v>
      </c>
      <c r="D94" s="918">
        <f t="shared" ref="D94:J94" si="74">D91+D92</f>
        <v>0</v>
      </c>
      <c r="E94" s="421">
        <f t="shared" si="74"/>
        <v>50</v>
      </c>
      <c r="F94" s="918">
        <f t="shared" si="74"/>
        <v>0</v>
      </c>
      <c r="G94" s="421">
        <f t="shared" si="74"/>
        <v>60</v>
      </c>
      <c r="H94" s="918">
        <f t="shared" si="74"/>
        <v>0</v>
      </c>
      <c r="I94" s="918">
        <f t="shared" si="74"/>
        <v>0</v>
      </c>
      <c r="J94" s="918">
        <f t="shared" si="74"/>
        <v>154</v>
      </c>
      <c r="K94" s="907">
        <f t="shared" si="63"/>
        <v>154</v>
      </c>
      <c r="L94" s="918">
        <f t="shared" ref="L94:Y94" si="75">L91+L92</f>
        <v>59</v>
      </c>
      <c r="M94" s="918">
        <f t="shared" si="75"/>
        <v>0</v>
      </c>
      <c r="N94" s="918">
        <f t="shared" si="75"/>
        <v>52</v>
      </c>
      <c r="O94" s="918">
        <f t="shared" si="75"/>
        <v>0</v>
      </c>
      <c r="P94" s="918">
        <f t="shared" si="75"/>
        <v>58</v>
      </c>
      <c r="Q94" s="918">
        <f t="shared" si="75"/>
        <v>0</v>
      </c>
      <c r="R94" s="918">
        <f t="shared" si="75"/>
        <v>75</v>
      </c>
      <c r="S94" s="918">
        <f t="shared" si="75"/>
        <v>0</v>
      </c>
      <c r="T94" s="918">
        <f t="shared" si="75"/>
        <v>59</v>
      </c>
      <c r="U94" s="918">
        <f t="shared" si="75"/>
        <v>0</v>
      </c>
      <c r="V94" s="918">
        <f t="shared" si="75"/>
        <v>70</v>
      </c>
      <c r="W94" s="918">
        <f t="shared" si="75"/>
        <v>0</v>
      </c>
      <c r="X94" s="918">
        <f t="shared" si="75"/>
        <v>0</v>
      </c>
      <c r="Y94" s="918">
        <f t="shared" si="75"/>
        <v>373</v>
      </c>
      <c r="Z94" s="907">
        <f t="shared" si="64"/>
        <v>373</v>
      </c>
      <c r="AA94" s="919">
        <f>Z94+K94</f>
        <v>527</v>
      </c>
    </row>
    <row r="95" spans="1:33" x14ac:dyDescent="0.2">
      <c r="A95" s="306"/>
      <c r="B95" s="920"/>
      <c r="C95" s="424"/>
      <c r="D95" s="920"/>
      <c r="E95" s="424"/>
      <c r="F95" s="920"/>
      <c r="G95" s="424"/>
      <c r="H95" s="920"/>
      <c r="I95" s="908"/>
      <c r="J95" s="927"/>
      <c r="K95" s="907">
        <f t="shared" si="63"/>
        <v>0</v>
      </c>
      <c r="L95" s="920"/>
      <c r="M95" s="920"/>
      <c r="N95" s="920"/>
      <c r="O95" s="920"/>
      <c r="P95" s="920"/>
      <c r="Q95" s="920"/>
      <c r="R95" s="920"/>
      <c r="S95" s="920"/>
      <c r="T95" s="920"/>
      <c r="U95" s="920"/>
      <c r="V95" s="920"/>
      <c r="W95" s="920"/>
      <c r="X95" s="925"/>
      <c r="Y95" s="925"/>
      <c r="Z95" s="907"/>
      <c r="AA95" s="920"/>
    </row>
    <row r="96" spans="1:33" x14ac:dyDescent="0.2">
      <c r="A96" s="306"/>
      <c r="B96" s="920"/>
      <c r="C96" s="424"/>
      <c r="D96" s="920"/>
      <c r="E96" s="424"/>
      <c r="F96" s="920"/>
      <c r="G96" s="424"/>
      <c r="H96" s="920"/>
      <c r="I96" s="908"/>
      <c r="J96" s="927"/>
      <c r="K96" s="907">
        <f t="shared" si="63"/>
        <v>0</v>
      </c>
      <c r="L96" s="920"/>
      <c r="M96" s="920"/>
      <c r="N96" s="920"/>
      <c r="O96" s="920"/>
      <c r="P96" s="920"/>
      <c r="Q96" s="920"/>
      <c r="R96" s="920"/>
      <c r="S96" s="920"/>
      <c r="T96" s="920"/>
      <c r="U96" s="920"/>
      <c r="V96" s="920"/>
      <c r="W96" s="920"/>
      <c r="X96" s="925"/>
      <c r="Y96" s="925"/>
      <c r="Z96" s="907"/>
      <c r="AA96" s="917"/>
      <c r="AB96" s="1019"/>
      <c r="AC96" s="1019"/>
      <c r="AD96" s="1019"/>
      <c r="AE96" s="1019"/>
      <c r="AF96" s="1019"/>
      <c r="AG96" s="1019"/>
    </row>
    <row r="97" spans="1:33" ht="13.5" x14ac:dyDescent="0.25">
      <c r="A97" s="425"/>
      <c r="B97" s="921" t="s">
        <v>688</v>
      </c>
      <c r="C97" s="426">
        <f>C94+C88+C15</f>
        <v>712</v>
      </c>
      <c r="D97" s="921">
        <f t="shared" ref="D97:J97" si="76">D94+D88+D15</f>
        <v>79</v>
      </c>
      <c r="E97" s="426">
        <f>E94+E88+E15</f>
        <v>695</v>
      </c>
      <c r="F97" s="921">
        <f t="shared" si="76"/>
        <v>92</v>
      </c>
      <c r="G97" s="426">
        <f>G94+G88+G15</f>
        <v>793</v>
      </c>
      <c r="H97" s="921">
        <f t="shared" si="76"/>
        <v>60</v>
      </c>
      <c r="I97" s="921">
        <f t="shared" si="76"/>
        <v>231</v>
      </c>
      <c r="J97" s="921">
        <f t="shared" si="76"/>
        <v>2200</v>
      </c>
      <c r="K97" s="907">
        <f>J97+I97</f>
        <v>2431</v>
      </c>
      <c r="L97" s="921">
        <f t="shared" ref="L97:Y97" si="77">L94+L88+L15</f>
        <v>843</v>
      </c>
      <c r="M97" s="921">
        <f t="shared" si="77"/>
        <v>12</v>
      </c>
      <c r="N97" s="921">
        <f t="shared" si="77"/>
        <v>762</v>
      </c>
      <c r="O97" s="921">
        <f t="shared" si="77"/>
        <v>5</v>
      </c>
      <c r="P97" s="921">
        <f t="shared" si="77"/>
        <v>849</v>
      </c>
      <c r="Q97" s="921">
        <f t="shared" si="77"/>
        <v>7</v>
      </c>
      <c r="R97" s="921">
        <f t="shared" si="77"/>
        <v>822</v>
      </c>
      <c r="S97" s="921">
        <f t="shared" si="77"/>
        <v>7</v>
      </c>
      <c r="T97" s="921">
        <f t="shared" si="77"/>
        <v>785</v>
      </c>
      <c r="U97" s="921">
        <f t="shared" si="77"/>
        <v>5</v>
      </c>
      <c r="V97" s="921">
        <f t="shared" si="77"/>
        <v>730</v>
      </c>
      <c r="W97" s="921">
        <f t="shared" si="77"/>
        <v>5</v>
      </c>
      <c r="X97" s="921">
        <f t="shared" si="77"/>
        <v>41</v>
      </c>
      <c r="Y97" s="921">
        <f t="shared" si="77"/>
        <v>4791</v>
      </c>
      <c r="Z97" s="907">
        <f t="shared" si="64"/>
        <v>4832</v>
      </c>
      <c r="AA97" s="922">
        <f>AA94+AA88+AA15</f>
        <v>7263</v>
      </c>
    </row>
    <row r="98" spans="1:33" s="1019" customFormat="1" ht="13.5" x14ac:dyDescent="0.25">
      <c r="A98" s="1016"/>
      <c r="B98" s="431" t="s">
        <v>551</v>
      </c>
      <c r="C98" s="431">
        <v>664</v>
      </c>
      <c r="D98" s="431">
        <v>87</v>
      </c>
      <c r="E98" s="431">
        <v>713</v>
      </c>
      <c r="F98" s="431">
        <v>74</v>
      </c>
      <c r="G98" s="431">
        <v>820</v>
      </c>
      <c r="H98" s="431">
        <v>43</v>
      </c>
      <c r="I98" s="431">
        <v>204</v>
      </c>
      <c r="J98" s="431">
        <v>2197</v>
      </c>
      <c r="K98" s="316">
        <v>2401</v>
      </c>
      <c r="L98" s="431">
        <v>780</v>
      </c>
      <c r="M98" s="431">
        <v>15</v>
      </c>
      <c r="N98" s="431">
        <v>845</v>
      </c>
      <c r="O98" s="431">
        <v>10</v>
      </c>
      <c r="P98" s="431">
        <v>833</v>
      </c>
      <c r="Q98" s="431">
        <v>6</v>
      </c>
      <c r="R98" s="431">
        <v>813</v>
      </c>
      <c r="S98" s="431">
        <v>11</v>
      </c>
      <c r="T98" s="431">
        <v>746</v>
      </c>
      <c r="U98" s="431">
        <v>13</v>
      </c>
      <c r="V98" s="431">
        <v>726</v>
      </c>
      <c r="W98" s="431">
        <v>6</v>
      </c>
      <c r="X98" s="431">
        <v>61</v>
      </c>
      <c r="Y98" s="431">
        <v>4783</v>
      </c>
      <c r="Z98" s="316">
        <v>4804</v>
      </c>
      <c r="AA98" s="431">
        <v>7205</v>
      </c>
      <c r="AB98"/>
      <c r="AC98"/>
      <c r="AD98"/>
      <c r="AE98"/>
      <c r="AF98"/>
      <c r="AG98"/>
    </row>
    <row r="99" spans="1:33" x14ac:dyDescent="0.2">
      <c r="A99" s="306"/>
      <c r="B99" s="431" t="s">
        <v>550</v>
      </c>
      <c r="C99" s="431">
        <v>757</v>
      </c>
      <c r="D99" s="431"/>
      <c r="E99" s="431">
        <v>813</v>
      </c>
      <c r="F99" s="431"/>
      <c r="G99" s="431">
        <v>798</v>
      </c>
      <c r="H99" s="431"/>
      <c r="I99" s="927"/>
      <c r="J99" s="431">
        <v>2368</v>
      </c>
      <c r="K99" s="431"/>
      <c r="L99" s="431">
        <v>839</v>
      </c>
      <c r="M99" s="431"/>
      <c r="N99" s="431">
        <v>849</v>
      </c>
      <c r="O99" s="431"/>
      <c r="P99" s="431">
        <v>818</v>
      </c>
      <c r="Q99" s="431"/>
      <c r="R99" s="431">
        <v>777</v>
      </c>
      <c r="S99" s="431"/>
      <c r="T99" s="431">
        <v>740</v>
      </c>
      <c r="U99" s="431"/>
      <c r="V99" s="431">
        <v>753</v>
      </c>
      <c r="W99" s="431"/>
      <c r="X99" s="431"/>
      <c r="Y99" s="431">
        <v>4776</v>
      </c>
      <c r="Z99" s="431"/>
      <c r="AA99" s="431">
        <v>7144</v>
      </c>
    </row>
    <row r="100" spans="1:33" x14ac:dyDescent="0.2">
      <c r="A100" s="430"/>
      <c r="B100" s="431" t="s">
        <v>499</v>
      </c>
      <c r="C100" s="431">
        <v>764</v>
      </c>
      <c r="D100" s="431"/>
      <c r="E100" s="431">
        <v>750</v>
      </c>
      <c r="F100" s="431"/>
      <c r="G100" s="431">
        <v>853</v>
      </c>
      <c r="H100" s="431"/>
      <c r="I100" s="927"/>
      <c r="J100" s="431">
        <v>2367</v>
      </c>
      <c r="K100" s="431"/>
      <c r="L100" s="431">
        <v>870</v>
      </c>
      <c r="M100" s="431"/>
      <c r="N100" s="431">
        <v>834</v>
      </c>
      <c r="O100" s="431"/>
      <c r="P100" s="431">
        <v>788</v>
      </c>
      <c r="Q100" s="431"/>
      <c r="R100" s="431">
        <v>775</v>
      </c>
      <c r="S100" s="431"/>
      <c r="T100" s="431">
        <v>759</v>
      </c>
      <c r="U100" s="431"/>
      <c r="V100" s="431">
        <v>786</v>
      </c>
      <c r="W100" s="431"/>
      <c r="X100" s="431"/>
      <c r="Y100" s="431">
        <v>4812</v>
      </c>
      <c r="Z100" s="431"/>
      <c r="AA100" s="431">
        <v>7179</v>
      </c>
    </row>
    <row r="101" spans="1:33" ht="13.5" x14ac:dyDescent="0.25">
      <c r="A101" s="432"/>
      <c r="B101" s="431" t="s">
        <v>500</v>
      </c>
      <c r="C101" s="431">
        <v>729</v>
      </c>
      <c r="D101" s="431"/>
      <c r="E101" s="431">
        <v>808</v>
      </c>
      <c r="F101" s="431"/>
      <c r="G101" s="431">
        <v>877</v>
      </c>
      <c r="H101" s="431"/>
      <c r="I101" s="927"/>
      <c r="J101" s="431">
        <v>2414</v>
      </c>
      <c r="K101" s="431"/>
      <c r="L101" s="431">
        <v>827</v>
      </c>
      <c r="M101" s="431"/>
      <c r="N101" s="431">
        <v>796</v>
      </c>
      <c r="O101" s="431"/>
      <c r="P101" s="431">
        <v>773</v>
      </c>
      <c r="Q101" s="431"/>
      <c r="R101" s="431">
        <v>800</v>
      </c>
      <c r="S101" s="431"/>
      <c r="T101" s="431">
        <v>809</v>
      </c>
      <c r="U101" s="431"/>
      <c r="V101" s="431">
        <v>730</v>
      </c>
      <c r="W101" s="431"/>
      <c r="X101" s="431"/>
      <c r="Y101" s="431">
        <v>4735</v>
      </c>
      <c r="Z101" s="431"/>
      <c r="AA101" s="431">
        <v>7149</v>
      </c>
    </row>
    <row r="102" spans="1:33" x14ac:dyDescent="0.2">
      <c r="A102" s="308"/>
      <c r="B102" s="431" t="s">
        <v>396</v>
      </c>
      <c r="C102" s="431">
        <v>780</v>
      </c>
      <c r="D102" s="431"/>
      <c r="E102" s="431">
        <v>828</v>
      </c>
      <c r="F102" s="431"/>
      <c r="G102" s="431">
        <v>845</v>
      </c>
      <c r="H102" s="431"/>
      <c r="I102" s="927"/>
      <c r="J102" s="431">
        <v>2453</v>
      </c>
      <c r="K102" s="431"/>
      <c r="L102" s="431">
        <v>797</v>
      </c>
      <c r="M102" s="431"/>
      <c r="N102" s="431">
        <v>766</v>
      </c>
      <c r="O102" s="431"/>
      <c r="P102" s="431">
        <v>808</v>
      </c>
      <c r="Q102" s="431"/>
      <c r="R102" s="431">
        <v>838</v>
      </c>
      <c r="S102" s="431"/>
      <c r="T102" s="431">
        <v>749</v>
      </c>
      <c r="U102" s="431"/>
      <c r="V102" s="431">
        <v>779</v>
      </c>
      <c r="W102" s="431"/>
      <c r="X102" s="431"/>
      <c r="Y102" s="431">
        <v>4737</v>
      </c>
      <c r="Z102" s="431"/>
      <c r="AA102" s="431">
        <v>7190</v>
      </c>
    </row>
    <row r="103" spans="1:33" ht="13.5" x14ac:dyDescent="0.25">
      <c r="A103" s="433"/>
      <c r="B103" s="431" t="s">
        <v>375</v>
      </c>
      <c r="C103" s="431">
        <v>803</v>
      </c>
      <c r="D103" s="431"/>
      <c r="E103" s="431">
        <v>800</v>
      </c>
      <c r="F103" s="431"/>
      <c r="G103" s="431">
        <v>802</v>
      </c>
      <c r="H103" s="431"/>
      <c r="I103" s="927"/>
      <c r="J103" s="431">
        <v>2405</v>
      </c>
      <c r="K103" s="431"/>
      <c r="L103" s="431">
        <v>787</v>
      </c>
      <c r="M103" s="431"/>
      <c r="N103" s="431">
        <v>809</v>
      </c>
      <c r="O103" s="431"/>
      <c r="P103" s="431">
        <v>855</v>
      </c>
      <c r="Q103" s="431"/>
      <c r="R103" s="431">
        <v>787</v>
      </c>
      <c r="S103" s="431"/>
      <c r="T103" s="431">
        <v>805</v>
      </c>
      <c r="U103" s="431"/>
      <c r="V103" s="431">
        <v>756</v>
      </c>
      <c r="W103" s="431"/>
      <c r="X103" s="431"/>
      <c r="Y103" s="431">
        <v>4799</v>
      </c>
      <c r="Z103" s="431"/>
      <c r="AA103" s="431">
        <v>7204</v>
      </c>
    </row>
    <row r="104" spans="1:33" ht="13.5" x14ac:dyDescent="0.25">
      <c r="A104" s="432"/>
      <c r="B104" s="405" t="s">
        <v>349</v>
      </c>
      <c r="C104" s="405">
        <v>760</v>
      </c>
      <c r="D104" s="405"/>
      <c r="E104" s="405">
        <v>778</v>
      </c>
      <c r="F104" s="405"/>
      <c r="G104" s="405">
        <v>802</v>
      </c>
      <c r="H104" s="405"/>
      <c r="I104" s="920"/>
      <c r="J104" s="405">
        <v>2340</v>
      </c>
      <c r="K104" s="405"/>
      <c r="L104" s="405">
        <v>807</v>
      </c>
      <c r="M104" s="405"/>
      <c r="N104" s="405">
        <v>861</v>
      </c>
      <c r="O104" s="405"/>
      <c r="P104" s="405">
        <v>782</v>
      </c>
      <c r="Q104" s="405"/>
      <c r="R104" s="405">
        <v>846</v>
      </c>
      <c r="S104" s="405"/>
      <c r="T104" s="405">
        <v>790</v>
      </c>
      <c r="U104" s="405"/>
      <c r="V104" s="405">
        <v>807</v>
      </c>
      <c r="W104" s="405"/>
      <c r="X104" s="405"/>
      <c r="Y104" s="405">
        <v>4893</v>
      </c>
      <c r="Z104" s="405"/>
      <c r="AA104" s="405">
        <v>7233</v>
      </c>
    </row>
    <row r="105" spans="1:33" x14ac:dyDescent="0.2">
      <c r="A105" s="308"/>
      <c r="B105" s="405" t="s">
        <v>332</v>
      </c>
      <c r="C105" s="405">
        <v>753</v>
      </c>
      <c r="D105" s="405"/>
      <c r="E105" s="405">
        <v>736</v>
      </c>
      <c r="F105" s="405"/>
      <c r="G105" s="405">
        <v>822</v>
      </c>
      <c r="H105" s="405"/>
      <c r="I105" s="920"/>
      <c r="J105" s="405">
        <v>2311</v>
      </c>
      <c r="K105" s="405"/>
      <c r="L105" s="405">
        <v>863</v>
      </c>
      <c r="M105" s="405"/>
      <c r="N105" s="405">
        <v>791</v>
      </c>
      <c r="O105" s="405"/>
      <c r="P105" s="405">
        <v>859</v>
      </c>
      <c r="Q105" s="405"/>
      <c r="R105" s="405">
        <v>814</v>
      </c>
      <c r="S105" s="405"/>
      <c r="T105" s="405">
        <v>833</v>
      </c>
      <c r="U105" s="405"/>
      <c r="V105" s="405">
        <v>868</v>
      </c>
      <c r="W105" s="405"/>
      <c r="X105" s="405"/>
      <c r="Y105" s="405">
        <v>5028</v>
      </c>
      <c r="Z105" s="405"/>
      <c r="AA105" s="405">
        <v>7339</v>
      </c>
    </row>
    <row r="106" spans="1:33" x14ac:dyDescent="0.2">
      <c r="A106" s="308"/>
      <c r="B106" s="405" t="s">
        <v>323</v>
      </c>
      <c r="C106" s="405">
        <v>703</v>
      </c>
      <c r="D106" s="405"/>
      <c r="E106" s="405">
        <v>773</v>
      </c>
      <c r="F106" s="405"/>
      <c r="G106" s="405">
        <v>846</v>
      </c>
      <c r="H106" s="405"/>
      <c r="I106" s="920"/>
      <c r="J106" s="405">
        <v>2322</v>
      </c>
      <c r="K106" s="405"/>
      <c r="L106" s="405">
        <v>797</v>
      </c>
      <c r="M106" s="405"/>
      <c r="N106" s="405">
        <v>864</v>
      </c>
      <c r="O106" s="405"/>
      <c r="P106" s="405">
        <v>823</v>
      </c>
      <c r="Q106" s="405"/>
      <c r="R106" s="405">
        <v>846</v>
      </c>
      <c r="S106" s="405"/>
      <c r="T106" s="405">
        <v>896</v>
      </c>
      <c r="U106" s="405"/>
      <c r="V106" s="405">
        <v>897</v>
      </c>
      <c r="W106" s="405"/>
      <c r="X106" s="405"/>
      <c r="Y106" s="405">
        <v>5123</v>
      </c>
      <c r="Z106" s="405"/>
      <c r="AA106" s="405">
        <v>7445</v>
      </c>
    </row>
    <row r="107" spans="1:33" x14ac:dyDescent="0.2">
      <c r="A107" s="308"/>
      <c r="B107" s="405" t="s">
        <v>315</v>
      </c>
      <c r="C107" s="405">
        <v>732</v>
      </c>
      <c r="D107" s="405"/>
      <c r="E107" s="405">
        <v>826</v>
      </c>
      <c r="F107" s="405"/>
      <c r="G107" s="405">
        <v>811</v>
      </c>
      <c r="H107" s="405"/>
      <c r="I107" s="920"/>
      <c r="J107" s="405">
        <f>C107+E107+G107</f>
        <v>2369</v>
      </c>
      <c r="K107" s="405"/>
      <c r="L107" s="405">
        <v>850</v>
      </c>
      <c r="M107" s="405"/>
      <c r="N107" s="405">
        <v>849</v>
      </c>
      <c r="O107" s="405"/>
      <c r="P107" s="405">
        <v>829</v>
      </c>
      <c r="Q107" s="405"/>
      <c r="R107" s="405">
        <v>930</v>
      </c>
      <c r="S107" s="405"/>
      <c r="T107" s="405">
        <v>923</v>
      </c>
      <c r="U107" s="405"/>
      <c r="V107" s="405">
        <v>931</v>
      </c>
      <c r="W107" s="405"/>
      <c r="X107" s="405"/>
      <c r="Y107" s="405">
        <f>SUM(L107:V107)</f>
        <v>5312</v>
      </c>
      <c r="Z107" s="405"/>
      <c r="AA107" s="405">
        <f>Y107+J107</f>
        <v>7681</v>
      </c>
    </row>
    <row r="108" spans="1:33" x14ac:dyDescent="0.2">
      <c r="A108" s="308"/>
      <c r="B108" s="405" t="s">
        <v>304</v>
      </c>
      <c r="C108" s="405">
        <v>781</v>
      </c>
      <c r="D108" s="405"/>
      <c r="E108" s="405">
        <v>766</v>
      </c>
      <c r="F108" s="405"/>
      <c r="G108" s="405">
        <v>839</v>
      </c>
      <c r="H108" s="405"/>
      <c r="I108" s="920"/>
      <c r="J108" s="405">
        <f>C108+E108+G108</f>
        <v>2386</v>
      </c>
      <c r="K108" s="405"/>
      <c r="L108" s="405">
        <v>845</v>
      </c>
      <c r="M108" s="405"/>
      <c r="N108" s="405">
        <v>847</v>
      </c>
      <c r="O108" s="405"/>
      <c r="P108" s="405">
        <v>940</v>
      </c>
      <c r="Q108" s="405"/>
      <c r="R108" s="405">
        <v>952</v>
      </c>
      <c r="S108" s="405"/>
      <c r="T108" s="405">
        <v>945</v>
      </c>
      <c r="U108" s="405"/>
      <c r="V108" s="405">
        <v>958</v>
      </c>
      <c r="W108" s="405"/>
      <c r="X108" s="405"/>
      <c r="Y108" s="405">
        <f>SUM(L108:V108)</f>
        <v>5487</v>
      </c>
      <c r="Z108" s="405"/>
      <c r="AA108" s="405">
        <f>Y108+J108</f>
        <v>7873</v>
      </c>
    </row>
    <row r="109" spans="1:33" x14ac:dyDescent="0.2">
      <c r="A109" s="308"/>
      <c r="B109" s="405" t="s">
        <v>301</v>
      </c>
      <c r="C109" s="405">
        <v>737</v>
      </c>
      <c r="D109" s="405"/>
      <c r="E109" s="405">
        <v>799</v>
      </c>
      <c r="F109" s="405"/>
      <c r="G109" s="405">
        <v>855</v>
      </c>
      <c r="H109" s="405"/>
      <c r="I109" s="920"/>
      <c r="J109" s="405">
        <v>2391</v>
      </c>
      <c r="K109" s="405"/>
      <c r="L109" s="405">
        <v>846</v>
      </c>
      <c r="M109" s="405"/>
      <c r="N109" s="405">
        <v>944</v>
      </c>
      <c r="O109" s="405"/>
      <c r="P109" s="405">
        <v>958</v>
      </c>
      <c r="Q109" s="405"/>
      <c r="R109" s="405">
        <v>978</v>
      </c>
      <c r="S109" s="405"/>
      <c r="T109" s="405">
        <v>982</v>
      </c>
      <c r="U109" s="405"/>
      <c r="V109" s="405">
        <v>960</v>
      </c>
      <c r="W109" s="405"/>
      <c r="X109" s="405"/>
      <c r="Y109" s="405">
        <v>5668</v>
      </c>
      <c r="Z109" s="405"/>
      <c r="AA109" s="405">
        <v>8059</v>
      </c>
    </row>
    <row r="110" spans="1:33" x14ac:dyDescent="0.2">
      <c r="A110" s="308"/>
      <c r="B110" s="405" t="s">
        <v>297</v>
      </c>
      <c r="C110" s="405">
        <v>761</v>
      </c>
      <c r="D110" s="405"/>
      <c r="E110" s="405">
        <v>842</v>
      </c>
      <c r="F110" s="405"/>
      <c r="G110" s="405">
        <v>852</v>
      </c>
      <c r="H110" s="405"/>
      <c r="I110" s="920"/>
      <c r="J110" s="405">
        <f>C110+E110+G110</f>
        <v>2455</v>
      </c>
      <c r="K110" s="405"/>
      <c r="L110" s="405">
        <v>941</v>
      </c>
      <c r="M110" s="405"/>
      <c r="N110" s="405">
        <v>953</v>
      </c>
      <c r="O110" s="405"/>
      <c r="P110" s="405">
        <v>988</v>
      </c>
      <c r="Q110" s="405"/>
      <c r="R110" s="405">
        <v>1000</v>
      </c>
      <c r="S110" s="405"/>
      <c r="T110" s="405">
        <v>950</v>
      </c>
      <c r="U110" s="405"/>
      <c r="V110" s="405">
        <v>983</v>
      </c>
      <c r="W110" s="405"/>
      <c r="X110" s="405"/>
      <c r="Y110" s="405">
        <f>L110+N110+P110+R110+T110+V110</f>
        <v>5815</v>
      </c>
      <c r="Z110" s="405"/>
      <c r="AA110" s="405">
        <f>Y110+J110</f>
        <v>8270</v>
      </c>
    </row>
    <row r="111" spans="1:33" x14ac:dyDescent="0.2">
      <c r="A111" s="308"/>
      <c r="B111" s="405" t="s">
        <v>282</v>
      </c>
      <c r="C111" s="405">
        <v>786</v>
      </c>
      <c r="D111" s="405"/>
      <c r="E111" s="405">
        <v>799</v>
      </c>
      <c r="F111" s="405"/>
      <c r="G111" s="405">
        <v>926</v>
      </c>
      <c r="H111" s="405"/>
      <c r="I111" s="920"/>
      <c r="J111" s="405">
        <v>2514</v>
      </c>
      <c r="K111" s="405"/>
      <c r="L111" s="405">
        <v>940</v>
      </c>
      <c r="M111" s="405"/>
      <c r="N111" s="405">
        <v>984</v>
      </c>
      <c r="O111" s="405"/>
      <c r="P111" s="405">
        <v>1004</v>
      </c>
      <c r="Q111" s="405"/>
      <c r="R111" s="405">
        <v>976</v>
      </c>
      <c r="S111" s="405"/>
      <c r="T111" s="405">
        <v>996</v>
      </c>
      <c r="U111" s="405"/>
      <c r="V111" s="405">
        <v>992</v>
      </c>
      <c r="W111" s="405"/>
      <c r="X111" s="405"/>
      <c r="Y111" s="405">
        <v>5892</v>
      </c>
      <c r="Z111" s="405"/>
      <c r="AA111" s="405">
        <v>8406</v>
      </c>
    </row>
    <row r="112" spans="1:33" x14ac:dyDescent="0.2">
      <c r="A112" s="308"/>
      <c r="B112" s="405" t="s">
        <v>279</v>
      </c>
      <c r="C112" s="405">
        <v>766</v>
      </c>
      <c r="D112" s="405"/>
      <c r="E112" s="405">
        <v>865</v>
      </c>
      <c r="F112" s="405"/>
      <c r="G112" s="405">
        <v>970</v>
      </c>
      <c r="H112" s="405"/>
      <c r="I112" s="920"/>
      <c r="J112" s="405">
        <v>2601</v>
      </c>
      <c r="K112" s="405"/>
      <c r="L112" s="405">
        <v>979</v>
      </c>
      <c r="M112" s="405"/>
      <c r="N112" s="405">
        <v>1021</v>
      </c>
      <c r="O112" s="405"/>
      <c r="P112" s="405">
        <v>977</v>
      </c>
      <c r="Q112" s="405"/>
      <c r="R112" s="405">
        <v>1038</v>
      </c>
      <c r="S112" s="405"/>
      <c r="T112" s="405">
        <v>1009</v>
      </c>
      <c r="U112" s="405"/>
      <c r="V112" s="405">
        <v>959</v>
      </c>
      <c r="W112" s="405"/>
      <c r="X112" s="405"/>
      <c r="Y112" s="405">
        <v>5983</v>
      </c>
      <c r="Z112" s="405"/>
      <c r="AA112" s="405">
        <v>8584</v>
      </c>
    </row>
    <row r="113" spans="1:27" x14ac:dyDescent="0.2">
      <c r="A113" s="308"/>
      <c r="B113" s="405" t="s">
        <v>266</v>
      </c>
      <c r="C113" s="405">
        <v>872</v>
      </c>
      <c r="D113" s="405"/>
      <c r="E113" s="405">
        <v>895</v>
      </c>
      <c r="F113" s="405"/>
      <c r="G113" s="405">
        <v>936</v>
      </c>
      <c r="H113" s="405"/>
      <c r="I113" s="920"/>
      <c r="J113" s="405">
        <v>2703</v>
      </c>
      <c r="K113" s="405"/>
      <c r="L113" s="405">
        <v>1026</v>
      </c>
      <c r="M113" s="405"/>
      <c r="N113" s="405">
        <v>976</v>
      </c>
      <c r="O113" s="405"/>
      <c r="P113" s="405">
        <v>1029</v>
      </c>
      <c r="Q113" s="405"/>
      <c r="R113" s="405">
        <v>1041</v>
      </c>
      <c r="S113" s="405"/>
      <c r="T113" s="405">
        <v>987</v>
      </c>
      <c r="U113" s="405"/>
      <c r="V113" s="405">
        <v>960</v>
      </c>
      <c r="W113" s="405"/>
      <c r="X113" s="405"/>
      <c r="Y113" s="405">
        <v>6019</v>
      </c>
      <c r="Z113" s="405"/>
      <c r="AA113" s="405">
        <v>8722</v>
      </c>
    </row>
    <row r="114" spans="1:27" x14ac:dyDescent="0.2">
      <c r="A114" s="308"/>
      <c r="B114" s="405" t="s">
        <v>259</v>
      </c>
      <c r="C114" s="405">
        <v>850</v>
      </c>
      <c r="D114" s="405"/>
      <c r="E114" s="405">
        <v>920</v>
      </c>
      <c r="F114" s="405"/>
      <c r="G114" s="405">
        <v>1032</v>
      </c>
      <c r="H114" s="405"/>
      <c r="I114" s="920"/>
      <c r="J114" s="405">
        <v>2802</v>
      </c>
      <c r="K114" s="405"/>
      <c r="L114" s="405">
        <v>988</v>
      </c>
      <c r="M114" s="405"/>
      <c r="N114" s="405">
        <v>1025</v>
      </c>
      <c r="O114" s="405"/>
      <c r="P114" s="405">
        <v>1039</v>
      </c>
      <c r="Q114" s="405"/>
      <c r="R114" s="405">
        <v>1015</v>
      </c>
      <c r="S114" s="405"/>
      <c r="T114" s="405">
        <v>981</v>
      </c>
      <c r="U114" s="405"/>
      <c r="V114" s="405">
        <v>989</v>
      </c>
      <c r="W114" s="405"/>
      <c r="X114" s="405"/>
      <c r="Y114" s="405">
        <v>6037</v>
      </c>
      <c r="Z114" s="405"/>
      <c r="AA114" s="434">
        <v>8839</v>
      </c>
    </row>
    <row r="115" spans="1:27" x14ac:dyDescent="0.2">
      <c r="A115" s="308"/>
      <c r="B115" s="405" t="s">
        <v>102</v>
      </c>
      <c r="C115" s="405">
        <v>870</v>
      </c>
      <c r="D115" s="405"/>
      <c r="E115" s="405">
        <v>963</v>
      </c>
      <c r="F115" s="405"/>
      <c r="G115" s="405">
        <v>995</v>
      </c>
      <c r="H115" s="405"/>
      <c r="I115" s="920"/>
      <c r="J115" s="405">
        <v>2828</v>
      </c>
      <c r="K115" s="405"/>
      <c r="L115" s="405">
        <v>1036</v>
      </c>
      <c r="M115" s="405"/>
      <c r="N115" s="405">
        <v>1046</v>
      </c>
      <c r="O115" s="405"/>
      <c r="P115" s="405">
        <v>1002</v>
      </c>
      <c r="Q115" s="405"/>
      <c r="R115" s="405">
        <v>1045</v>
      </c>
      <c r="S115" s="405"/>
      <c r="T115" s="405">
        <v>1012</v>
      </c>
      <c r="U115" s="405"/>
      <c r="V115" s="405">
        <v>942</v>
      </c>
      <c r="W115" s="405"/>
      <c r="X115" s="405"/>
      <c r="Y115" s="405">
        <v>6083</v>
      </c>
      <c r="Z115" s="405"/>
      <c r="AA115" s="434">
        <f>J115+Y115</f>
        <v>8911</v>
      </c>
    </row>
    <row r="117" spans="1:27" x14ac:dyDescent="0.2">
      <c r="A117" s="189" t="s">
        <v>687</v>
      </c>
    </row>
  </sheetData>
  <mergeCells count="3">
    <mergeCell ref="B3:AA3"/>
    <mergeCell ref="B4:AA4"/>
    <mergeCell ref="B5:AA5"/>
  </mergeCells>
  <pageMargins left="3.937007874015748E-2" right="3.937007874015748E-2" top="0.39370078740157483" bottom="0.39370078740157483" header="0.31496062992125984" footer="0.31496062992125984"/>
  <pageSetup paperSize="9" scale="70" orientation="portrait" r:id="rId1"/>
  <rowBreaks count="1" manualBreakCount="1">
    <brk id="7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N16"/>
  <sheetViews>
    <sheetView zoomScaleNormal="100" workbookViewId="0">
      <selection activeCell="B1" sqref="B1:N1"/>
    </sheetView>
  </sheetViews>
  <sheetFormatPr baseColWidth="10" defaultRowHeight="13.5" x14ac:dyDescent="0.25"/>
  <cols>
    <col min="1" max="1" width="5.5703125" style="437" bestFit="1" customWidth="1"/>
    <col min="2" max="2" width="26.42578125" style="438" bestFit="1" customWidth="1"/>
    <col min="3" max="3" width="5" style="437" customWidth="1"/>
    <col min="4" max="4" width="5.140625" style="437" bestFit="1" customWidth="1"/>
    <col min="5" max="5" width="5.140625" style="437" customWidth="1"/>
    <col min="6" max="6" width="6.140625" style="439" customWidth="1"/>
    <col min="7" max="7" width="6.140625" style="437" customWidth="1"/>
    <col min="8" max="8" width="5.7109375" style="437" customWidth="1"/>
    <col min="9" max="9" width="4.85546875" style="437" customWidth="1"/>
    <col min="10" max="11" width="5.42578125" style="437" customWidth="1"/>
    <col min="12" max="12" width="5.140625" style="437" customWidth="1"/>
    <col min="13" max="13" width="5" style="439" customWidth="1"/>
    <col min="14" max="14" width="9.140625" style="440" customWidth="1"/>
    <col min="15" max="15" width="11.42578125" style="9"/>
    <col min="16" max="16" width="6.5703125" style="10" customWidth="1"/>
    <col min="17" max="17" width="3.28515625" style="10" customWidth="1"/>
    <col min="18" max="18" width="5.28515625" style="10" customWidth="1"/>
    <col min="19" max="19" width="6.5703125" style="10" customWidth="1"/>
    <col min="20" max="20" width="4.7109375" style="10" customWidth="1"/>
    <col min="21" max="21" width="5.7109375" style="10" customWidth="1"/>
    <col min="22" max="22" width="5.5703125" style="10" customWidth="1"/>
    <col min="23" max="23" width="4.85546875" style="10" customWidth="1"/>
    <col min="24" max="24" width="6" style="10" customWidth="1"/>
    <col min="25" max="16384" width="11.42578125" style="10"/>
  </cols>
  <sheetData>
    <row r="1" spans="1:248" s="47" customFormat="1" ht="16.5" x14ac:dyDescent="0.3">
      <c r="A1" s="436"/>
      <c r="B1" s="1306" t="s">
        <v>736</v>
      </c>
      <c r="C1" s="1290"/>
      <c r="D1" s="1290"/>
      <c r="E1" s="1290"/>
      <c r="F1" s="1290"/>
      <c r="G1" s="1290"/>
      <c r="H1" s="1290"/>
      <c r="I1" s="1290"/>
      <c r="J1" s="1290"/>
      <c r="K1" s="1290"/>
      <c r="L1" s="1290"/>
      <c r="M1" s="1290"/>
      <c r="N1" s="1291"/>
      <c r="O1" s="46"/>
    </row>
    <row r="2" spans="1:248" s="47" customFormat="1" ht="16.5" x14ac:dyDescent="0.3">
      <c r="A2" s="436"/>
      <c r="B2" s="1292" t="s">
        <v>689</v>
      </c>
      <c r="C2" s="1293"/>
      <c r="D2" s="1293"/>
      <c r="E2" s="1293"/>
      <c r="F2" s="1293"/>
      <c r="G2" s="1293"/>
      <c r="H2" s="1293"/>
      <c r="I2" s="1293"/>
      <c r="J2" s="1293"/>
      <c r="K2" s="1293"/>
      <c r="L2" s="1293"/>
      <c r="M2" s="1293"/>
      <c r="N2" s="1294"/>
      <c r="O2" s="46"/>
    </row>
    <row r="3" spans="1:248" s="47" customFormat="1" ht="17.25" thickBot="1" x14ac:dyDescent="0.35">
      <c r="A3" s="436"/>
      <c r="B3" s="1295" t="s">
        <v>690</v>
      </c>
      <c r="C3" s="1296"/>
      <c r="D3" s="1296"/>
      <c r="E3" s="1296"/>
      <c r="F3" s="1296"/>
      <c r="G3" s="1296"/>
      <c r="H3" s="1296"/>
      <c r="I3" s="1296"/>
      <c r="J3" s="1296"/>
      <c r="K3" s="1296"/>
      <c r="L3" s="1296"/>
      <c r="M3" s="1296"/>
      <c r="N3" s="1297"/>
      <c r="O3" s="46"/>
    </row>
    <row r="4" spans="1:248" ht="14.25" thickBot="1" x14ac:dyDescent="0.3"/>
    <row r="5" spans="1:248" s="13" customFormat="1" x14ac:dyDescent="0.25">
      <c r="A5" s="439"/>
      <c r="B5" s="298"/>
      <c r="C5" s="298" t="s">
        <v>27</v>
      </c>
      <c r="D5" s="298" t="s">
        <v>28</v>
      </c>
      <c r="E5" s="299" t="s">
        <v>29</v>
      </c>
      <c r="F5" s="441" t="s">
        <v>30</v>
      </c>
      <c r="G5" s="300" t="s">
        <v>31</v>
      </c>
      <c r="H5" s="298" t="s">
        <v>32</v>
      </c>
      <c r="I5" s="298" t="s">
        <v>33</v>
      </c>
      <c r="J5" s="298" t="s">
        <v>34</v>
      </c>
      <c r="K5" s="298" t="s">
        <v>35</v>
      </c>
      <c r="L5" s="299" t="s">
        <v>36</v>
      </c>
      <c r="M5" s="441" t="s">
        <v>37</v>
      </c>
      <c r="N5" s="442" t="s">
        <v>38</v>
      </c>
      <c r="O5" s="11"/>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row>
    <row r="6" spans="1:248" s="13" customFormat="1" x14ac:dyDescent="0.25">
      <c r="A6" s="438" t="s">
        <v>397</v>
      </c>
      <c r="B6" s="298"/>
      <c r="C6" s="298"/>
      <c r="D6" s="298"/>
      <c r="E6" s="443"/>
      <c r="F6" s="444"/>
      <c r="G6" s="445"/>
      <c r="H6" s="446"/>
      <c r="I6" s="446"/>
      <c r="J6" s="446"/>
      <c r="K6" s="446"/>
      <c r="L6" s="443"/>
      <c r="M6" s="444"/>
      <c r="N6" s="444"/>
      <c r="O6" s="11"/>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row>
    <row r="7" spans="1:248" s="16" customFormat="1" x14ac:dyDescent="0.25">
      <c r="A7" s="306" t="s">
        <v>398</v>
      </c>
      <c r="B7" s="447" t="s">
        <v>39</v>
      </c>
      <c r="C7" s="317">
        <v>14</v>
      </c>
      <c r="D7" s="317">
        <v>28</v>
      </c>
      <c r="E7" s="318">
        <v>26</v>
      </c>
      <c r="F7" s="319">
        <f>C7+D7+E7</f>
        <v>68</v>
      </c>
      <c r="G7" s="317">
        <v>36</v>
      </c>
      <c r="H7" s="317">
        <v>26</v>
      </c>
      <c r="I7" s="317">
        <v>45</v>
      </c>
      <c r="J7" s="317">
        <v>28</v>
      </c>
      <c r="K7" s="317">
        <v>37</v>
      </c>
      <c r="L7" s="317">
        <v>30</v>
      </c>
      <c r="M7" s="319">
        <f>G7+H7+I7+J7+K7+L7</f>
        <v>202</v>
      </c>
      <c r="N7" s="320">
        <f>F7+M7</f>
        <v>270</v>
      </c>
      <c r="O7" s="14"/>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row>
    <row r="8" spans="1:248" s="16" customFormat="1" x14ac:dyDescent="0.25">
      <c r="A8" s="306" t="s">
        <v>399</v>
      </c>
      <c r="B8" s="447" t="s">
        <v>40</v>
      </c>
      <c r="C8" s="317">
        <v>23</v>
      </c>
      <c r="D8" s="317">
        <v>28</v>
      </c>
      <c r="E8" s="318">
        <v>28</v>
      </c>
      <c r="F8" s="319">
        <f>C8+D8+E8</f>
        <v>79</v>
      </c>
      <c r="G8" s="317">
        <v>26</v>
      </c>
      <c r="H8" s="317">
        <v>20</v>
      </c>
      <c r="I8" s="317">
        <v>27</v>
      </c>
      <c r="J8" s="317">
        <v>33</v>
      </c>
      <c r="K8" s="317">
        <v>24</v>
      </c>
      <c r="L8" s="317">
        <v>26</v>
      </c>
      <c r="M8" s="319">
        <f>G8+H8+I8+J8+K8+L8</f>
        <v>156</v>
      </c>
      <c r="N8" s="320">
        <f>F8+M8</f>
        <v>235</v>
      </c>
      <c r="O8" s="14"/>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row>
    <row r="9" spans="1:248" s="16" customFormat="1" x14ac:dyDescent="0.25">
      <c r="A9" s="306" t="s">
        <v>400</v>
      </c>
      <c r="B9" s="447" t="s">
        <v>41</v>
      </c>
      <c r="C9" s="317">
        <v>21</v>
      </c>
      <c r="D9" s="317">
        <v>25</v>
      </c>
      <c r="E9" s="318">
        <v>27</v>
      </c>
      <c r="F9" s="319">
        <f>C9+D9+E9</f>
        <v>73</v>
      </c>
      <c r="G9" s="317">
        <v>33</v>
      </c>
      <c r="H9" s="317">
        <v>29</v>
      </c>
      <c r="I9" s="317">
        <v>35</v>
      </c>
      <c r="J9" s="317">
        <v>26</v>
      </c>
      <c r="K9" s="317">
        <v>29</v>
      </c>
      <c r="L9" s="317">
        <v>24</v>
      </c>
      <c r="M9" s="319">
        <f>G9+H9+I9+J9+K9+L9</f>
        <v>176</v>
      </c>
      <c r="N9" s="320">
        <f>F9+M9</f>
        <v>249</v>
      </c>
      <c r="O9" s="14"/>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row>
    <row r="10" spans="1:248" s="16" customFormat="1" x14ac:dyDescent="0.25">
      <c r="A10" s="306" t="s">
        <v>401</v>
      </c>
      <c r="B10" s="447" t="s">
        <v>42</v>
      </c>
      <c r="C10" s="317">
        <v>25</v>
      </c>
      <c r="D10" s="317">
        <v>16</v>
      </c>
      <c r="E10" s="318">
        <v>33</v>
      </c>
      <c r="F10" s="319">
        <f>C10+D10+E10</f>
        <v>74</v>
      </c>
      <c r="G10" s="317">
        <v>23</v>
      </c>
      <c r="H10" s="317">
        <v>18</v>
      </c>
      <c r="I10" s="317">
        <v>25</v>
      </c>
      <c r="J10" s="317">
        <v>22</v>
      </c>
      <c r="K10" s="317">
        <v>24</v>
      </c>
      <c r="L10" s="317">
        <v>14</v>
      </c>
      <c r="M10" s="319">
        <f>G10+H10+I10+J10+K10+L10</f>
        <v>126</v>
      </c>
      <c r="N10" s="320">
        <f>F10+M10</f>
        <v>200</v>
      </c>
      <c r="O10" s="14"/>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row>
    <row r="11" spans="1:248" s="16" customFormat="1" ht="14.25" thickBot="1" x14ac:dyDescent="0.3">
      <c r="A11" s="306">
        <v>1181</v>
      </c>
      <c r="B11" s="447" t="s">
        <v>121</v>
      </c>
      <c r="C11" s="317">
        <v>16</v>
      </c>
      <c r="D11" s="317">
        <v>18</v>
      </c>
      <c r="E11" s="318">
        <v>35</v>
      </c>
      <c r="F11" s="319">
        <f>C11+D11+E11</f>
        <v>69</v>
      </c>
      <c r="G11" s="317">
        <v>29</v>
      </c>
      <c r="H11" s="317">
        <v>21</v>
      </c>
      <c r="I11" s="317">
        <v>30</v>
      </c>
      <c r="J11" s="317">
        <v>33</v>
      </c>
      <c r="K11" s="317">
        <v>42</v>
      </c>
      <c r="L11" s="317">
        <v>27</v>
      </c>
      <c r="M11" s="319">
        <f>G11+H11+I11+J11+K11+L11</f>
        <v>182</v>
      </c>
      <c r="N11" s="320">
        <f>F11+M11</f>
        <v>251</v>
      </c>
      <c r="O11" s="14"/>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row>
    <row r="12" spans="1:248" s="81" customFormat="1" thickBot="1" x14ac:dyDescent="0.3">
      <c r="A12" s="448"/>
      <c r="B12" s="449" t="s">
        <v>43</v>
      </c>
      <c r="C12" s="450">
        <f>SUM(C7:C11)</f>
        <v>99</v>
      </c>
      <c r="D12" s="450">
        <f t="shared" ref="D12:N12" si="0">SUM(D7:D11)</f>
        <v>115</v>
      </c>
      <c r="E12" s="451">
        <f t="shared" si="0"/>
        <v>149</v>
      </c>
      <c r="F12" s="452">
        <f t="shared" si="0"/>
        <v>363</v>
      </c>
      <c r="G12" s="453">
        <f t="shared" si="0"/>
        <v>147</v>
      </c>
      <c r="H12" s="450">
        <f t="shared" si="0"/>
        <v>114</v>
      </c>
      <c r="I12" s="450">
        <f t="shared" si="0"/>
        <v>162</v>
      </c>
      <c r="J12" s="450">
        <f t="shared" si="0"/>
        <v>142</v>
      </c>
      <c r="K12" s="450">
        <f t="shared" si="0"/>
        <v>156</v>
      </c>
      <c r="L12" s="451">
        <f t="shared" si="0"/>
        <v>121</v>
      </c>
      <c r="M12" s="452">
        <f t="shared" si="0"/>
        <v>842</v>
      </c>
      <c r="N12" s="454">
        <f t="shared" si="0"/>
        <v>1205</v>
      </c>
      <c r="O12" s="79"/>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c r="DM12" s="80"/>
      <c r="DN12" s="80"/>
      <c r="DO12" s="80"/>
      <c r="DP12" s="80"/>
      <c r="DQ12" s="80"/>
      <c r="DR12" s="80"/>
      <c r="DS12" s="80"/>
      <c r="DT12" s="80"/>
      <c r="DU12" s="80"/>
      <c r="DV12" s="80"/>
      <c r="DW12" s="80"/>
      <c r="DX12" s="80"/>
      <c r="DY12" s="80"/>
      <c r="DZ12" s="80"/>
      <c r="EA12" s="80"/>
      <c r="EB12" s="80"/>
      <c r="EC12" s="80"/>
      <c r="ED12" s="80"/>
      <c r="EE12" s="80"/>
      <c r="EF12" s="80"/>
      <c r="EG12" s="80"/>
      <c r="EH12" s="80"/>
      <c r="EI12" s="80"/>
      <c r="EJ12" s="80"/>
      <c r="EK12" s="80"/>
      <c r="EL12" s="80"/>
      <c r="EM12" s="80"/>
      <c r="EN12" s="80"/>
      <c r="EO12" s="80"/>
      <c r="EP12" s="80"/>
      <c r="EQ12" s="80"/>
      <c r="ER12" s="80"/>
      <c r="ES12" s="80"/>
      <c r="ET12" s="80"/>
      <c r="EU12" s="80"/>
      <c r="EV12" s="80"/>
      <c r="EW12" s="80"/>
      <c r="EX12" s="80"/>
      <c r="EY12" s="80"/>
      <c r="EZ12" s="80"/>
      <c r="FA12" s="80"/>
      <c r="FB12" s="80"/>
      <c r="FC12" s="80"/>
      <c r="FD12" s="80"/>
      <c r="FE12" s="80"/>
      <c r="FF12" s="80"/>
      <c r="FG12" s="80"/>
      <c r="FH12" s="80"/>
      <c r="FI12" s="80"/>
      <c r="FJ12" s="80"/>
      <c r="FK12" s="80"/>
      <c r="FL12" s="80"/>
      <c r="FM12" s="80"/>
      <c r="FN12" s="80"/>
      <c r="FO12" s="80"/>
      <c r="FP12" s="80"/>
      <c r="FQ12" s="80"/>
      <c r="FR12" s="80"/>
      <c r="FS12" s="80"/>
      <c r="FT12" s="80"/>
      <c r="FU12" s="80"/>
      <c r="FV12" s="80"/>
      <c r="FW12" s="80"/>
      <c r="FX12" s="80"/>
      <c r="FY12" s="80"/>
      <c r="FZ12" s="80"/>
      <c r="GA12" s="80"/>
      <c r="GB12" s="80"/>
      <c r="GC12" s="80"/>
      <c r="GD12" s="80"/>
      <c r="GE12" s="80"/>
      <c r="GF12" s="80"/>
      <c r="GG12" s="80"/>
      <c r="GH12" s="80"/>
      <c r="GI12" s="80"/>
      <c r="GJ12" s="80"/>
      <c r="GK12" s="80"/>
      <c r="GL12" s="80"/>
      <c r="GM12" s="80"/>
      <c r="GN12" s="80"/>
      <c r="GO12" s="80"/>
      <c r="GP12" s="80"/>
      <c r="GQ12" s="80"/>
      <c r="GR12" s="80"/>
      <c r="GS12" s="80"/>
      <c r="GT12" s="80"/>
      <c r="GU12" s="80"/>
      <c r="GV12" s="80"/>
      <c r="GW12" s="80"/>
      <c r="GX12" s="80"/>
      <c r="GY12" s="80"/>
      <c r="GZ12" s="80"/>
      <c r="HA12" s="80"/>
      <c r="HB12" s="80"/>
      <c r="HC12" s="80"/>
      <c r="HD12" s="80"/>
      <c r="HE12" s="80"/>
      <c r="HF12" s="80"/>
      <c r="HG12" s="80"/>
      <c r="HH12" s="80"/>
      <c r="HI12" s="80"/>
      <c r="HJ12" s="80"/>
      <c r="HK12" s="80"/>
      <c r="HL12" s="80"/>
      <c r="HM12" s="80"/>
      <c r="HN12" s="80"/>
      <c r="HO12" s="80"/>
      <c r="HP12" s="80"/>
      <c r="HQ12" s="80"/>
      <c r="HR12" s="80"/>
      <c r="HS12" s="80"/>
      <c r="HT12" s="80"/>
      <c r="HU12" s="80"/>
      <c r="HV12" s="80"/>
      <c r="HW12" s="80"/>
      <c r="HX12" s="80"/>
      <c r="HY12" s="80"/>
      <c r="HZ12" s="80"/>
      <c r="IA12" s="80"/>
      <c r="IB12" s="80"/>
      <c r="IC12" s="80"/>
      <c r="ID12" s="80"/>
      <c r="IE12" s="80"/>
      <c r="IF12" s="80"/>
      <c r="IG12" s="80"/>
      <c r="IH12" s="80"/>
      <c r="II12" s="80"/>
      <c r="IJ12" s="80"/>
      <c r="IK12" s="80"/>
      <c r="IL12" s="80"/>
      <c r="IM12" s="80"/>
      <c r="IN12" s="80"/>
    </row>
    <row r="13" spans="1:248" x14ac:dyDescent="0.25">
      <c r="B13" s="105"/>
      <c r="C13" s="105"/>
      <c r="D13" s="105"/>
      <c r="E13" s="105"/>
      <c r="F13" s="105"/>
      <c r="G13" s="105"/>
      <c r="H13" s="105"/>
      <c r="I13" s="105"/>
      <c r="J13" s="105"/>
      <c r="K13" s="105"/>
      <c r="L13" s="105"/>
      <c r="M13" s="105"/>
      <c r="N13" s="105"/>
      <c r="O13" s="17"/>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row>
    <row r="14" spans="1:248" x14ac:dyDescent="0.25">
      <c r="B14" s="105"/>
      <c r="C14" s="105"/>
      <c r="D14" s="105"/>
      <c r="E14" s="105"/>
      <c r="F14" s="105"/>
      <c r="G14" s="105"/>
      <c r="H14" s="105"/>
      <c r="I14" s="105"/>
      <c r="J14" s="105"/>
      <c r="K14" s="105"/>
      <c r="L14" s="105"/>
      <c r="M14" s="105"/>
      <c r="N14" s="105"/>
      <c r="O14" s="17"/>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row>
    <row r="15" spans="1:248" s="16" customFormat="1" x14ac:dyDescent="0.25">
      <c r="A15" s="455"/>
      <c r="B15" s="105"/>
      <c r="C15" s="105"/>
      <c r="D15" s="105"/>
      <c r="E15" s="456"/>
      <c r="F15" s="456"/>
      <c r="G15" s="456"/>
      <c r="H15" s="456"/>
      <c r="I15" s="456"/>
      <c r="J15" s="456"/>
      <c r="K15" s="456"/>
      <c r="L15" s="456"/>
      <c r="M15" s="456"/>
      <c r="N15" s="456"/>
      <c r="O15" s="22"/>
      <c r="P15" s="22"/>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row>
    <row r="16" spans="1:248" s="13" customFormat="1" x14ac:dyDescent="0.25">
      <c r="A16" s="439"/>
      <c r="B16" s="105"/>
      <c r="C16" s="105"/>
      <c r="D16" s="105"/>
      <c r="E16" s="105"/>
      <c r="F16" s="105"/>
      <c r="G16" s="105"/>
      <c r="H16" s="105"/>
      <c r="I16" s="105"/>
      <c r="J16" s="105"/>
      <c r="K16" s="105"/>
      <c r="L16" s="105"/>
      <c r="M16" s="105"/>
      <c r="N16" s="105"/>
      <c r="O16" s="11"/>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row>
  </sheetData>
  <mergeCells count="3">
    <mergeCell ref="B3:N3"/>
    <mergeCell ref="B2:N2"/>
    <mergeCell ref="B1:N1"/>
  </mergeCells>
  <phoneticPr fontId="4" type="noConversion"/>
  <pageMargins left="0.78740157499999996" right="0.78740157499999996" top="0.984251969" bottom="0.984251969" header="0.4921259845" footer="0.4921259845"/>
  <pageSetup paperSize="9" scale="86" orientation="portrait" r:id="rId1"/>
  <headerFooter alignWithMargins="0">
    <oddFooter>&amp;L&amp;D&amp;CAllgemeine Übersicht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16"/>
  <sheetViews>
    <sheetView workbookViewId="0">
      <selection activeCell="B2" sqref="B2:AA2"/>
    </sheetView>
  </sheetViews>
  <sheetFormatPr baseColWidth="10" defaultRowHeight="12.75" x14ac:dyDescent="0.2"/>
  <cols>
    <col min="1" max="1" width="6.42578125" bestFit="1" customWidth="1"/>
    <col min="2" max="2" width="14.5703125" bestFit="1" customWidth="1"/>
    <col min="3" max="3" width="4" bestFit="1" customWidth="1"/>
    <col min="4" max="4" width="3.85546875" bestFit="1" customWidth="1"/>
    <col min="5" max="5" width="4" bestFit="1" customWidth="1"/>
    <col min="6" max="6" width="3.85546875" bestFit="1" customWidth="1"/>
    <col min="7" max="7" width="4" bestFit="1" customWidth="1"/>
    <col min="8" max="8" width="3.85546875" bestFit="1" customWidth="1"/>
    <col min="9" max="10" width="4.28515625" bestFit="1" customWidth="1"/>
    <col min="11" max="11" width="6.7109375" bestFit="1" customWidth="1"/>
    <col min="12" max="12" width="3.7109375" bestFit="1" customWidth="1"/>
    <col min="13" max="13" width="3.85546875" bestFit="1" customWidth="1"/>
    <col min="14" max="14" width="3.7109375" bestFit="1" customWidth="1"/>
    <col min="15" max="15" width="3.85546875" bestFit="1" customWidth="1"/>
    <col min="16" max="16" width="3.7109375" bestFit="1" customWidth="1"/>
    <col min="17" max="17" width="3.85546875" bestFit="1" customWidth="1"/>
    <col min="18" max="18" width="3.7109375" bestFit="1" customWidth="1"/>
    <col min="19" max="19" width="3.85546875" bestFit="1" customWidth="1"/>
    <col min="20" max="20" width="3.7109375" bestFit="1" customWidth="1"/>
    <col min="21" max="21" width="3.85546875" bestFit="1" customWidth="1"/>
    <col min="22" max="22" width="3.7109375" bestFit="1" customWidth="1"/>
    <col min="23" max="23" width="3.85546875" bestFit="1" customWidth="1"/>
    <col min="24" max="25" width="4.28515625" bestFit="1" customWidth="1"/>
    <col min="26" max="26" width="7.28515625" bestFit="1" customWidth="1"/>
    <col min="27" max="27" width="8" bestFit="1" customWidth="1"/>
  </cols>
  <sheetData>
    <row r="1" spans="1:27" ht="13.5" thickBot="1" x14ac:dyDescent="0.25">
      <c r="A1" s="306"/>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row>
    <row r="2" spans="1:27" ht="36" customHeight="1" x14ac:dyDescent="0.3">
      <c r="A2" s="306"/>
      <c r="B2" s="1289" t="s">
        <v>737</v>
      </c>
      <c r="C2" s="1290"/>
      <c r="D2" s="1290"/>
      <c r="E2" s="1290"/>
      <c r="F2" s="1290"/>
      <c r="G2" s="1290"/>
      <c r="H2" s="1290"/>
      <c r="I2" s="1290"/>
      <c r="J2" s="1290"/>
      <c r="K2" s="1290"/>
      <c r="L2" s="1290"/>
      <c r="M2" s="1290"/>
      <c r="N2" s="1290"/>
      <c r="O2" s="1290"/>
      <c r="P2" s="1290"/>
      <c r="Q2" s="1290"/>
      <c r="R2" s="1290"/>
      <c r="S2" s="1290"/>
      <c r="T2" s="1290"/>
      <c r="U2" s="1290"/>
      <c r="V2" s="1290"/>
      <c r="W2" s="1290"/>
      <c r="X2" s="1290"/>
      <c r="Y2" s="1290"/>
      <c r="Z2" s="1290"/>
      <c r="AA2" s="1291"/>
    </row>
    <row r="3" spans="1:27" ht="16.5" x14ac:dyDescent="0.3">
      <c r="A3" s="306"/>
      <c r="B3" s="1292" t="s">
        <v>689</v>
      </c>
      <c r="C3" s="1293"/>
      <c r="D3" s="1293"/>
      <c r="E3" s="1293"/>
      <c r="F3" s="1293"/>
      <c r="G3" s="1293"/>
      <c r="H3" s="1293"/>
      <c r="I3" s="1293"/>
      <c r="J3" s="1293"/>
      <c r="K3" s="1293"/>
      <c r="L3" s="1293"/>
      <c r="M3" s="1293"/>
      <c r="N3" s="1293"/>
      <c r="O3" s="1293"/>
      <c r="P3" s="1293"/>
      <c r="Q3" s="1293"/>
      <c r="R3" s="1293"/>
      <c r="S3" s="1293"/>
      <c r="T3" s="1293"/>
      <c r="U3" s="1293"/>
      <c r="V3" s="1293"/>
      <c r="W3" s="1293"/>
      <c r="X3" s="1293"/>
      <c r="Y3" s="1293"/>
      <c r="Z3" s="1293"/>
      <c r="AA3" s="1294"/>
    </row>
    <row r="4" spans="1:27" ht="17.25" thickBot="1" x14ac:dyDescent="0.35">
      <c r="A4" s="306"/>
      <c r="B4" s="1295" t="s">
        <v>690</v>
      </c>
      <c r="C4" s="1296"/>
      <c r="D4" s="1296"/>
      <c r="E4" s="1296"/>
      <c r="F4" s="1296"/>
      <c r="G4" s="1296"/>
      <c r="H4" s="1296"/>
      <c r="I4" s="1296"/>
      <c r="J4" s="1296"/>
      <c r="K4" s="1296"/>
      <c r="L4" s="1296"/>
      <c r="M4" s="1296"/>
      <c r="N4" s="1296"/>
      <c r="O4" s="1296"/>
      <c r="P4" s="1296"/>
      <c r="Q4" s="1296"/>
      <c r="R4" s="1296"/>
      <c r="S4" s="1296"/>
      <c r="T4" s="1296"/>
      <c r="U4" s="1296"/>
      <c r="V4" s="1296"/>
      <c r="W4" s="1296"/>
      <c r="X4" s="1296"/>
      <c r="Y4" s="1296"/>
      <c r="Z4" s="1296"/>
      <c r="AA4" s="1297"/>
    </row>
    <row r="5" spans="1:27" x14ac:dyDescent="0.2">
      <c r="A5" s="308"/>
      <c r="B5" s="309"/>
      <c r="C5" s="309"/>
      <c r="D5" s="309"/>
      <c r="E5" s="309"/>
      <c r="F5" s="309"/>
      <c r="G5" s="309"/>
      <c r="H5" s="309"/>
      <c r="I5" s="309"/>
      <c r="J5" s="309"/>
      <c r="K5" s="309"/>
      <c r="L5" s="309"/>
      <c r="M5" s="309"/>
      <c r="N5" s="309"/>
      <c r="O5" s="309"/>
      <c r="P5" s="309"/>
      <c r="Q5" s="309"/>
      <c r="R5" s="309"/>
      <c r="S5" s="309"/>
      <c r="T5" s="309"/>
      <c r="U5" s="309"/>
      <c r="V5" s="309"/>
      <c r="W5" s="309"/>
      <c r="X5" s="309"/>
      <c r="Y5" s="309"/>
      <c r="Z5" s="309"/>
      <c r="AA5" s="309"/>
    </row>
    <row r="6" spans="1:27" x14ac:dyDescent="0.2">
      <c r="A6" s="306"/>
      <c r="B6" s="310"/>
      <c r="C6" s="310"/>
      <c r="D6" s="310"/>
      <c r="E6" s="310"/>
      <c r="F6" s="310"/>
      <c r="G6" s="310"/>
      <c r="H6" s="310"/>
      <c r="I6" s="310"/>
      <c r="J6" s="310"/>
      <c r="K6" s="310"/>
      <c r="L6" s="310"/>
      <c r="M6" s="310"/>
      <c r="N6" s="310"/>
      <c r="O6" s="310"/>
      <c r="P6" s="310"/>
      <c r="Q6" s="310"/>
      <c r="R6" s="310"/>
      <c r="S6" s="310"/>
      <c r="T6" s="310"/>
      <c r="U6" s="310"/>
      <c r="V6" s="310"/>
      <c r="W6" s="310"/>
      <c r="X6" s="310"/>
      <c r="Y6" s="310"/>
      <c r="Z6" s="310"/>
      <c r="AA6" s="310"/>
    </row>
    <row r="7" spans="1:27" ht="33.75" x14ac:dyDescent="0.2">
      <c r="A7" s="306" t="s">
        <v>397</v>
      </c>
      <c r="B7" s="311"/>
      <c r="C7" s="311" t="s">
        <v>27</v>
      </c>
      <c r="D7" s="311" t="s">
        <v>284</v>
      </c>
      <c r="E7" s="311" t="s">
        <v>28</v>
      </c>
      <c r="F7" s="311" t="s">
        <v>284</v>
      </c>
      <c r="G7" s="311" t="s">
        <v>29</v>
      </c>
      <c r="H7" s="311" t="s">
        <v>284</v>
      </c>
      <c r="I7" s="902" t="s">
        <v>652</v>
      </c>
      <c r="J7" s="923" t="s">
        <v>654</v>
      </c>
      <c r="K7" s="942" t="s">
        <v>660</v>
      </c>
      <c r="L7" s="311" t="s">
        <v>31</v>
      </c>
      <c r="M7" s="311" t="s">
        <v>284</v>
      </c>
      <c r="N7" s="311" t="s">
        <v>32</v>
      </c>
      <c r="O7" s="311" t="s">
        <v>284</v>
      </c>
      <c r="P7" s="311" t="s">
        <v>33</v>
      </c>
      <c r="Q7" s="311" t="s">
        <v>284</v>
      </c>
      <c r="R7" s="311" t="s">
        <v>34</v>
      </c>
      <c r="S7" s="311" t="s">
        <v>284</v>
      </c>
      <c r="T7" s="311" t="s">
        <v>35</v>
      </c>
      <c r="U7" s="311" t="s">
        <v>284</v>
      </c>
      <c r="V7" s="311" t="s">
        <v>36</v>
      </c>
      <c r="W7" s="311" t="s">
        <v>284</v>
      </c>
      <c r="X7" s="923" t="s">
        <v>652</v>
      </c>
      <c r="Y7" s="923" t="s">
        <v>653</v>
      </c>
      <c r="Z7" s="905" t="s">
        <v>656</v>
      </c>
      <c r="AA7" s="902" t="s">
        <v>657</v>
      </c>
    </row>
    <row r="8" spans="1:27" x14ac:dyDescent="0.2">
      <c r="A8" s="306"/>
      <c r="B8" s="311"/>
      <c r="C8" s="311"/>
      <c r="D8" s="311"/>
      <c r="E8" s="311"/>
      <c r="F8" s="311"/>
      <c r="G8" s="311"/>
      <c r="H8" s="311"/>
      <c r="I8" s="311"/>
      <c r="J8" s="924"/>
      <c r="K8" s="906"/>
      <c r="L8" s="311"/>
      <c r="M8" s="311"/>
      <c r="N8" s="311"/>
      <c r="O8" s="311"/>
      <c r="P8" s="311"/>
      <c r="Q8" s="311"/>
      <c r="R8" s="311"/>
      <c r="S8" s="311"/>
      <c r="T8" s="311"/>
      <c r="U8" s="311"/>
      <c r="V8" s="311"/>
      <c r="W8" s="311"/>
      <c r="X8" s="924"/>
      <c r="Y8" s="924"/>
      <c r="Z8" s="906"/>
      <c r="AA8" s="311"/>
    </row>
    <row r="9" spans="1:27" x14ac:dyDescent="0.2">
      <c r="A9" s="306" t="s">
        <v>398</v>
      </c>
      <c r="B9" s="316" t="s">
        <v>39</v>
      </c>
      <c r="C9" s="317">
        <v>4</v>
      </c>
      <c r="D9" s="317">
        <v>10</v>
      </c>
      <c r="E9" s="317">
        <v>5</v>
      </c>
      <c r="F9" s="317">
        <v>23</v>
      </c>
      <c r="G9" s="318">
        <v>23</v>
      </c>
      <c r="H9" s="317">
        <v>3</v>
      </c>
      <c r="I9" s="317">
        <f>D9+F9+H9</f>
        <v>36</v>
      </c>
      <c r="J9" s="925">
        <f>C9+E9+G9</f>
        <v>32</v>
      </c>
      <c r="K9" s="907">
        <f>J9+I9</f>
        <v>68</v>
      </c>
      <c r="L9" s="317">
        <v>36</v>
      </c>
      <c r="M9" s="317"/>
      <c r="N9" s="317">
        <v>25</v>
      </c>
      <c r="O9" s="317">
        <v>1</v>
      </c>
      <c r="P9" s="317">
        <v>45</v>
      </c>
      <c r="Q9" s="317"/>
      <c r="R9" s="317">
        <v>28</v>
      </c>
      <c r="S9" s="317"/>
      <c r="T9" s="317">
        <v>36</v>
      </c>
      <c r="U9" s="317">
        <v>1</v>
      </c>
      <c r="V9" s="317">
        <v>29</v>
      </c>
      <c r="W9" s="317">
        <v>1</v>
      </c>
      <c r="X9" s="925">
        <f t="shared" ref="X9:X13" si="0">M9+O9+Q9+S9+U9+W9</f>
        <v>3</v>
      </c>
      <c r="Y9" s="925">
        <f>L9+N9+P9+R9+T9+V9</f>
        <v>199</v>
      </c>
      <c r="Z9" s="907">
        <f>Y9+X9</f>
        <v>202</v>
      </c>
      <c r="AA9" s="908">
        <f>Z9+K9</f>
        <v>270</v>
      </c>
    </row>
    <row r="10" spans="1:27" x14ac:dyDescent="0.2">
      <c r="A10" s="306" t="s">
        <v>399</v>
      </c>
      <c r="B10" s="316" t="s">
        <v>40</v>
      </c>
      <c r="C10" s="317">
        <v>6</v>
      </c>
      <c r="D10" s="317">
        <v>17</v>
      </c>
      <c r="E10" s="317">
        <v>8</v>
      </c>
      <c r="F10" s="317">
        <v>20</v>
      </c>
      <c r="G10" s="318">
        <v>26</v>
      </c>
      <c r="H10" s="317">
        <v>2</v>
      </c>
      <c r="I10" s="317">
        <f t="shared" ref="I10:I13" si="1">D10+F10+H10</f>
        <v>39</v>
      </c>
      <c r="J10" s="925">
        <f>C10+E10+G10</f>
        <v>40</v>
      </c>
      <c r="K10" s="907">
        <f t="shared" ref="K10:K14" si="2">J10+I10</f>
        <v>79</v>
      </c>
      <c r="L10" s="317">
        <v>25</v>
      </c>
      <c r="M10" s="317">
        <v>1</v>
      </c>
      <c r="N10" s="317">
        <v>20</v>
      </c>
      <c r="O10" s="317"/>
      <c r="P10" s="317">
        <v>27</v>
      </c>
      <c r="Q10" s="317"/>
      <c r="R10" s="317">
        <v>32</v>
      </c>
      <c r="S10" s="317">
        <v>1</v>
      </c>
      <c r="T10" s="317">
        <v>24</v>
      </c>
      <c r="U10" s="317"/>
      <c r="V10" s="317">
        <v>25</v>
      </c>
      <c r="W10" s="317">
        <v>1</v>
      </c>
      <c r="X10" s="925">
        <f t="shared" si="0"/>
        <v>3</v>
      </c>
      <c r="Y10" s="925">
        <f>L10+N10+P10+R10+T10+V10</f>
        <v>153</v>
      </c>
      <c r="Z10" s="907">
        <f t="shared" ref="Z10:Z14" si="3">Y10+X10</f>
        <v>156</v>
      </c>
      <c r="AA10" s="908">
        <f t="shared" ref="AA10:AA13" si="4">Z10+K10</f>
        <v>235</v>
      </c>
    </row>
    <row r="11" spans="1:27" x14ac:dyDescent="0.2">
      <c r="A11" s="306" t="s">
        <v>400</v>
      </c>
      <c r="B11" s="321" t="s">
        <v>41</v>
      </c>
      <c r="C11" s="317">
        <v>21</v>
      </c>
      <c r="D11" s="317"/>
      <c r="E11" s="317">
        <v>25</v>
      </c>
      <c r="F11" s="317"/>
      <c r="G11" s="318">
        <v>27</v>
      </c>
      <c r="H11" s="317"/>
      <c r="I11" s="317">
        <f t="shared" si="1"/>
        <v>0</v>
      </c>
      <c r="J11" s="925">
        <f>C11+E11+G11</f>
        <v>73</v>
      </c>
      <c r="K11" s="907">
        <f t="shared" si="2"/>
        <v>73</v>
      </c>
      <c r="L11" s="317">
        <v>33</v>
      </c>
      <c r="M11" s="317"/>
      <c r="N11" s="317">
        <v>29</v>
      </c>
      <c r="O11" s="317"/>
      <c r="P11" s="317">
        <v>34</v>
      </c>
      <c r="Q11" s="317">
        <v>1</v>
      </c>
      <c r="R11" s="317">
        <v>25</v>
      </c>
      <c r="S11" s="317">
        <v>1</v>
      </c>
      <c r="T11" s="317">
        <v>28</v>
      </c>
      <c r="U11" s="317">
        <v>1</v>
      </c>
      <c r="V11" s="317">
        <v>24</v>
      </c>
      <c r="W11" s="317"/>
      <c r="X11" s="925">
        <f t="shared" si="0"/>
        <v>3</v>
      </c>
      <c r="Y11" s="925">
        <f>L11+N11+P11+R11+T11+V11</f>
        <v>173</v>
      </c>
      <c r="Z11" s="907">
        <f t="shared" si="3"/>
        <v>176</v>
      </c>
      <c r="AA11" s="908">
        <f t="shared" si="4"/>
        <v>249</v>
      </c>
    </row>
    <row r="12" spans="1:27" x14ac:dyDescent="0.2">
      <c r="A12" s="306" t="s">
        <v>401</v>
      </c>
      <c r="B12" s="321" t="s">
        <v>42</v>
      </c>
      <c r="C12" s="317">
        <v>25</v>
      </c>
      <c r="D12" s="317"/>
      <c r="E12" s="317">
        <v>16</v>
      </c>
      <c r="F12" s="317"/>
      <c r="G12" s="318">
        <v>33</v>
      </c>
      <c r="H12" s="317"/>
      <c r="I12" s="317">
        <f t="shared" si="1"/>
        <v>0</v>
      </c>
      <c r="J12" s="925">
        <f>C12+E12+G12</f>
        <v>74</v>
      </c>
      <c r="K12" s="907">
        <f t="shared" si="2"/>
        <v>74</v>
      </c>
      <c r="L12" s="317">
        <v>23</v>
      </c>
      <c r="M12" s="317"/>
      <c r="N12" s="317">
        <v>18</v>
      </c>
      <c r="O12" s="317"/>
      <c r="P12" s="317">
        <v>25</v>
      </c>
      <c r="Q12" s="317"/>
      <c r="R12" s="317">
        <v>22</v>
      </c>
      <c r="S12" s="317"/>
      <c r="T12" s="317">
        <v>24</v>
      </c>
      <c r="U12" s="317"/>
      <c r="V12" s="317">
        <v>14</v>
      </c>
      <c r="W12" s="317"/>
      <c r="X12" s="925">
        <f t="shared" si="0"/>
        <v>0</v>
      </c>
      <c r="Y12" s="925">
        <f t="shared" ref="Y12:Y13" si="5">L12+N12+P12+R12+T12+V12</f>
        <v>126</v>
      </c>
      <c r="Z12" s="907">
        <f t="shared" si="3"/>
        <v>126</v>
      </c>
      <c r="AA12" s="908">
        <f t="shared" si="4"/>
        <v>200</v>
      </c>
    </row>
    <row r="13" spans="1:27" x14ac:dyDescent="0.2">
      <c r="A13" s="306">
        <v>1181</v>
      </c>
      <c r="B13" s="321" t="s">
        <v>121</v>
      </c>
      <c r="C13" s="317">
        <v>16</v>
      </c>
      <c r="D13" s="317"/>
      <c r="E13" s="317">
        <v>18</v>
      </c>
      <c r="F13" s="317"/>
      <c r="G13" s="318">
        <v>35</v>
      </c>
      <c r="H13" s="317"/>
      <c r="I13" s="317">
        <f t="shared" si="1"/>
        <v>0</v>
      </c>
      <c r="J13" s="925">
        <f>C13+E13+G13</f>
        <v>69</v>
      </c>
      <c r="K13" s="907">
        <f t="shared" si="2"/>
        <v>69</v>
      </c>
      <c r="L13" s="317">
        <v>29</v>
      </c>
      <c r="M13" s="317"/>
      <c r="N13" s="317">
        <v>21</v>
      </c>
      <c r="O13" s="317"/>
      <c r="P13" s="317">
        <v>30</v>
      </c>
      <c r="Q13" s="317"/>
      <c r="R13" s="317">
        <v>33</v>
      </c>
      <c r="S13" s="317"/>
      <c r="T13" s="317">
        <v>42</v>
      </c>
      <c r="U13" s="317"/>
      <c r="V13" s="317">
        <v>27</v>
      </c>
      <c r="W13" s="317"/>
      <c r="X13" s="925">
        <f t="shared" si="0"/>
        <v>0</v>
      </c>
      <c r="Y13" s="925">
        <f t="shared" si="5"/>
        <v>182</v>
      </c>
      <c r="Z13" s="907">
        <f t="shared" si="3"/>
        <v>182</v>
      </c>
      <c r="AA13" s="908">
        <f t="shared" si="4"/>
        <v>251</v>
      </c>
    </row>
    <row r="14" spans="1:27" x14ac:dyDescent="0.2">
      <c r="A14" s="306"/>
      <c r="B14" s="903" t="s">
        <v>43</v>
      </c>
      <c r="C14" s="903">
        <f t="shared" ref="C14:AA14" si="6">SUM(C9:C13)</f>
        <v>72</v>
      </c>
      <c r="D14" s="903">
        <f t="shared" si="6"/>
        <v>27</v>
      </c>
      <c r="E14" s="903">
        <f t="shared" si="6"/>
        <v>72</v>
      </c>
      <c r="F14" s="903">
        <f t="shared" si="6"/>
        <v>43</v>
      </c>
      <c r="G14" s="903">
        <f t="shared" si="6"/>
        <v>144</v>
      </c>
      <c r="H14" s="903">
        <f t="shared" si="6"/>
        <v>5</v>
      </c>
      <c r="I14" s="903">
        <f t="shared" si="6"/>
        <v>75</v>
      </c>
      <c r="J14" s="903">
        <f t="shared" si="6"/>
        <v>288</v>
      </c>
      <c r="K14" s="907">
        <f t="shared" si="2"/>
        <v>363</v>
      </c>
      <c r="L14" s="903">
        <f t="shared" si="6"/>
        <v>146</v>
      </c>
      <c r="M14" s="903">
        <f t="shared" si="6"/>
        <v>1</v>
      </c>
      <c r="N14" s="903">
        <f t="shared" si="6"/>
        <v>113</v>
      </c>
      <c r="O14" s="903">
        <f t="shared" si="6"/>
        <v>1</v>
      </c>
      <c r="P14" s="903">
        <f t="shared" si="6"/>
        <v>161</v>
      </c>
      <c r="Q14" s="903">
        <f t="shared" si="6"/>
        <v>1</v>
      </c>
      <c r="R14" s="903">
        <f t="shared" si="6"/>
        <v>140</v>
      </c>
      <c r="S14" s="903">
        <f t="shared" si="6"/>
        <v>2</v>
      </c>
      <c r="T14" s="903">
        <f t="shared" si="6"/>
        <v>154</v>
      </c>
      <c r="U14" s="903">
        <f t="shared" si="6"/>
        <v>2</v>
      </c>
      <c r="V14" s="903">
        <f t="shared" si="6"/>
        <v>119</v>
      </c>
      <c r="W14" s="903">
        <f t="shared" si="6"/>
        <v>2</v>
      </c>
      <c r="X14" s="903">
        <f t="shared" si="6"/>
        <v>9</v>
      </c>
      <c r="Y14" s="903">
        <f t="shared" si="6"/>
        <v>833</v>
      </c>
      <c r="Z14" s="907">
        <f t="shared" si="3"/>
        <v>842</v>
      </c>
      <c r="AA14" s="909">
        <f t="shared" si="6"/>
        <v>1205</v>
      </c>
    </row>
    <row r="16" spans="1:27" x14ac:dyDescent="0.2">
      <c r="A16" s="189" t="s">
        <v>687</v>
      </c>
    </row>
  </sheetData>
  <mergeCells count="3">
    <mergeCell ref="B2:AA2"/>
    <mergeCell ref="B3:AA3"/>
    <mergeCell ref="B4:AA4"/>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78"/>
  <sheetViews>
    <sheetView topLeftCell="A52" zoomScaleNormal="100" zoomScaleSheetLayoutView="100" workbookViewId="0">
      <selection activeCell="B2" sqref="B2:N2"/>
    </sheetView>
  </sheetViews>
  <sheetFormatPr baseColWidth="10" defaultRowHeight="13.5" x14ac:dyDescent="0.25"/>
  <cols>
    <col min="1" max="1" width="6.7109375" style="457" bestFit="1" customWidth="1"/>
    <col min="2" max="2" width="18.7109375" style="458" bestFit="1" customWidth="1"/>
    <col min="3" max="3" width="6" style="459" customWidth="1"/>
    <col min="4" max="5" width="5.7109375" style="459" bestFit="1" customWidth="1"/>
    <col min="6" max="6" width="7" style="459" bestFit="1" customWidth="1"/>
    <col min="7" max="12" width="5.7109375" style="459" bestFit="1" customWidth="1"/>
    <col min="13" max="14" width="7" style="459" bestFit="1" customWidth="1"/>
    <col min="15" max="15" width="11.42578125" style="19"/>
    <col min="16" max="16" width="0.140625" style="21" customWidth="1"/>
    <col min="17" max="17" width="4.42578125" style="21" customWidth="1"/>
    <col min="18" max="19" width="4" style="21" customWidth="1"/>
    <col min="20" max="20" width="3.85546875" style="21" customWidth="1"/>
    <col min="21" max="21" width="3.42578125" style="21" customWidth="1"/>
    <col min="22" max="22" width="3.28515625" style="21" customWidth="1"/>
    <col min="23" max="23" width="3.5703125" style="21" customWidth="1"/>
    <col min="24" max="24" width="3.42578125" style="21" customWidth="1"/>
    <col min="25" max="25" width="4.140625" style="20" customWidth="1"/>
    <col min="26" max="26" width="5.85546875" style="20" customWidth="1"/>
    <col min="27" max="16384" width="11.42578125" style="20"/>
  </cols>
  <sheetData>
    <row r="1" spans="1:24" ht="14.25" thickBot="1" x14ac:dyDescent="0.3"/>
    <row r="2" spans="1:24" s="50" customFormat="1" ht="23.25" customHeight="1" x14ac:dyDescent="0.3">
      <c r="A2" s="1021"/>
      <c r="B2" s="1306" t="s">
        <v>738</v>
      </c>
      <c r="C2" s="1290"/>
      <c r="D2" s="1290"/>
      <c r="E2" s="1290"/>
      <c r="F2" s="1290"/>
      <c r="G2" s="1290"/>
      <c r="H2" s="1290"/>
      <c r="I2" s="1290"/>
      <c r="J2" s="1290"/>
      <c r="K2" s="1290"/>
      <c r="L2" s="1290"/>
      <c r="M2" s="1290"/>
      <c r="N2" s="1291"/>
      <c r="O2" s="48"/>
      <c r="P2" s="49"/>
      <c r="Q2" s="49"/>
      <c r="R2" s="49"/>
      <c r="S2" s="49"/>
      <c r="T2" s="49"/>
      <c r="U2" s="49"/>
      <c r="V2" s="49"/>
      <c r="W2" s="49"/>
      <c r="X2" s="49"/>
    </row>
    <row r="3" spans="1:24" s="50" customFormat="1" ht="16.5" x14ac:dyDescent="0.3">
      <c r="A3" s="1020"/>
      <c r="B3" s="1292" t="s">
        <v>689</v>
      </c>
      <c r="C3" s="1293"/>
      <c r="D3" s="1293"/>
      <c r="E3" s="1293"/>
      <c r="F3" s="1293"/>
      <c r="G3" s="1293"/>
      <c r="H3" s="1293"/>
      <c r="I3" s="1293"/>
      <c r="J3" s="1293"/>
      <c r="K3" s="1293"/>
      <c r="L3" s="1293"/>
      <c r="M3" s="1293"/>
      <c r="N3" s="1294"/>
      <c r="O3" s="48"/>
      <c r="P3" s="49"/>
      <c r="Q3" s="49"/>
      <c r="R3" s="49"/>
      <c r="S3" s="49"/>
      <c r="T3" s="49"/>
      <c r="U3" s="49"/>
      <c r="V3" s="49"/>
      <c r="W3" s="49"/>
      <c r="X3" s="49"/>
    </row>
    <row r="4" spans="1:24" s="50" customFormat="1" ht="17.25" thickBot="1" x14ac:dyDescent="0.35">
      <c r="A4" s="1022"/>
      <c r="B4" s="1295" t="s">
        <v>690</v>
      </c>
      <c r="C4" s="1296"/>
      <c r="D4" s="1296"/>
      <c r="E4" s="1296"/>
      <c r="F4" s="1296"/>
      <c r="G4" s="1296"/>
      <c r="H4" s="1296"/>
      <c r="I4" s="1296"/>
      <c r="J4" s="1296"/>
      <c r="K4" s="1296"/>
      <c r="L4" s="1296"/>
      <c r="M4" s="1296"/>
      <c r="N4" s="1297"/>
      <c r="O4" s="48"/>
      <c r="P4" s="49"/>
      <c r="Q4" s="49"/>
      <c r="R4" s="49"/>
      <c r="S4" s="49"/>
      <c r="T4" s="49"/>
      <c r="U4" s="49"/>
      <c r="V4" s="49"/>
      <c r="W4" s="49"/>
      <c r="X4" s="49"/>
    </row>
    <row r="5" spans="1:24" s="101" customFormat="1" ht="17.25" thickBot="1" x14ac:dyDescent="0.35">
      <c r="A5" s="460"/>
      <c r="B5" s="460"/>
      <c r="C5" s="460"/>
      <c r="D5" s="460"/>
      <c r="E5" s="460"/>
      <c r="F5" s="460"/>
      <c r="G5" s="460"/>
      <c r="H5" s="460"/>
      <c r="I5" s="460"/>
      <c r="J5" s="460"/>
      <c r="K5" s="460"/>
      <c r="L5" s="460"/>
      <c r="M5" s="460"/>
      <c r="N5" s="460"/>
      <c r="O5" s="99"/>
      <c r="P5" s="100"/>
      <c r="Q5" s="100"/>
      <c r="R5" s="100"/>
      <c r="S5" s="100"/>
      <c r="T5" s="100"/>
      <c r="U5" s="100"/>
      <c r="V5" s="100"/>
      <c r="W5" s="100"/>
      <c r="X5" s="100"/>
    </row>
    <row r="6" spans="1:24" thickBot="1" x14ac:dyDescent="0.25">
      <c r="A6" s="306" t="s">
        <v>397</v>
      </c>
      <c r="B6" s="311"/>
      <c r="C6" s="311" t="s">
        <v>27</v>
      </c>
      <c r="D6" s="311" t="s">
        <v>28</v>
      </c>
      <c r="E6" s="311" t="s">
        <v>29</v>
      </c>
      <c r="F6" s="312" t="s">
        <v>30</v>
      </c>
      <c r="G6" s="311" t="s">
        <v>31</v>
      </c>
      <c r="H6" s="311" t="s">
        <v>32</v>
      </c>
      <c r="I6" s="311" t="s">
        <v>33</v>
      </c>
      <c r="J6" s="311" t="s">
        <v>34</v>
      </c>
      <c r="K6" s="311" t="s">
        <v>35</v>
      </c>
      <c r="L6" s="311" t="s">
        <v>36</v>
      </c>
      <c r="M6" s="312" t="s">
        <v>37</v>
      </c>
      <c r="N6" s="313" t="s">
        <v>38</v>
      </c>
    </row>
    <row r="7" spans="1:24" ht="12.75" x14ac:dyDescent="0.2">
      <c r="A7" s="306" t="s">
        <v>406</v>
      </c>
      <c r="B7" s="328" t="s">
        <v>44</v>
      </c>
      <c r="C7" s="329">
        <v>5</v>
      </c>
      <c r="D7" s="329">
        <v>4</v>
      </c>
      <c r="E7" s="330">
        <v>7</v>
      </c>
      <c r="F7" s="331">
        <f>C7+D7+E7</f>
        <v>16</v>
      </c>
      <c r="G7" s="332">
        <v>9</v>
      </c>
      <c r="H7" s="329">
        <v>7</v>
      </c>
      <c r="I7" s="329">
        <v>5</v>
      </c>
      <c r="J7" s="329">
        <v>4</v>
      </c>
      <c r="K7" s="329">
        <v>7</v>
      </c>
      <c r="L7" s="330">
        <v>5</v>
      </c>
      <c r="M7" s="331">
        <f>SUM(G7:L7)</f>
        <v>37</v>
      </c>
      <c r="N7" s="333">
        <f>M7+F7</f>
        <v>53</v>
      </c>
    </row>
    <row r="8" spans="1:24" ht="12.75" x14ac:dyDescent="0.2">
      <c r="A8" s="306" t="s">
        <v>407</v>
      </c>
      <c r="B8" s="328" t="s">
        <v>45</v>
      </c>
      <c r="C8" s="329">
        <v>4</v>
      </c>
      <c r="D8" s="329">
        <v>7</v>
      </c>
      <c r="E8" s="330">
        <v>4</v>
      </c>
      <c r="F8" s="334">
        <f t="shared" ref="F8:F15" si="0">C8+D8+E8</f>
        <v>15</v>
      </c>
      <c r="G8" s="332">
        <v>4</v>
      </c>
      <c r="H8" s="329">
        <v>3</v>
      </c>
      <c r="I8" s="329">
        <v>4</v>
      </c>
      <c r="J8" s="329">
        <v>2</v>
      </c>
      <c r="K8" s="329">
        <v>7</v>
      </c>
      <c r="L8" s="330">
        <v>5</v>
      </c>
      <c r="M8" s="334">
        <f t="shared" ref="M8:M15" si="1">SUM(G8:L8)</f>
        <v>25</v>
      </c>
      <c r="N8" s="335">
        <f t="shared" ref="N8:N16" si="2">M8+F8</f>
        <v>40</v>
      </c>
    </row>
    <row r="9" spans="1:24" ht="12.75" x14ac:dyDescent="0.2">
      <c r="A9" s="306" t="s">
        <v>408</v>
      </c>
      <c r="B9" s="328" t="s">
        <v>46</v>
      </c>
      <c r="C9" s="329">
        <v>5</v>
      </c>
      <c r="D9" s="329">
        <v>5</v>
      </c>
      <c r="E9" s="330">
        <v>7</v>
      </c>
      <c r="F9" s="334">
        <f t="shared" si="0"/>
        <v>17</v>
      </c>
      <c r="G9" s="332">
        <v>7</v>
      </c>
      <c r="H9" s="329">
        <v>10</v>
      </c>
      <c r="I9" s="329">
        <v>8</v>
      </c>
      <c r="J9" s="329">
        <v>7</v>
      </c>
      <c r="K9" s="329">
        <v>5</v>
      </c>
      <c r="L9" s="330">
        <v>9</v>
      </c>
      <c r="M9" s="334">
        <f t="shared" si="1"/>
        <v>46</v>
      </c>
      <c r="N9" s="335">
        <f t="shared" si="2"/>
        <v>63</v>
      </c>
    </row>
    <row r="10" spans="1:24" ht="12.75" x14ac:dyDescent="0.2">
      <c r="A10" s="306" t="s">
        <v>402</v>
      </c>
      <c r="B10" s="328" t="s">
        <v>405</v>
      </c>
      <c r="C10" s="329">
        <v>16</v>
      </c>
      <c r="D10" s="329">
        <v>9</v>
      </c>
      <c r="E10" s="330">
        <v>14</v>
      </c>
      <c r="F10" s="334">
        <f t="shared" si="0"/>
        <v>39</v>
      </c>
      <c r="G10" s="332">
        <v>12</v>
      </c>
      <c r="H10" s="329">
        <v>14</v>
      </c>
      <c r="I10" s="329">
        <v>18</v>
      </c>
      <c r="J10" s="329">
        <v>12</v>
      </c>
      <c r="K10" s="329">
        <v>18</v>
      </c>
      <c r="L10" s="330">
        <v>11</v>
      </c>
      <c r="M10" s="334">
        <f t="shared" si="1"/>
        <v>85</v>
      </c>
      <c r="N10" s="336">
        <f t="shared" si="2"/>
        <v>124</v>
      </c>
    </row>
    <row r="11" spans="1:24" ht="12.75" x14ac:dyDescent="0.2">
      <c r="A11" s="306" t="s">
        <v>403</v>
      </c>
      <c r="B11" s="328" t="s">
        <v>49</v>
      </c>
      <c r="C11" s="329">
        <v>6</v>
      </c>
      <c r="D11" s="329">
        <v>1</v>
      </c>
      <c r="E11" s="330">
        <v>1</v>
      </c>
      <c r="F11" s="334">
        <f t="shared" si="0"/>
        <v>8</v>
      </c>
      <c r="G11" s="332">
        <v>6</v>
      </c>
      <c r="H11" s="328">
        <v>3</v>
      </c>
      <c r="I11" s="328">
        <v>2</v>
      </c>
      <c r="J11" s="328">
        <v>2</v>
      </c>
      <c r="K11" s="328">
        <v>3</v>
      </c>
      <c r="L11" s="337">
        <v>1</v>
      </c>
      <c r="M11" s="334">
        <f t="shared" si="1"/>
        <v>17</v>
      </c>
      <c r="N11" s="336">
        <f t="shared" si="2"/>
        <v>25</v>
      </c>
    </row>
    <row r="12" spans="1:24" ht="12.75" x14ac:dyDescent="0.2">
      <c r="A12" s="306" t="s">
        <v>404</v>
      </c>
      <c r="B12" s="328" t="s">
        <v>47</v>
      </c>
      <c r="C12" s="329">
        <v>10</v>
      </c>
      <c r="D12" s="329">
        <v>8</v>
      </c>
      <c r="E12" s="330">
        <v>4</v>
      </c>
      <c r="F12" s="334">
        <f>E12+D12+C12</f>
        <v>22</v>
      </c>
      <c r="G12" s="332">
        <v>9</v>
      </c>
      <c r="H12" s="328">
        <v>3</v>
      </c>
      <c r="I12" s="328">
        <v>10</v>
      </c>
      <c r="J12" s="328">
        <v>3</v>
      </c>
      <c r="K12" s="328">
        <v>6</v>
      </c>
      <c r="L12" s="337">
        <v>8</v>
      </c>
      <c r="M12" s="334">
        <f t="shared" si="1"/>
        <v>39</v>
      </c>
      <c r="N12" s="336">
        <f t="shared" si="2"/>
        <v>61</v>
      </c>
    </row>
    <row r="13" spans="1:24" ht="12.75" x14ac:dyDescent="0.2">
      <c r="A13" s="306" t="s">
        <v>409</v>
      </c>
      <c r="B13" s="328" t="s">
        <v>51</v>
      </c>
      <c r="C13" s="329">
        <v>6</v>
      </c>
      <c r="D13" s="329">
        <v>5</v>
      </c>
      <c r="E13" s="330">
        <v>7</v>
      </c>
      <c r="F13" s="334">
        <f t="shared" si="0"/>
        <v>18</v>
      </c>
      <c r="G13" s="332">
        <v>7</v>
      </c>
      <c r="H13" s="328">
        <v>6</v>
      </c>
      <c r="I13" s="328">
        <v>6</v>
      </c>
      <c r="J13" s="328">
        <v>1</v>
      </c>
      <c r="K13" s="328">
        <v>7</v>
      </c>
      <c r="L13" s="337">
        <v>3</v>
      </c>
      <c r="M13" s="334">
        <f t="shared" si="1"/>
        <v>30</v>
      </c>
      <c r="N13" s="336">
        <f t="shared" si="2"/>
        <v>48</v>
      </c>
    </row>
    <row r="14" spans="1:24" ht="12.75" x14ac:dyDescent="0.2">
      <c r="A14" s="306" t="s">
        <v>410</v>
      </c>
      <c r="B14" s="328" t="s">
        <v>48</v>
      </c>
      <c r="C14" s="329">
        <v>5</v>
      </c>
      <c r="D14" s="329">
        <v>5</v>
      </c>
      <c r="E14" s="330">
        <v>7</v>
      </c>
      <c r="F14" s="334">
        <f t="shared" si="0"/>
        <v>17</v>
      </c>
      <c r="G14" s="332">
        <v>14</v>
      </c>
      <c r="H14" s="328">
        <v>8</v>
      </c>
      <c r="I14" s="328">
        <v>11</v>
      </c>
      <c r="J14" s="328">
        <v>8</v>
      </c>
      <c r="K14" s="328">
        <v>5</v>
      </c>
      <c r="L14" s="337">
        <v>5</v>
      </c>
      <c r="M14" s="334">
        <f t="shared" si="1"/>
        <v>51</v>
      </c>
      <c r="N14" s="336">
        <f t="shared" si="2"/>
        <v>68</v>
      </c>
    </row>
    <row r="15" spans="1:24" thickBot="1" x14ac:dyDescent="0.25">
      <c r="A15" s="306" t="s">
        <v>411</v>
      </c>
      <c r="B15" s="338" t="s">
        <v>50</v>
      </c>
      <c r="C15" s="339">
        <v>3</v>
      </c>
      <c r="D15" s="339">
        <v>1</v>
      </c>
      <c r="E15" s="340">
        <v>2</v>
      </c>
      <c r="F15" s="354">
        <f t="shared" si="0"/>
        <v>6</v>
      </c>
      <c r="G15" s="341">
        <v>2</v>
      </c>
      <c r="H15" s="338">
        <v>3</v>
      </c>
      <c r="I15" s="338">
        <v>5</v>
      </c>
      <c r="J15" s="338">
        <v>5</v>
      </c>
      <c r="K15" s="338">
        <v>5</v>
      </c>
      <c r="L15" s="342">
        <v>2</v>
      </c>
      <c r="M15" s="343">
        <f t="shared" si="1"/>
        <v>22</v>
      </c>
      <c r="N15" s="344">
        <f t="shared" si="2"/>
        <v>28</v>
      </c>
    </row>
    <row r="16" spans="1:24" thickBot="1" x14ac:dyDescent="0.25">
      <c r="A16" s="306"/>
      <c r="B16" s="345" t="s">
        <v>52</v>
      </c>
      <c r="C16" s="346">
        <f>SUM(C7:C15)</f>
        <v>60</v>
      </c>
      <c r="D16" s="346">
        <f t="shared" ref="D16:M16" si="3">SUM(D7:D15)</f>
        <v>45</v>
      </c>
      <c r="E16" s="347">
        <f t="shared" si="3"/>
        <v>53</v>
      </c>
      <c r="F16" s="348">
        <f t="shared" si="3"/>
        <v>158</v>
      </c>
      <c r="G16" s="349">
        <f t="shared" si="3"/>
        <v>70</v>
      </c>
      <c r="H16" s="346">
        <f t="shared" si="3"/>
        <v>57</v>
      </c>
      <c r="I16" s="346">
        <f t="shared" si="3"/>
        <v>69</v>
      </c>
      <c r="J16" s="346">
        <f t="shared" si="3"/>
        <v>44</v>
      </c>
      <c r="K16" s="346">
        <f t="shared" si="3"/>
        <v>63</v>
      </c>
      <c r="L16" s="347">
        <f t="shared" si="3"/>
        <v>49</v>
      </c>
      <c r="M16" s="348">
        <f t="shared" si="3"/>
        <v>352</v>
      </c>
      <c r="N16" s="350">
        <f t="shared" si="2"/>
        <v>510</v>
      </c>
    </row>
    <row r="17" spans="1:14" thickBot="1" x14ac:dyDescent="0.25">
      <c r="A17" s="306"/>
      <c r="B17" s="351"/>
      <c r="C17" s="351"/>
      <c r="D17" s="351"/>
      <c r="E17" s="351"/>
      <c r="F17" s="351"/>
      <c r="G17" s="351"/>
      <c r="H17" s="351"/>
      <c r="I17" s="351"/>
      <c r="J17" s="351"/>
      <c r="K17" s="351"/>
      <c r="L17" s="351"/>
      <c r="M17" s="351"/>
      <c r="N17" s="351"/>
    </row>
    <row r="18" spans="1:14" ht="12.75" x14ac:dyDescent="0.2">
      <c r="A18" s="306" t="s">
        <v>412</v>
      </c>
      <c r="B18" s="328" t="s">
        <v>53</v>
      </c>
      <c r="C18" s="329">
        <v>9</v>
      </c>
      <c r="D18" s="329">
        <v>10</v>
      </c>
      <c r="E18" s="330">
        <v>17</v>
      </c>
      <c r="F18" s="331">
        <f>C18+D18+E18</f>
        <v>36</v>
      </c>
      <c r="G18" s="332">
        <v>13</v>
      </c>
      <c r="H18" s="329">
        <v>12</v>
      </c>
      <c r="I18" s="329">
        <v>9</v>
      </c>
      <c r="J18" s="329">
        <v>15</v>
      </c>
      <c r="K18" s="329">
        <v>14</v>
      </c>
      <c r="L18" s="330">
        <v>9</v>
      </c>
      <c r="M18" s="352">
        <f>SUM(G18:L18)</f>
        <v>72</v>
      </c>
      <c r="N18" s="333">
        <f>M18+F18</f>
        <v>108</v>
      </c>
    </row>
    <row r="19" spans="1:14" ht="12.75" x14ac:dyDescent="0.2">
      <c r="A19" s="306" t="s">
        <v>413</v>
      </c>
      <c r="B19" s="328" t="s">
        <v>54</v>
      </c>
      <c r="C19" s="329">
        <v>2</v>
      </c>
      <c r="D19" s="329">
        <v>8</v>
      </c>
      <c r="E19" s="330">
        <v>7</v>
      </c>
      <c r="F19" s="334">
        <f t="shared" ref="F19:F24" si="4">C19+D19+E19</f>
        <v>17</v>
      </c>
      <c r="G19" s="332">
        <v>5</v>
      </c>
      <c r="H19" s="329">
        <v>9</v>
      </c>
      <c r="I19" s="329">
        <v>4</v>
      </c>
      <c r="J19" s="329">
        <v>7</v>
      </c>
      <c r="K19" s="329">
        <v>9</v>
      </c>
      <c r="L19" s="330">
        <v>6</v>
      </c>
      <c r="M19" s="353">
        <f t="shared" ref="M19:M24" si="5">SUM(G19:L19)</f>
        <v>40</v>
      </c>
      <c r="N19" s="335">
        <f t="shared" ref="N19:N24" si="6">M19+F19</f>
        <v>57</v>
      </c>
    </row>
    <row r="20" spans="1:14" ht="12.75" x14ac:dyDescent="0.2">
      <c r="A20" s="306" t="s">
        <v>414</v>
      </c>
      <c r="B20" s="328" t="s">
        <v>55</v>
      </c>
      <c r="C20" s="329">
        <v>5</v>
      </c>
      <c r="D20" s="329">
        <v>5</v>
      </c>
      <c r="E20" s="330">
        <v>3</v>
      </c>
      <c r="F20" s="334">
        <f t="shared" si="4"/>
        <v>13</v>
      </c>
      <c r="G20" s="332">
        <v>1</v>
      </c>
      <c r="H20" s="329">
        <v>1</v>
      </c>
      <c r="I20" s="329">
        <v>0</v>
      </c>
      <c r="J20" s="329">
        <v>2</v>
      </c>
      <c r="K20" s="329">
        <v>3</v>
      </c>
      <c r="L20" s="330">
        <v>0</v>
      </c>
      <c r="M20" s="1023">
        <f t="shared" si="5"/>
        <v>7</v>
      </c>
      <c r="N20" s="335">
        <f t="shared" si="6"/>
        <v>20</v>
      </c>
    </row>
    <row r="21" spans="1:14" ht="12.75" x14ac:dyDescent="0.2">
      <c r="A21" s="306" t="s">
        <v>415</v>
      </c>
      <c r="B21" s="328" t="s">
        <v>56</v>
      </c>
      <c r="C21" s="329">
        <v>6</v>
      </c>
      <c r="D21" s="329">
        <v>7</v>
      </c>
      <c r="E21" s="330">
        <v>2</v>
      </c>
      <c r="F21" s="334">
        <f t="shared" si="4"/>
        <v>15</v>
      </c>
      <c r="G21" s="332">
        <v>8</v>
      </c>
      <c r="H21" s="329">
        <v>13</v>
      </c>
      <c r="I21" s="329">
        <v>3</v>
      </c>
      <c r="J21" s="329">
        <v>7</v>
      </c>
      <c r="K21" s="329">
        <v>5</v>
      </c>
      <c r="L21" s="330">
        <v>8</v>
      </c>
      <c r="M21" s="353">
        <f t="shared" si="5"/>
        <v>44</v>
      </c>
      <c r="N21" s="335">
        <f t="shared" si="6"/>
        <v>59</v>
      </c>
    </row>
    <row r="22" spans="1:14" ht="12.75" x14ac:dyDescent="0.2">
      <c r="A22" s="306" t="s">
        <v>416</v>
      </c>
      <c r="B22" s="328" t="s">
        <v>57</v>
      </c>
      <c r="C22" s="329">
        <v>8</v>
      </c>
      <c r="D22" s="329">
        <v>11</v>
      </c>
      <c r="E22" s="330">
        <v>10</v>
      </c>
      <c r="F22" s="334">
        <f t="shared" si="4"/>
        <v>29</v>
      </c>
      <c r="G22" s="332">
        <v>7</v>
      </c>
      <c r="H22" s="329">
        <v>6</v>
      </c>
      <c r="I22" s="329">
        <v>16</v>
      </c>
      <c r="J22" s="329">
        <v>8</v>
      </c>
      <c r="K22" s="329">
        <v>13</v>
      </c>
      <c r="L22" s="330">
        <v>7</v>
      </c>
      <c r="M22" s="353">
        <f t="shared" si="5"/>
        <v>57</v>
      </c>
      <c r="N22" s="335">
        <f t="shared" si="6"/>
        <v>86</v>
      </c>
    </row>
    <row r="23" spans="1:14" ht="12.75" x14ac:dyDescent="0.2">
      <c r="A23" s="306" t="s">
        <v>417</v>
      </c>
      <c r="B23" s="328" t="s">
        <v>58</v>
      </c>
      <c r="C23" s="329">
        <v>14</v>
      </c>
      <c r="D23" s="329">
        <v>11</v>
      </c>
      <c r="E23" s="330">
        <v>5</v>
      </c>
      <c r="F23" s="334">
        <f t="shared" si="4"/>
        <v>30</v>
      </c>
      <c r="G23" s="332">
        <v>7</v>
      </c>
      <c r="H23" s="329">
        <v>15</v>
      </c>
      <c r="I23" s="329">
        <v>6</v>
      </c>
      <c r="J23" s="329">
        <v>8</v>
      </c>
      <c r="K23" s="329">
        <v>6</v>
      </c>
      <c r="L23" s="330">
        <v>10</v>
      </c>
      <c r="M23" s="353">
        <f t="shared" si="5"/>
        <v>52</v>
      </c>
      <c r="N23" s="335">
        <f t="shared" si="6"/>
        <v>82</v>
      </c>
    </row>
    <row r="24" spans="1:14" thickBot="1" x14ac:dyDescent="0.25">
      <c r="A24" s="306" t="s">
        <v>418</v>
      </c>
      <c r="B24" s="338" t="s">
        <v>59</v>
      </c>
      <c r="C24" s="339">
        <v>4</v>
      </c>
      <c r="D24" s="339">
        <v>2</v>
      </c>
      <c r="E24" s="340">
        <v>3</v>
      </c>
      <c r="F24" s="354">
        <f t="shared" si="4"/>
        <v>9</v>
      </c>
      <c r="G24" s="341">
        <v>3</v>
      </c>
      <c r="H24" s="339">
        <v>3</v>
      </c>
      <c r="I24" s="339">
        <v>2</v>
      </c>
      <c r="J24" s="339">
        <v>5</v>
      </c>
      <c r="K24" s="339">
        <v>2</v>
      </c>
      <c r="L24" s="340">
        <v>0</v>
      </c>
      <c r="M24" s="355">
        <f t="shared" si="5"/>
        <v>15</v>
      </c>
      <c r="N24" s="356">
        <f t="shared" si="6"/>
        <v>24</v>
      </c>
    </row>
    <row r="25" spans="1:14" thickBot="1" x14ac:dyDescent="0.25">
      <c r="A25" s="306"/>
      <c r="B25" s="345" t="s">
        <v>60</v>
      </c>
      <c r="C25" s="346">
        <f>SUM(C18:C24)</f>
        <v>48</v>
      </c>
      <c r="D25" s="346">
        <f>SUM(D18:D24)</f>
        <v>54</v>
      </c>
      <c r="E25" s="347">
        <f>SUM(E18:E24)</f>
        <v>47</v>
      </c>
      <c r="F25" s="348">
        <f>SUM(F18:F24)</f>
        <v>149</v>
      </c>
      <c r="G25" s="349">
        <f>SUM(G18:G24)</f>
        <v>44</v>
      </c>
      <c r="H25" s="346">
        <f t="shared" ref="H25:M25" si="7">SUM(H18:H24)</f>
        <v>59</v>
      </c>
      <c r="I25" s="346">
        <f t="shared" si="7"/>
        <v>40</v>
      </c>
      <c r="J25" s="346">
        <f t="shared" si="7"/>
        <v>52</v>
      </c>
      <c r="K25" s="346">
        <f t="shared" si="7"/>
        <v>52</v>
      </c>
      <c r="L25" s="347">
        <f t="shared" si="7"/>
        <v>40</v>
      </c>
      <c r="M25" s="348">
        <f t="shared" si="7"/>
        <v>287</v>
      </c>
      <c r="N25" s="350">
        <f t="shared" ref="N25" si="8">SUM(N18:N24)</f>
        <v>436</v>
      </c>
    </row>
    <row r="26" spans="1:14" thickBot="1" x14ac:dyDescent="0.25">
      <c r="A26" s="306"/>
      <c r="B26" s="351"/>
      <c r="C26" s="351"/>
      <c r="D26" s="351"/>
      <c r="E26" s="351"/>
      <c r="F26" s="357"/>
      <c r="G26" s="351"/>
      <c r="H26" s="351"/>
      <c r="I26" s="351"/>
      <c r="J26" s="351"/>
      <c r="K26" s="351"/>
      <c r="L26" s="351"/>
      <c r="M26" s="351"/>
      <c r="N26" s="351"/>
    </row>
    <row r="27" spans="1:14" ht="12.75" x14ac:dyDescent="0.2">
      <c r="A27" s="306" t="s">
        <v>422</v>
      </c>
      <c r="B27" s="328" t="s">
        <v>61</v>
      </c>
      <c r="C27" s="358">
        <v>8</v>
      </c>
      <c r="D27" s="358">
        <v>6</v>
      </c>
      <c r="E27" s="359">
        <v>12</v>
      </c>
      <c r="F27" s="331">
        <f>C27+D27+E27</f>
        <v>26</v>
      </c>
      <c r="G27" s="360">
        <v>2</v>
      </c>
      <c r="H27" s="361">
        <v>3</v>
      </c>
      <c r="I27" s="361">
        <v>9</v>
      </c>
      <c r="J27" s="361">
        <v>2</v>
      </c>
      <c r="K27" s="361">
        <v>0</v>
      </c>
      <c r="L27" s="362">
        <v>2</v>
      </c>
      <c r="M27" s="331">
        <f>SUM(G27:L27)</f>
        <v>18</v>
      </c>
      <c r="N27" s="333">
        <f>M27+F27</f>
        <v>44</v>
      </c>
    </row>
    <row r="28" spans="1:14" ht="12.75" x14ac:dyDescent="0.2">
      <c r="A28" s="306" t="s">
        <v>423</v>
      </c>
      <c r="B28" s="328" t="s">
        <v>62</v>
      </c>
      <c r="C28" s="1024"/>
      <c r="D28" s="1024"/>
      <c r="E28" s="1025"/>
      <c r="F28" s="1026"/>
      <c r="G28" s="363">
        <v>2</v>
      </c>
      <c r="H28" s="364">
        <v>2</v>
      </c>
      <c r="I28" s="364">
        <v>1</v>
      </c>
      <c r="J28" s="364">
        <v>4</v>
      </c>
      <c r="K28" s="364">
        <v>6</v>
      </c>
      <c r="L28" s="365">
        <v>1</v>
      </c>
      <c r="M28" s="334">
        <f>SUM(G28:L28)</f>
        <v>16</v>
      </c>
      <c r="N28" s="335">
        <f>M28+F28</f>
        <v>16</v>
      </c>
    </row>
    <row r="29" spans="1:14" ht="12.75" x14ac:dyDescent="0.2">
      <c r="A29" s="306" t="s">
        <v>424</v>
      </c>
      <c r="B29" s="328" t="s">
        <v>63</v>
      </c>
      <c r="C29" s="329">
        <v>7</v>
      </c>
      <c r="D29" s="328">
        <v>2</v>
      </c>
      <c r="E29" s="337">
        <v>9</v>
      </c>
      <c r="F29" s="334">
        <f t="shared" ref="F29:F34" si="9">C29+D29+E29</f>
        <v>18</v>
      </c>
      <c r="G29" s="366">
        <v>7</v>
      </c>
      <c r="H29" s="328">
        <v>4</v>
      </c>
      <c r="I29" s="328">
        <v>5</v>
      </c>
      <c r="J29" s="328">
        <v>4</v>
      </c>
      <c r="K29" s="328">
        <v>0</v>
      </c>
      <c r="L29" s="337">
        <v>2</v>
      </c>
      <c r="M29" s="334">
        <f t="shared" ref="M29:M34" si="10">SUM(G29:L29)</f>
        <v>22</v>
      </c>
      <c r="N29" s="336">
        <f t="shared" ref="N29:N34" si="11">M29+F29</f>
        <v>40</v>
      </c>
    </row>
    <row r="30" spans="1:14" ht="12.75" x14ac:dyDescent="0.2">
      <c r="A30" s="306" t="s">
        <v>425</v>
      </c>
      <c r="B30" s="328" t="s">
        <v>64</v>
      </c>
      <c r="C30" s="329">
        <v>5</v>
      </c>
      <c r="D30" s="328">
        <v>2</v>
      </c>
      <c r="E30" s="337">
        <v>5</v>
      </c>
      <c r="F30" s="334">
        <f t="shared" si="9"/>
        <v>12</v>
      </c>
      <c r="G30" s="366">
        <v>4</v>
      </c>
      <c r="H30" s="328">
        <v>2</v>
      </c>
      <c r="I30" s="328">
        <v>2</v>
      </c>
      <c r="J30" s="328">
        <v>3</v>
      </c>
      <c r="K30" s="328">
        <v>5</v>
      </c>
      <c r="L30" s="337">
        <v>2</v>
      </c>
      <c r="M30" s="334">
        <f t="shared" si="10"/>
        <v>18</v>
      </c>
      <c r="N30" s="336">
        <f t="shared" si="11"/>
        <v>30</v>
      </c>
    </row>
    <row r="31" spans="1:14" ht="12.75" x14ac:dyDescent="0.2">
      <c r="A31" s="306" t="s">
        <v>426</v>
      </c>
      <c r="B31" s="338" t="s">
        <v>65</v>
      </c>
      <c r="C31" s="329">
        <v>5</v>
      </c>
      <c r="D31" s="328">
        <v>6</v>
      </c>
      <c r="E31" s="337">
        <v>0</v>
      </c>
      <c r="F31" s="334">
        <f t="shared" si="9"/>
        <v>11</v>
      </c>
      <c r="G31" s="366">
        <v>3</v>
      </c>
      <c r="H31" s="328">
        <v>1</v>
      </c>
      <c r="I31" s="328">
        <v>3</v>
      </c>
      <c r="J31" s="328">
        <v>3</v>
      </c>
      <c r="K31" s="328">
        <v>1</v>
      </c>
      <c r="L31" s="337">
        <v>3</v>
      </c>
      <c r="M31" s="334">
        <f t="shared" si="10"/>
        <v>14</v>
      </c>
      <c r="N31" s="336">
        <f t="shared" si="11"/>
        <v>25</v>
      </c>
    </row>
    <row r="32" spans="1:14" ht="12.75" x14ac:dyDescent="0.2">
      <c r="A32" s="306" t="s">
        <v>419</v>
      </c>
      <c r="B32" s="367" t="s">
        <v>427</v>
      </c>
      <c r="C32" s="329">
        <v>14</v>
      </c>
      <c r="D32" s="328">
        <v>10</v>
      </c>
      <c r="E32" s="337">
        <v>14</v>
      </c>
      <c r="F32" s="334">
        <f t="shared" si="9"/>
        <v>38</v>
      </c>
      <c r="G32" s="366">
        <v>9</v>
      </c>
      <c r="H32" s="328">
        <v>13</v>
      </c>
      <c r="I32" s="328">
        <v>19</v>
      </c>
      <c r="J32" s="328">
        <v>16</v>
      </c>
      <c r="K32" s="328">
        <v>11</v>
      </c>
      <c r="L32" s="337">
        <v>12</v>
      </c>
      <c r="M32" s="334">
        <f t="shared" si="10"/>
        <v>80</v>
      </c>
      <c r="N32" s="336">
        <f t="shared" si="11"/>
        <v>118</v>
      </c>
    </row>
    <row r="33" spans="1:14" ht="12.75" x14ac:dyDescent="0.2">
      <c r="A33" s="306" t="s">
        <v>420</v>
      </c>
      <c r="B33" s="367" t="s">
        <v>67</v>
      </c>
      <c r="C33" s="329">
        <v>1</v>
      </c>
      <c r="D33" s="329">
        <v>4</v>
      </c>
      <c r="E33" s="330">
        <v>3</v>
      </c>
      <c r="F33" s="334">
        <f t="shared" si="9"/>
        <v>8</v>
      </c>
      <c r="G33" s="332">
        <v>5</v>
      </c>
      <c r="H33" s="329">
        <v>4</v>
      </c>
      <c r="I33" s="329">
        <v>5</v>
      </c>
      <c r="J33" s="329">
        <v>2</v>
      </c>
      <c r="K33" s="329">
        <v>4</v>
      </c>
      <c r="L33" s="330">
        <v>5</v>
      </c>
      <c r="M33" s="334">
        <f t="shared" si="10"/>
        <v>25</v>
      </c>
      <c r="N33" s="335">
        <f t="shared" si="11"/>
        <v>33</v>
      </c>
    </row>
    <row r="34" spans="1:14" thickBot="1" x14ac:dyDescent="0.25">
      <c r="A34" s="306" t="s">
        <v>421</v>
      </c>
      <c r="B34" s="368" t="s">
        <v>66</v>
      </c>
      <c r="C34" s="339">
        <v>4</v>
      </c>
      <c r="D34" s="339">
        <v>6</v>
      </c>
      <c r="E34" s="340">
        <v>3</v>
      </c>
      <c r="F34" s="354">
        <f t="shared" si="9"/>
        <v>13</v>
      </c>
      <c r="G34" s="341">
        <v>3</v>
      </c>
      <c r="H34" s="339">
        <v>5</v>
      </c>
      <c r="I34" s="339">
        <v>0</v>
      </c>
      <c r="J34" s="339">
        <v>4</v>
      </c>
      <c r="K34" s="339">
        <v>4</v>
      </c>
      <c r="L34" s="340">
        <v>1</v>
      </c>
      <c r="M34" s="369">
        <f t="shared" si="10"/>
        <v>17</v>
      </c>
      <c r="N34" s="370">
        <f t="shared" si="11"/>
        <v>30</v>
      </c>
    </row>
    <row r="35" spans="1:14" thickBot="1" x14ac:dyDescent="0.25">
      <c r="A35" s="306"/>
      <c r="B35" s="345" t="s">
        <v>68</v>
      </c>
      <c r="C35" s="346">
        <f>SUM(C27:C34)</f>
        <v>44</v>
      </c>
      <c r="D35" s="346">
        <f>SUM(D27:D34)</f>
        <v>36</v>
      </c>
      <c r="E35" s="347">
        <f t="shared" ref="E35:M35" si="12">SUM(E27:E34)</f>
        <v>46</v>
      </c>
      <c r="F35" s="348">
        <f t="shared" si="12"/>
        <v>126</v>
      </c>
      <c r="G35" s="349">
        <f t="shared" si="12"/>
        <v>35</v>
      </c>
      <c r="H35" s="346">
        <f t="shared" si="12"/>
        <v>34</v>
      </c>
      <c r="I35" s="346">
        <f t="shared" si="12"/>
        <v>44</v>
      </c>
      <c r="J35" s="346">
        <f t="shared" si="12"/>
        <v>38</v>
      </c>
      <c r="K35" s="346">
        <f t="shared" si="12"/>
        <v>31</v>
      </c>
      <c r="L35" s="347">
        <f t="shared" si="12"/>
        <v>28</v>
      </c>
      <c r="M35" s="348">
        <f t="shared" si="12"/>
        <v>210</v>
      </c>
      <c r="N35" s="350">
        <f t="shared" ref="N35" si="13">SUM(N27:N34)</f>
        <v>336</v>
      </c>
    </row>
    <row r="36" spans="1:14" thickBot="1" x14ac:dyDescent="0.25">
      <c r="A36" s="306"/>
      <c r="B36" s="357"/>
      <c r="C36" s="357"/>
      <c r="D36" s="357"/>
      <c r="E36" s="357"/>
      <c r="F36" s="357"/>
      <c r="G36" s="357"/>
      <c r="H36" s="357"/>
      <c r="I36" s="357"/>
      <c r="J36" s="357"/>
      <c r="K36" s="357"/>
      <c r="L36" s="357"/>
      <c r="M36" s="357"/>
      <c r="N36" s="357"/>
    </row>
    <row r="37" spans="1:14" ht="12.75" x14ac:dyDescent="0.2">
      <c r="A37" s="306" t="s">
        <v>429</v>
      </c>
      <c r="B37" s="328" t="s">
        <v>428</v>
      </c>
      <c r="C37" s="329">
        <v>19</v>
      </c>
      <c r="D37" s="329">
        <v>18</v>
      </c>
      <c r="E37" s="330">
        <v>18</v>
      </c>
      <c r="F37" s="331">
        <f>C37+D37+E37</f>
        <v>55</v>
      </c>
      <c r="G37" s="332">
        <v>14</v>
      </c>
      <c r="H37" s="329">
        <v>21</v>
      </c>
      <c r="I37" s="329">
        <v>20</v>
      </c>
      <c r="J37" s="329">
        <v>17</v>
      </c>
      <c r="K37" s="329">
        <v>16</v>
      </c>
      <c r="L37" s="330">
        <v>22</v>
      </c>
      <c r="M37" s="331">
        <f>SUM(G37:L37)</f>
        <v>110</v>
      </c>
      <c r="N37" s="371">
        <f>M37+F37</f>
        <v>165</v>
      </c>
    </row>
    <row r="38" spans="1:14" ht="12.75" x14ac:dyDescent="0.2">
      <c r="A38" s="306" t="s">
        <v>430</v>
      </c>
      <c r="B38" s="328" t="s">
        <v>71</v>
      </c>
      <c r="C38" s="329">
        <v>10</v>
      </c>
      <c r="D38" s="329">
        <v>5</v>
      </c>
      <c r="E38" s="330">
        <v>8</v>
      </c>
      <c r="F38" s="334">
        <f>C38+D38+E38</f>
        <v>23</v>
      </c>
      <c r="G38" s="332">
        <v>6</v>
      </c>
      <c r="H38" s="329">
        <v>9</v>
      </c>
      <c r="I38" s="329">
        <v>6</v>
      </c>
      <c r="J38" s="329">
        <v>4</v>
      </c>
      <c r="K38" s="329">
        <v>7</v>
      </c>
      <c r="L38" s="330">
        <v>5</v>
      </c>
      <c r="M38" s="334">
        <f>SUM(G38:L38)</f>
        <v>37</v>
      </c>
      <c r="N38" s="336">
        <f>M38+F38</f>
        <v>60</v>
      </c>
    </row>
    <row r="39" spans="1:14" ht="12.75" x14ac:dyDescent="0.2">
      <c r="A39" s="306" t="s">
        <v>431</v>
      </c>
      <c r="B39" s="328" t="s">
        <v>69</v>
      </c>
      <c r="C39" s="329">
        <v>13</v>
      </c>
      <c r="D39" s="329">
        <v>17</v>
      </c>
      <c r="E39" s="330">
        <v>8</v>
      </c>
      <c r="F39" s="334">
        <f>C39+D39+E39</f>
        <v>38</v>
      </c>
      <c r="G39" s="332">
        <v>8</v>
      </c>
      <c r="H39" s="329">
        <v>15</v>
      </c>
      <c r="I39" s="329">
        <v>14</v>
      </c>
      <c r="J39" s="329">
        <v>17</v>
      </c>
      <c r="K39" s="329">
        <v>20</v>
      </c>
      <c r="L39" s="330">
        <v>15</v>
      </c>
      <c r="M39" s="334">
        <f>SUM(G39:L39)</f>
        <v>89</v>
      </c>
      <c r="N39" s="336">
        <f>M39+F39</f>
        <v>127</v>
      </c>
    </row>
    <row r="40" spans="1:14" thickBot="1" x14ac:dyDescent="0.25">
      <c r="A40" s="306" t="s">
        <v>432</v>
      </c>
      <c r="B40" s="328" t="s">
        <v>70</v>
      </c>
      <c r="C40" s="329">
        <v>8</v>
      </c>
      <c r="D40" s="329">
        <v>8</v>
      </c>
      <c r="E40" s="330">
        <v>8</v>
      </c>
      <c r="F40" s="334">
        <f>C40+D40+E40</f>
        <v>24</v>
      </c>
      <c r="G40" s="332">
        <v>12</v>
      </c>
      <c r="H40" s="329">
        <v>8</v>
      </c>
      <c r="I40" s="329">
        <v>7</v>
      </c>
      <c r="J40" s="329">
        <v>11</v>
      </c>
      <c r="K40" s="329">
        <v>9</v>
      </c>
      <c r="L40" s="330">
        <v>9</v>
      </c>
      <c r="M40" s="334">
        <f>SUM(G40:L40)</f>
        <v>56</v>
      </c>
      <c r="N40" s="336">
        <f>M40+F40</f>
        <v>80</v>
      </c>
    </row>
    <row r="41" spans="1:14" thickBot="1" x14ac:dyDescent="0.25">
      <c r="A41" s="306"/>
      <c r="B41" s="345" t="s">
        <v>72</v>
      </c>
      <c r="C41" s="346">
        <f t="shared" ref="C41:M41" si="14">SUM(C37:C40)</f>
        <v>50</v>
      </c>
      <c r="D41" s="346">
        <f t="shared" si="14"/>
        <v>48</v>
      </c>
      <c r="E41" s="347">
        <f t="shared" si="14"/>
        <v>42</v>
      </c>
      <c r="F41" s="348">
        <f t="shared" si="14"/>
        <v>140</v>
      </c>
      <c r="G41" s="349">
        <f t="shared" si="14"/>
        <v>40</v>
      </c>
      <c r="H41" s="349">
        <f t="shared" si="14"/>
        <v>53</v>
      </c>
      <c r="I41" s="349">
        <f t="shared" si="14"/>
        <v>47</v>
      </c>
      <c r="J41" s="349">
        <f t="shared" si="14"/>
        <v>49</v>
      </c>
      <c r="K41" s="349">
        <f t="shared" si="14"/>
        <v>52</v>
      </c>
      <c r="L41" s="372">
        <f t="shared" si="14"/>
        <v>51</v>
      </c>
      <c r="M41" s="348">
        <f t="shared" si="14"/>
        <v>292</v>
      </c>
      <c r="N41" s="350">
        <f t="shared" ref="N41" si="15">SUM(N37:N40)</f>
        <v>432</v>
      </c>
    </row>
    <row r="42" spans="1:14" thickBot="1" x14ac:dyDescent="0.25">
      <c r="A42" s="306"/>
      <c r="B42" s="373"/>
      <c r="C42" s="357"/>
      <c r="D42" s="357"/>
      <c r="E42" s="357"/>
      <c r="F42" s="357"/>
      <c r="G42" s="357"/>
      <c r="H42" s="357"/>
      <c r="I42" s="357"/>
      <c r="J42" s="357"/>
      <c r="K42" s="357"/>
      <c r="L42" s="357"/>
      <c r="M42" s="357"/>
      <c r="N42" s="374"/>
    </row>
    <row r="43" spans="1:14" ht="12.75" x14ac:dyDescent="0.2">
      <c r="A43" s="306">
        <v>2101</v>
      </c>
      <c r="B43" s="328" t="s">
        <v>73</v>
      </c>
      <c r="C43" s="375">
        <v>52</v>
      </c>
      <c r="D43" s="375">
        <v>42</v>
      </c>
      <c r="E43" s="376">
        <v>53</v>
      </c>
      <c r="F43" s="331">
        <f>C43+D43+E43</f>
        <v>147</v>
      </c>
      <c r="G43" s="332">
        <v>44</v>
      </c>
      <c r="H43" s="329">
        <v>35</v>
      </c>
      <c r="I43" s="329">
        <v>45</v>
      </c>
      <c r="J43" s="329">
        <v>45</v>
      </c>
      <c r="K43" s="329">
        <v>39</v>
      </c>
      <c r="L43" s="330">
        <v>35</v>
      </c>
      <c r="M43" s="331">
        <f>G43+H43+I43+J43+K43+L43</f>
        <v>243</v>
      </c>
      <c r="N43" s="333">
        <f>F43+M43</f>
        <v>390</v>
      </c>
    </row>
    <row r="44" spans="1:14" ht="12.75" x14ac:dyDescent="0.2">
      <c r="A44" s="306">
        <v>2102</v>
      </c>
      <c r="B44" s="328" t="s">
        <v>75</v>
      </c>
      <c r="C44" s="329">
        <v>16</v>
      </c>
      <c r="D44" s="329">
        <v>15</v>
      </c>
      <c r="E44" s="330">
        <v>19</v>
      </c>
      <c r="F44" s="334">
        <f>C44+D44+E44</f>
        <v>50</v>
      </c>
      <c r="G44" s="332">
        <v>23</v>
      </c>
      <c r="H44" s="329">
        <v>18</v>
      </c>
      <c r="I44" s="329">
        <v>26</v>
      </c>
      <c r="J44" s="329">
        <v>14</v>
      </c>
      <c r="K44" s="329">
        <v>22</v>
      </c>
      <c r="L44" s="330">
        <v>19</v>
      </c>
      <c r="M44" s="334">
        <f>G44+H44+I44+J44+K44+L44</f>
        <v>122</v>
      </c>
      <c r="N44" s="335">
        <f>F44+M44</f>
        <v>172</v>
      </c>
    </row>
    <row r="45" spans="1:14" ht="12.75" x14ac:dyDescent="0.2">
      <c r="A45" s="306">
        <v>2103</v>
      </c>
      <c r="B45" s="328" t="s">
        <v>433</v>
      </c>
      <c r="C45" s="358">
        <v>19</v>
      </c>
      <c r="D45" s="358">
        <v>28</v>
      </c>
      <c r="E45" s="359">
        <v>26</v>
      </c>
      <c r="F45" s="334">
        <f>C45+D45+E45</f>
        <v>73</v>
      </c>
      <c r="G45" s="332">
        <v>31</v>
      </c>
      <c r="H45" s="329">
        <v>10</v>
      </c>
      <c r="I45" s="329">
        <v>25</v>
      </c>
      <c r="J45" s="329">
        <v>19</v>
      </c>
      <c r="K45" s="329">
        <v>15</v>
      </c>
      <c r="L45" s="330">
        <v>17</v>
      </c>
      <c r="M45" s="334">
        <f>G45+H45+I45+J45+K45+L45</f>
        <v>117</v>
      </c>
      <c r="N45" s="335">
        <f>F45+M45</f>
        <v>190</v>
      </c>
    </row>
    <row r="46" spans="1:14" thickBot="1" x14ac:dyDescent="0.25">
      <c r="A46" s="306">
        <v>2104</v>
      </c>
      <c r="B46" s="338" t="s">
        <v>74</v>
      </c>
      <c r="C46" s="377">
        <v>31</v>
      </c>
      <c r="D46" s="378">
        <v>40</v>
      </c>
      <c r="E46" s="379">
        <v>37</v>
      </c>
      <c r="F46" s="354">
        <f>C46+D46+E46</f>
        <v>108</v>
      </c>
      <c r="G46" s="341">
        <v>44</v>
      </c>
      <c r="H46" s="339">
        <v>38</v>
      </c>
      <c r="I46" s="339">
        <v>29</v>
      </c>
      <c r="J46" s="339">
        <v>28</v>
      </c>
      <c r="K46" s="339">
        <v>34</v>
      </c>
      <c r="L46" s="340">
        <v>33</v>
      </c>
      <c r="M46" s="354">
        <f>G46+H46+I46+J46+K46+L46</f>
        <v>206</v>
      </c>
      <c r="N46" s="356">
        <f>F46+M46</f>
        <v>314</v>
      </c>
    </row>
    <row r="47" spans="1:14" thickBot="1" x14ac:dyDescent="0.25">
      <c r="A47" s="306"/>
      <c r="B47" s="345" t="s">
        <v>76</v>
      </c>
      <c r="C47" s="346">
        <f>SUM(C43:C46)</f>
        <v>118</v>
      </c>
      <c r="D47" s="346">
        <f t="shared" ref="D47:M47" si="16">SUM(D43:D46)</f>
        <v>125</v>
      </c>
      <c r="E47" s="347">
        <f t="shared" si="16"/>
        <v>135</v>
      </c>
      <c r="F47" s="348">
        <f t="shared" si="16"/>
        <v>378</v>
      </c>
      <c r="G47" s="349">
        <f t="shared" si="16"/>
        <v>142</v>
      </c>
      <c r="H47" s="346">
        <f t="shared" si="16"/>
        <v>101</v>
      </c>
      <c r="I47" s="346">
        <f t="shared" si="16"/>
        <v>125</v>
      </c>
      <c r="J47" s="346">
        <f t="shared" si="16"/>
        <v>106</v>
      </c>
      <c r="K47" s="346">
        <f t="shared" si="16"/>
        <v>110</v>
      </c>
      <c r="L47" s="347">
        <f t="shared" si="16"/>
        <v>104</v>
      </c>
      <c r="M47" s="348">
        <f t="shared" si="16"/>
        <v>688</v>
      </c>
      <c r="N47" s="350">
        <f t="shared" ref="N47" si="17">SUM(N43:N46)</f>
        <v>1066</v>
      </c>
    </row>
    <row r="48" spans="1:14" thickBot="1" x14ac:dyDescent="0.25">
      <c r="A48" s="306"/>
      <c r="B48" s="357"/>
      <c r="C48" s="357"/>
      <c r="D48" s="357"/>
      <c r="E48" s="357"/>
      <c r="F48" s="357"/>
      <c r="G48" s="357"/>
      <c r="H48" s="357"/>
      <c r="I48" s="357"/>
      <c r="J48" s="357"/>
      <c r="K48" s="357"/>
      <c r="L48" s="357"/>
      <c r="M48" s="357"/>
      <c r="N48" s="357"/>
    </row>
    <row r="49" spans="1:14" ht="12.75" x14ac:dyDescent="0.2">
      <c r="A49" s="306" t="s">
        <v>434</v>
      </c>
      <c r="B49" s="328" t="s">
        <v>77</v>
      </c>
      <c r="C49" s="329">
        <v>25</v>
      </c>
      <c r="D49" s="329">
        <v>25</v>
      </c>
      <c r="E49" s="330">
        <v>30</v>
      </c>
      <c r="F49" s="331">
        <f>C49+D49+E49</f>
        <v>80</v>
      </c>
      <c r="G49" s="332">
        <v>28</v>
      </c>
      <c r="H49" s="329">
        <v>23</v>
      </c>
      <c r="I49" s="329">
        <v>35</v>
      </c>
      <c r="J49" s="329">
        <v>30</v>
      </c>
      <c r="K49" s="329">
        <v>27</v>
      </c>
      <c r="L49" s="330">
        <v>24</v>
      </c>
      <c r="M49" s="331">
        <f>SUM(G49:L49)</f>
        <v>167</v>
      </c>
      <c r="N49" s="333">
        <f>M49+F49</f>
        <v>247</v>
      </c>
    </row>
    <row r="50" spans="1:14" ht="12.75" x14ac:dyDescent="0.2">
      <c r="A50" s="306" t="s">
        <v>435</v>
      </c>
      <c r="B50" s="328" t="s">
        <v>78</v>
      </c>
      <c r="C50" s="329">
        <v>23</v>
      </c>
      <c r="D50" s="329">
        <v>22</v>
      </c>
      <c r="E50" s="330">
        <v>18</v>
      </c>
      <c r="F50" s="334">
        <f>C50+D50+E50</f>
        <v>63</v>
      </c>
      <c r="G50" s="332">
        <v>25</v>
      </c>
      <c r="H50" s="329">
        <v>25</v>
      </c>
      <c r="I50" s="329">
        <v>22</v>
      </c>
      <c r="J50" s="329">
        <v>21</v>
      </c>
      <c r="K50" s="329">
        <v>25</v>
      </c>
      <c r="L50" s="330">
        <v>27</v>
      </c>
      <c r="M50" s="334">
        <f>SUM(G50:L50)</f>
        <v>145</v>
      </c>
      <c r="N50" s="335">
        <f>M50+F50</f>
        <v>208</v>
      </c>
    </row>
    <row r="51" spans="1:14" thickBot="1" x14ac:dyDescent="0.25">
      <c r="A51" s="306">
        <v>2122</v>
      </c>
      <c r="B51" s="338" t="s">
        <v>79</v>
      </c>
      <c r="C51" s="338">
        <v>22</v>
      </c>
      <c r="D51" s="338">
        <v>28</v>
      </c>
      <c r="E51" s="342">
        <v>29</v>
      </c>
      <c r="F51" s="334">
        <f>C51+D51+E51</f>
        <v>79</v>
      </c>
      <c r="G51" s="380">
        <v>26</v>
      </c>
      <c r="H51" s="338">
        <v>19</v>
      </c>
      <c r="I51" s="338">
        <v>23</v>
      </c>
      <c r="J51" s="338">
        <v>25</v>
      </c>
      <c r="K51" s="338">
        <v>16</v>
      </c>
      <c r="L51" s="342">
        <v>10</v>
      </c>
      <c r="M51" s="334">
        <f>SUM(G51:L51)</f>
        <v>119</v>
      </c>
      <c r="N51" s="344">
        <f>M51+F51</f>
        <v>198</v>
      </c>
    </row>
    <row r="52" spans="1:14" thickBot="1" x14ac:dyDescent="0.25">
      <c r="A52" s="306"/>
      <c r="B52" s="345" t="s">
        <v>80</v>
      </c>
      <c r="C52" s="346">
        <f t="shared" ref="C52:M52" si="18">C49+C50+C51</f>
        <v>70</v>
      </c>
      <c r="D52" s="346">
        <f t="shared" si="18"/>
        <v>75</v>
      </c>
      <c r="E52" s="347">
        <f t="shared" si="18"/>
        <v>77</v>
      </c>
      <c r="F52" s="348">
        <f t="shared" si="18"/>
        <v>222</v>
      </c>
      <c r="G52" s="349">
        <f t="shared" si="18"/>
        <v>79</v>
      </c>
      <c r="H52" s="346">
        <f t="shared" si="18"/>
        <v>67</v>
      </c>
      <c r="I52" s="346">
        <f t="shared" si="18"/>
        <v>80</v>
      </c>
      <c r="J52" s="346">
        <f t="shared" si="18"/>
        <v>76</v>
      </c>
      <c r="K52" s="346">
        <f t="shared" si="18"/>
        <v>68</v>
      </c>
      <c r="L52" s="347">
        <f t="shared" si="18"/>
        <v>61</v>
      </c>
      <c r="M52" s="348">
        <f t="shared" si="18"/>
        <v>431</v>
      </c>
      <c r="N52" s="350">
        <f t="shared" ref="N52" si="19">N49+N50+N51</f>
        <v>653</v>
      </c>
    </row>
    <row r="53" spans="1:14" thickBot="1" x14ac:dyDescent="0.25">
      <c r="A53" s="306"/>
      <c r="B53" s="357"/>
      <c r="C53" s="357"/>
      <c r="D53" s="357"/>
      <c r="E53" s="357"/>
      <c r="F53" s="357"/>
      <c r="G53" s="357"/>
      <c r="H53" s="357"/>
      <c r="I53" s="357"/>
      <c r="J53" s="357"/>
      <c r="K53" s="357"/>
      <c r="L53" s="357"/>
      <c r="M53" s="357"/>
      <c r="N53" s="357"/>
    </row>
    <row r="54" spans="1:14" ht="12.75" x14ac:dyDescent="0.2">
      <c r="A54" s="306" t="s">
        <v>436</v>
      </c>
      <c r="B54" s="328" t="s">
        <v>81</v>
      </c>
      <c r="C54" s="329">
        <v>17</v>
      </c>
      <c r="D54" s="329">
        <v>19</v>
      </c>
      <c r="E54" s="330">
        <v>28</v>
      </c>
      <c r="F54" s="381">
        <f>C54+D54+E54</f>
        <v>64</v>
      </c>
      <c r="G54" s="332">
        <v>20</v>
      </c>
      <c r="H54" s="329">
        <v>19</v>
      </c>
      <c r="I54" s="329">
        <v>14</v>
      </c>
      <c r="J54" s="329">
        <v>18</v>
      </c>
      <c r="K54" s="329">
        <v>10</v>
      </c>
      <c r="L54" s="330">
        <v>12</v>
      </c>
      <c r="M54" s="381">
        <f>SUM(G54:L54)</f>
        <v>93</v>
      </c>
      <c r="N54" s="382">
        <f>M54+F54</f>
        <v>157</v>
      </c>
    </row>
    <row r="55" spans="1:14" ht="12.75" x14ac:dyDescent="0.2">
      <c r="A55" s="306" t="s">
        <v>437</v>
      </c>
      <c r="B55" s="328" t="s">
        <v>334</v>
      </c>
      <c r="C55" s="329">
        <v>25</v>
      </c>
      <c r="D55" s="329">
        <v>13</v>
      </c>
      <c r="E55" s="330">
        <v>7</v>
      </c>
      <c r="F55" s="354">
        <f>C55+D55+E55</f>
        <v>45</v>
      </c>
      <c r="G55" s="332">
        <v>25</v>
      </c>
      <c r="H55" s="329">
        <v>22</v>
      </c>
      <c r="I55" s="329">
        <v>12</v>
      </c>
      <c r="J55" s="329">
        <v>20</v>
      </c>
      <c r="K55" s="329">
        <v>19</v>
      </c>
      <c r="L55" s="330">
        <v>18</v>
      </c>
      <c r="M55" s="354">
        <f>SUM(G55:L55)</f>
        <v>116</v>
      </c>
      <c r="N55" s="356">
        <f>M55+F55</f>
        <v>161</v>
      </c>
    </row>
    <row r="56" spans="1:14" ht="12.75" x14ac:dyDescent="0.2">
      <c r="A56" s="306" t="s">
        <v>439</v>
      </c>
      <c r="B56" s="328" t="s">
        <v>82</v>
      </c>
      <c r="C56" s="329">
        <v>11</v>
      </c>
      <c r="D56" s="329">
        <v>9</v>
      </c>
      <c r="E56" s="330">
        <v>13</v>
      </c>
      <c r="F56" s="354">
        <f>C56+D56+E56</f>
        <v>33</v>
      </c>
      <c r="G56" s="332">
        <v>13</v>
      </c>
      <c r="H56" s="329">
        <v>9</v>
      </c>
      <c r="I56" s="329">
        <v>13</v>
      </c>
      <c r="J56" s="329">
        <v>12</v>
      </c>
      <c r="K56" s="329">
        <v>10</v>
      </c>
      <c r="L56" s="330">
        <v>11</v>
      </c>
      <c r="M56" s="354">
        <f>SUM(G56:L56)</f>
        <v>68</v>
      </c>
      <c r="N56" s="356">
        <f>M56+F56</f>
        <v>101</v>
      </c>
    </row>
    <row r="57" spans="1:14" thickBot="1" x14ac:dyDescent="0.25">
      <c r="A57" s="306" t="s">
        <v>440</v>
      </c>
      <c r="B57" s="338" t="s">
        <v>438</v>
      </c>
      <c r="C57" s="339">
        <v>9</v>
      </c>
      <c r="D57" s="339">
        <v>11</v>
      </c>
      <c r="E57" s="340">
        <v>9</v>
      </c>
      <c r="F57" s="354">
        <f>C57+D57+E57</f>
        <v>29</v>
      </c>
      <c r="G57" s="341">
        <v>19</v>
      </c>
      <c r="H57" s="339">
        <v>11</v>
      </c>
      <c r="I57" s="339">
        <v>14</v>
      </c>
      <c r="J57" s="339">
        <v>13</v>
      </c>
      <c r="K57" s="339">
        <v>9</v>
      </c>
      <c r="L57" s="340">
        <v>13</v>
      </c>
      <c r="M57" s="354">
        <f>SUM(G57:L57)</f>
        <v>79</v>
      </c>
      <c r="N57" s="356">
        <f>M57+F57</f>
        <v>108</v>
      </c>
    </row>
    <row r="58" spans="1:14" thickBot="1" x14ac:dyDescent="0.25">
      <c r="A58" s="306"/>
      <c r="B58" s="383" t="s">
        <v>83</v>
      </c>
      <c r="C58" s="384">
        <f>SUM(C54:C57)</f>
        <v>62</v>
      </c>
      <c r="D58" s="384">
        <f t="shared" ref="D58:M58" si="20">SUM(D54:D57)</f>
        <v>52</v>
      </c>
      <c r="E58" s="385">
        <f t="shared" si="20"/>
        <v>57</v>
      </c>
      <c r="F58" s="386">
        <f t="shared" si="20"/>
        <v>171</v>
      </c>
      <c r="G58" s="387">
        <f t="shared" si="20"/>
        <v>77</v>
      </c>
      <c r="H58" s="384">
        <f t="shared" si="20"/>
        <v>61</v>
      </c>
      <c r="I58" s="384">
        <f t="shared" si="20"/>
        <v>53</v>
      </c>
      <c r="J58" s="384">
        <f t="shared" si="20"/>
        <v>63</v>
      </c>
      <c r="K58" s="384">
        <f t="shared" si="20"/>
        <v>48</v>
      </c>
      <c r="L58" s="384">
        <f t="shared" si="20"/>
        <v>54</v>
      </c>
      <c r="M58" s="388">
        <f t="shared" si="20"/>
        <v>356</v>
      </c>
      <c r="N58" s="389">
        <f t="shared" ref="N58" si="21">SUM(N54:N57)</f>
        <v>527</v>
      </c>
    </row>
    <row r="59" spans="1:14" thickBot="1" x14ac:dyDescent="0.25">
      <c r="A59" s="306"/>
      <c r="B59" s="390"/>
      <c r="C59" s="390"/>
      <c r="D59" s="390"/>
      <c r="E59" s="390"/>
      <c r="F59" s="390"/>
      <c r="G59" s="390"/>
      <c r="H59" s="390"/>
      <c r="I59" s="390"/>
      <c r="J59" s="390"/>
      <c r="K59" s="390"/>
      <c r="L59" s="390"/>
      <c r="M59" s="390"/>
      <c r="N59" s="390"/>
    </row>
    <row r="60" spans="1:14" ht="12.75" x14ac:dyDescent="0.2">
      <c r="A60" s="306">
        <v>2131</v>
      </c>
      <c r="B60" s="316" t="s">
        <v>86</v>
      </c>
      <c r="C60" s="391">
        <v>21</v>
      </c>
      <c r="D60" s="391">
        <v>24</v>
      </c>
      <c r="E60" s="392">
        <v>25</v>
      </c>
      <c r="F60" s="312">
        <f>E60+D60+C60</f>
        <v>70</v>
      </c>
      <c r="G60" s="393">
        <v>20</v>
      </c>
      <c r="H60" s="391">
        <v>15</v>
      </c>
      <c r="I60" s="391">
        <v>15</v>
      </c>
      <c r="J60" s="391">
        <v>20</v>
      </c>
      <c r="K60" s="391">
        <v>14</v>
      </c>
      <c r="L60" s="392">
        <v>9</v>
      </c>
      <c r="M60" s="312">
        <f>SUM(G60:L60)</f>
        <v>93</v>
      </c>
      <c r="N60" s="394">
        <f>M60+F60</f>
        <v>163</v>
      </c>
    </row>
    <row r="61" spans="1:14" ht="12.75" x14ac:dyDescent="0.2">
      <c r="A61" s="306" t="s">
        <v>441</v>
      </c>
      <c r="B61" s="328" t="s">
        <v>85</v>
      </c>
      <c r="C61" s="329">
        <v>24</v>
      </c>
      <c r="D61" s="329">
        <v>25</v>
      </c>
      <c r="E61" s="330">
        <v>23</v>
      </c>
      <c r="F61" s="314">
        <f>E61+D61+C61</f>
        <v>72</v>
      </c>
      <c r="G61" s="332">
        <v>15</v>
      </c>
      <c r="H61" s="329">
        <v>19</v>
      </c>
      <c r="I61" s="329">
        <v>22</v>
      </c>
      <c r="J61" s="329">
        <v>21</v>
      </c>
      <c r="K61" s="329">
        <v>23</v>
      </c>
      <c r="L61" s="330">
        <v>13</v>
      </c>
      <c r="M61" s="314">
        <f>SUM(G61:L61)</f>
        <v>113</v>
      </c>
      <c r="N61" s="395">
        <f>M61+F61</f>
        <v>185</v>
      </c>
    </row>
    <row r="62" spans="1:14" ht="12.75" x14ac:dyDescent="0.2">
      <c r="A62" s="306" t="s">
        <v>442</v>
      </c>
      <c r="B62" s="328" t="s">
        <v>306</v>
      </c>
      <c r="C62" s="329">
        <v>23</v>
      </c>
      <c r="D62" s="329">
        <v>20</v>
      </c>
      <c r="E62" s="330">
        <v>21</v>
      </c>
      <c r="F62" s="314">
        <f>E62+D62+C62</f>
        <v>64</v>
      </c>
      <c r="G62" s="332">
        <v>21</v>
      </c>
      <c r="H62" s="329">
        <v>22</v>
      </c>
      <c r="I62" s="329">
        <v>14</v>
      </c>
      <c r="J62" s="329">
        <v>17</v>
      </c>
      <c r="K62" s="329">
        <v>6</v>
      </c>
      <c r="L62" s="330">
        <v>7</v>
      </c>
      <c r="M62" s="314">
        <f>SUM(G62:L62)</f>
        <v>87</v>
      </c>
      <c r="N62" s="395">
        <f>M62+F62</f>
        <v>151</v>
      </c>
    </row>
    <row r="63" spans="1:14" thickBot="1" x14ac:dyDescent="0.25">
      <c r="A63" s="306">
        <v>2133</v>
      </c>
      <c r="B63" s="338" t="s">
        <v>84</v>
      </c>
      <c r="C63" s="339">
        <v>51</v>
      </c>
      <c r="D63" s="339">
        <v>46</v>
      </c>
      <c r="E63" s="340">
        <v>55</v>
      </c>
      <c r="F63" s="396">
        <f>E63+D63+C63</f>
        <v>152</v>
      </c>
      <c r="G63" s="341">
        <v>40</v>
      </c>
      <c r="H63" s="339">
        <v>46</v>
      </c>
      <c r="I63" s="339">
        <v>51</v>
      </c>
      <c r="J63" s="339">
        <v>44</v>
      </c>
      <c r="K63" s="339">
        <v>48</v>
      </c>
      <c r="L63" s="340">
        <v>53</v>
      </c>
      <c r="M63" s="396">
        <f>SUM(G63:L63)</f>
        <v>282</v>
      </c>
      <c r="N63" s="397">
        <f>M63+F63</f>
        <v>434</v>
      </c>
    </row>
    <row r="64" spans="1:14" thickBot="1" x14ac:dyDescent="0.25">
      <c r="A64" s="306"/>
      <c r="B64" s="383" t="s">
        <v>87</v>
      </c>
      <c r="C64" s="384">
        <f>SUM(C60:C63)</f>
        <v>119</v>
      </c>
      <c r="D64" s="384">
        <f t="shared" ref="D64:M64" si="22">SUM(D60:D63)</f>
        <v>115</v>
      </c>
      <c r="E64" s="385">
        <f t="shared" si="22"/>
        <v>124</v>
      </c>
      <c r="F64" s="386">
        <f t="shared" si="22"/>
        <v>358</v>
      </c>
      <c r="G64" s="387">
        <f t="shared" si="22"/>
        <v>96</v>
      </c>
      <c r="H64" s="384">
        <f t="shared" si="22"/>
        <v>102</v>
      </c>
      <c r="I64" s="384">
        <f t="shared" si="22"/>
        <v>102</v>
      </c>
      <c r="J64" s="384">
        <f t="shared" si="22"/>
        <v>102</v>
      </c>
      <c r="K64" s="384">
        <f t="shared" si="22"/>
        <v>91</v>
      </c>
      <c r="L64" s="385">
        <f t="shared" si="22"/>
        <v>82</v>
      </c>
      <c r="M64" s="386">
        <f t="shared" si="22"/>
        <v>575</v>
      </c>
      <c r="N64" s="398">
        <f t="shared" ref="N64" si="23">SUM(N60:N63)</f>
        <v>933</v>
      </c>
    </row>
    <row r="65" spans="1:14" thickBot="1" x14ac:dyDescent="0.25">
      <c r="A65" s="306"/>
      <c r="B65" s="351"/>
      <c r="C65" s="351"/>
      <c r="D65" s="351"/>
      <c r="E65" s="351"/>
      <c r="F65" s="351"/>
      <c r="G65" s="351"/>
      <c r="H65" s="351"/>
      <c r="I65" s="351"/>
      <c r="J65" s="351"/>
      <c r="K65" s="351"/>
      <c r="L65" s="351"/>
      <c r="M65" s="351"/>
      <c r="N65" s="351"/>
    </row>
    <row r="66" spans="1:14" ht="12.75" x14ac:dyDescent="0.2">
      <c r="A66" s="306" t="s">
        <v>443</v>
      </c>
      <c r="B66" s="328" t="s">
        <v>90</v>
      </c>
      <c r="C66" s="329">
        <v>23</v>
      </c>
      <c r="D66" s="329">
        <v>9</v>
      </c>
      <c r="E66" s="337">
        <v>11</v>
      </c>
      <c r="F66" s="331">
        <f>C66+D66+E66</f>
        <v>43</v>
      </c>
      <c r="G66" s="366">
        <v>6</v>
      </c>
      <c r="H66" s="328">
        <v>12</v>
      </c>
      <c r="I66" s="328">
        <v>7</v>
      </c>
      <c r="J66" s="328">
        <v>9</v>
      </c>
      <c r="K66" s="328">
        <v>5</v>
      </c>
      <c r="L66" s="337">
        <v>10</v>
      </c>
      <c r="M66" s="331">
        <f>SUM(G66:L66)</f>
        <v>49</v>
      </c>
      <c r="N66" s="333">
        <f>M66+F66</f>
        <v>92</v>
      </c>
    </row>
    <row r="67" spans="1:14" ht="12.75" x14ac:dyDescent="0.2">
      <c r="A67" s="306" t="s">
        <v>444</v>
      </c>
      <c r="B67" s="328" t="s">
        <v>91</v>
      </c>
      <c r="C67" s="329">
        <v>2</v>
      </c>
      <c r="D67" s="329">
        <v>4</v>
      </c>
      <c r="E67" s="337">
        <v>4</v>
      </c>
      <c r="F67" s="334">
        <f>C67+D67+E67</f>
        <v>10</v>
      </c>
      <c r="G67" s="366">
        <v>5</v>
      </c>
      <c r="H67" s="328">
        <v>4</v>
      </c>
      <c r="I67" s="328">
        <v>5</v>
      </c>
      <c r="J67" s="328">
        <v>4</v>
      </c>
      <c r="K67" s="328">
        <v>2</v>
      </c>
      <c r="L67" s="337">
        <v>4</v>
      </c>
      <c r="M67" s="334">
        <f t="shared" ref="M67:M75" si="24">SUM(G67:L67)</f>
        <v>24</v>
      </c>
      <c r="N67" s="335">
        <f t="shared" ref="N67:N75" si="25">M67+F67</f>
        <v>34</v>
      </c>
    </row>
    <row r="68" spans="1:14" ht="12.75" x14ac:dyDescent="0.2">
      <c r="A68" s="306" t="s">
        <v>445</v>
      </c>
      <c r="B68" s="328" t="s">
        <v>95</v>
      </c>
      <c r="C68" s="329">
        <v>3</v>
      </c>
      <c r="D68" s="329">
        <v>3</v>
      </c>
      <c r="E68" s="337">
        <v>3</v>
      </c>
      <c r="F68" s="334">
        <f>C68+D68+E68</f>
        <v>9</v>
      </c>
      <c r="G68" s="366">
        <v>2</v>
      </c>
      <c r="H68" s="328">
        <v>3</v>
      </c>
      <c r="I68" s="328">
        <v>2</v>
      </c>
      <c r="J68" s="328">
        <v>7</v>
      </c>
      <c r="K68" s="328">
        <v>2</v>
      </c>
      <c r="L68" s="337">
        <v>3</v>
      </c>
      <c r="M68" s="334">
        <f t="shared" si="24"/>
        <v>19</v>
      </c>
      <c r="N68" s="335">
        <f t="shared" si="25"/>
        <v>28</v>
      </c>
    </row>
    <row r="69" spans="1:14" ht="12.75" x14ac:dyDescent="0.2">
      <c r="A69" s="306" t="s">
        <v>446</v>
      </c>
      <c r="B69" s="328" t="s">
        <v>96</v>
      </c>
      <c r="C69" s="329">
        <v>8</v>
      </c>
      <c r="D69" s="329">
        <v>2</v>
      </c>
      <c r="E69" s="337">
        <v>3</v>
      </c>
      <c r="F69" s="334">
        <f t="shared" ref="F69:F75" si="26">C69+D69+E69</f>
        <v>13</v>
      </c>
      <c r="G69" s="366">
        <v>5</v>
      </c>
      <c r="H69" s="328">
        <v>4</v>
      </c>
      <c r="I69" s="328">
        <v>5</v>
      </c>
      <c r="J69" s="328">
        <v>7</v>
      </c>
      <c r="K69" s="328">
        <v>4</v>
      </c>
      <c r="L69" s="337">
        <v>3</v>
      </c>
      <c r="M69" s="334">
        <f t="shared" si="24"/>
        <v>28</v>
      </c>
      <c r="N69" s="335">
        <f t="shared" si="25"/>
        <v>41</v>
      </c>
    </row>
    <row r="70" spans="1:14" ht="12.75" x14ac:dyDescent="0.2">
      <c r="A70" s="306" t="s">
        <v>502</v>
      </c>
      <c r="B70" s="328" t="s">
        <v>503</v>
      </c>
      <c r="C70" s="329">
        <v>7</v>
      </c>
      <c r="D70" s="329">
        <v>10</v>
      </c>
      <c r="E70" s="337">
        <v>9</v>
      </c>
      <c r="F70" s="334">
        <f t="shared" si="26"/>
        <v>26</v>
      </c>
      <c r="G70" s="366">
        <v>7</v>
      </c>
      <c r="H70" s="328">
        <v>11</v>
      </c>
      <c r="I70" s="328">
        <v>12</v>
      </c>
      <c r="J70" s="328">
        <v>14</v>
      </c>
      <c r="K70" s="328">
        <v>7</v>
      </c>
      <c r="L70" s="337">
        <v>12</v>
      </c>
      <c r="M70" s="334">
        <f t="shared" si="24"/>
        <v>63</v>
      </c>
      <c r="N70" s="335">
        <f t="shared" si="25"/>
        <v>89</v>
      </c>
    </row>
    <row r="71" spans="1:14" ht="12.75" x14ac:dyDescent="0.2">
      <c r="A71" s="306" t="s">
        <v>447</v>
      </c>
      <c r="B71" s="328" t="s">
        <v>89</v>
      </c>
      <c r="C71" s="329">
        <v>14</v>
      </c>
      <c r="D71" s="329">
        <v>11</v>
      </c>
      <c r="E71" s="337">
        <v>10</v>
      </c>
      <c r="F71" s="334">
        <f t="shared" si="26"/>
        <v>35</v>
      </c>
      <c r="G71" s="366">
        <v>17</v>
      </c>
      <c r="H71" s="328">
        <v>9</v>
      </c>
      <c r="I71" s="328">
        <v>18</v>
      </c>
      <c r="J71" s="328">
        <v>18</v>
      </c>
      <c r="K71" s="328">
        <v>15</v>
      </c>
      <c r="L71" s="337">
        <v>13</v>
      </c>
      <c r="M71" s="334">
        <f t="shared" si="24"/>
        <v>90</v>
      </c>
      <c r="N71" s="335">
        <f t="shared" si="25"/>
        <v>125</v>
      </c>
    </row>
    <row r="72" spans="1:14" ht="12.75" x14ac:dyDescent="0.2">
      <c r="A72" s="306" t="s">
        <v>448</v>
      </c>
      <c r="B72" s="328" t="s">
        <v>92</v>
      </c>
      <c r="C72" s="329">
        <v>11</v>
      </c>
      <c r="D72" s="329">
        <v>6</v>
      </c>
      <c r="E72" s="337">
        <v>9</v>
      </c>
      <c r="F72" s="334">
        <f t="shared" si="26"/>
        <v>26</v>
      </c>
      <c r="G72" s="366">
        <v>7</v>
      </c>
      <c r="H72" s="328">
        <v>10</v>
      </c>
      <c r="I72" s="328">
        <v>9</v>
      </c>
      <c r="J72" s="328">
        <v>9</v>
      </c>
      <c r="K72" s="328">
        <v>9</v>
      </c>
      <c r="L72" s="337">
        <v>13</v>
      </c>
      <c r="M72" s="334">
        <f t="shared" si="24"/>
        <v>57</v>
      </c>
      <c r="N72" s="335">
        <f t="shared" si="25"/>
        <v>83</v>
      </c>
    </row>
    <row r="73" spans="1:14" ht="12.75" x14ac:dyDescent="0.2">
      <c r="A73" s="306" t="s">
        <v>449</v>
      </c>
      <c r="B73" s="328" t="s">
        <v>94</v>
      </c>
      <c r="C73" s="329">
        <v>3</v>
      </c>
      <c r="D73" s="329">
        <v>6</v>
      </c>
      <c r="E73" s="330">
        <v>6</v>
      </c>
      <c r="F73" s="334">
        <f t="shared" si="26"/>
        <v>15</v>
      </c>
      <c r="G73" s="332">
        <v>10</v>
      </c>
      <c r="H73" s="329">
        <v>3</v>
      </c>
      <c r="I73" s="329">
        <v>7</v>
      </c>
      <c r="J73" s="329">
        <v>4</v>
      </c>
      <c r="K73" s="329">
        <v>6</v>
      </c>
      <c r="L73" s="330">
        <v>3</v>
      </c>
      <c r="M73" s="334">
        <f t="shared" si="24"/>
        <v>33</v>
      </c>
      <c r="N73" s="335">
        <f t="shared" si="25"/>
        <v>48</v>
      </c>
    </row>
    <row r="74" spans="1:14" ht="12.75" x14ac:dyDescent="0.2">
      <c r="A74" s="306" t="s">
        <v>504</v>
      </c>
      <c r="B74" s="328" t="s">
        <v>93</v>
      </c>
      <c r="C74" s="329">
        <v>3</v>
      </c>
      <c r="D74" s="329">
        <v>14</v>
      </c>
      <c r="E74" s="330">
        <v>5</v>
      </c>
      <c r="F74" s="334">
        <f t="shared" si="26"/>
        <v>22</v>
      </c>
      <c r="G74" s="332">
        <v>3</v>
      </c>
      <c r="H74" s="329">
        <v>5</v>
      </c>
      <c r="I74" s="329">
        <v>4</v>
      </c>
      <c r="J74" s="329">
        <v>5</v>
      </c>
      <c r="K74" s="329">
        <v>5</v>
      </c>
      <c r="L74" s="330">
        <v>6</v>
      </c>
      <c r="M74" s="334">
        <f t="shared" si="24"/>
        <v>28</v>
      </c>
      <c r="N74" s="335">
        <f t="shared" si="25"/>
        <v>50</v>
      </c>
    </row>
    <row r="75" spans="1:14" thickBot="1" x14ac:dyDescent="0.25">
      <c r="A75" s="306" t="s">
        <v>505</v>
      </c>
      <c r="B75" s="338" t="s">
        <v>97</v>
      </c>
      <c r="C75" s="339">
        <v>3</v>
      </c>
      <c r="D75" s="339">
        <v>7</v>
      </c>
      <c r="E75" s="340">
        <v>3</v>
      </c>
      <c r="F75" s="354">
        <f t="shared" si="26"/>
        <v>13</v>
      </c>
      <c r="G75" s="341">
        <v>4</v>
      </c>
      <c r="H75" s="339">
        <v>6</v>
      </c>
      <c r="I75" s="339">
        <v>7</v>
      </c>
      <c r="J75" s="339">
        <v>5</v>
      </c>
      <c r="K75" s="339">
        <v>5</v>
      </c>
      <c r="L75" s="340">
        <v>8</v>
      </c>
      <c r="M75" s="343">
        <f t="shared" si="24"/>
        <v>35</v>
      </c>
      <c r="N75" s="356">
        <f t="shared" si="25"/>
        <v>48</v>
      </c>
    </row>
    <row r="76" spans="1:14" thickBot="1" x14ac:dyDescent="0.25">
      <c r="A76" s="306"/>
      <c r="B76" s="383" t="s">
        <v>98</v>
      </c>
      <c r="C76" s="384">
        <f t="shared" ref="C76:M76" si="27">SUM(C66:C75)</f>
        <v>77</v>
      </c>
      <c r="D76" s="384">
        <f t="shared" si="27"/>
        <v>72</v>
      </c>
      <c r="E76" s="385">
        <f t="shared" si="27"/>
        <v>63</v>
      </c>
      <c r="F76" s="386">
        <f t="shared" si="27"/>
        <v>212</v>
      </c>
      <c r="G76" s="387">
        <f t="shared" si="27"/>
        <v>66</v>
      </c>
      <c r="H76" s="384">
        <f t="shared" si="27"/>
        <v>67</v>
      </c>
      <c r="I76" s="384">
        <f t="shared" si="27"/>
        <v>76</v>
      </c>
      <c r="J76" s="384">
        <f t="shared" si="27"/>
        <v>82</v>
      </c>
      <c r="K76" s="384">
        <f t="shared" si="27"/>
        <v>60</v>
      </c>
      <c r="L76" s="385">
        <f t="shared" si="27"/>
        <v>75</v>
      </c>
      <c r="M76" s="386">
        <f t="shared" si="27"/>
        <v>426</v>
      </c>
      <c r="N76" s="389">
        <f t="shared" ref="N76" si="28">SUM(N66:N75)</f>
        <v>638</v>
      </c>
    </row>
    <row r="77" spans="1:14" thickBot="1" x14ac:dyDescent="0.25">
      <c r="A77" s="306"/>
      <c r="B77" s="351"/>
      <c r="C77" s="351"/>
      <c r="D77" s="351"/>
      <c r="E77" s="351"/>
      <c r="F77" s="351"/>
      <c r="G77" s="351"/>
      <c r="H77" s="351"/>
      <c r="I77" s="351"/>
      <c r="J77" s="351"/>
      <c r="K77" s="351"/>
      <c r="L77" s="351"/>
      <c r="M77" s="307"/>
      <c r="N77" s="351"/>
    </row>
    <row r="78" spans="1:14" thickBot="1" x14ac:dyDescent="0.25">
      <c r="A78" s="306"/>
      <c r="B78" s="399" t="s">
        <v>99</v>
      </c>
      <c r="C78" s="400">
        <f t="shared" ref="C78:N78" si="29">C16+C25+C35+C41+C47+C52+C58+C64+C76</f>
        <v>648</v>
      </c>
      <c r="D78" s="400">
        <f t="shared" si="29"/>
        <v>622</v>
      </c>
      <c r="E78" s="400">
        <f t="shared" si="29"/>
        <v>644</v>
      </c>
      <c r="F78" s="401">
        <f t="shared" si="29"/>
        <v>1914</v>
      </c>
      <c r="G78" s="400">
        <f t="shared" si="29"/>
        <v>649</v>
      </c>
      <c r="H78" s="400">
        <f t="shared" si="29"/>
        <v>601</v>
      </c>
      <c r="I78" s="400">
        <f t="shared" si="29"/>
        <v>636</v>
      </c>
      <c r="J78" s="400">
        <f t="shared" si="29"/>
        <v>612</v>
      </c>
      <c r="K78" s="400">
        <f t="shared" si="29"/>
        <v>575</v>
      </c>
      <c r="L78" s="400">
        <f t="shared" si="29"/>
        <v>544</v>
      </c>
      <c r="M78" s="401">
        <f t="shared" si="29"/>
        <v>3617</v>
      </c>
      <c r="N78" s="402">
        <f t="shared" si="29"/>
        <v>5531</v>
      </c>
    </row>
  </sheetData>
  <mergeCells count="3">
    <mergeCell ref="B3:N3"/>
    <mergeCell ref="B4:N4"/>
    <mergeCell ref="B2:N2"/>
  </mergeCells>
  <phoneticPr fontId="4" type="noConversion"/>
  <pageMargins left="0.78740157480314965" right="0.78740157480314965" top="0.98425196850393704" bottom="0.98425196850393704" header="0.51181102362204722" footer="0.51181102362204722"/>
  <pageSetup paperSize="9" scale="86" orientation="portrait" r:id="rId1"/>
  <headerFooter alignWithMargins="0">
    <oddFooter>&amp;L&amp;D&amp;CAllgemeine Übersicht</oddFooter>
  </headerFooter>
  <rowBreaks count="1" manualBreakCount="1">
    <brk id="5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A81"/>
  <sheetViews>
    <sheetView topLeftCell="A21" workbookViewId="0">
      <selection activeCell="Z21" sqref="Z21"/>
    </sheetView>
  </sheetViews>
  <sheetFormatPr baseColWidth="10" defaultRowHeight="12.75" x14ac:dyDescent="0.2"/>
  <cols>
    <col min="1" max="1" width="6.42578125" bestFit="1" customWidth="1"/>
    <col min="3" max="3" width="4" bestFit="1" customWidth="1"/>
    <col min="4" max="4" width="3.85546875" bestFit="1" customWidth="1"/>
    <col min="5" max="5" width="4" bestFit="1" customWidth="1"/>
    <col min="6" max="6" width="3.85546875" bestFit="1" customWidth="1"/>
    <col min="7" max="7" width="4" bestFit="1" customWidth="1"/>
    <col min="8" max="8" width="3.85546875" bestFit="1" customWidth="1"/>
    <col min="9" max="9" width="4.28515625" bestFit="1" customWidth="1"/>
    <col min="10" max="10" width="5" bestFit="1" customWidth="1"/>
    <col min="11" max="11" width="7.28515625" bestFit="1" customWidth="1"/>
    <col min="12" max="12" width="3.7109375" bestFit="1" customWidth="1"/>
    <col min="13" max="13" width="3.85546875" bestFit="1" customWidth="1"/>
    <col min="14" max="14" width="3.7109375" bestFit="1" customWidth="1"/>
    <col min="15" max="15" width="3.85546875" bestFit="1" customWidth="1"/>
    <col min="16" max="16" width="3.7109375" bestFit="1" customWidth="1"/>
    <col min="17" max="17" width="3.85546875" bestFit="1" customWidth="1"/>
    <col min="18" max="18" width="3.7109375" bestFit="1" customWidth="1"/>
    <col min="19" max="19" width="3.85546875" bestFit="1" customWidth="1"/>
    <col min="20" max="20" width="3.7109375" bestFit="1" customWidth="1"/>
    <col min="21" max="21" width="3.85546875" bestFit="1" customWidth="1"/>
    <col min="22" max="22" width="3.7109375" bestFit="1" customWidth="1"/>
    <col min="23" max="23" width="3.85546875" bestFit="1" customWidth="1"/>
    <col min="24" max="24" width="4.28515625" bestFit="1" customWidth="1"/>
    <col min="25" max="25" width="5" bestFit="1" customWidth="1"/>
    <col min="26" max="26" width="7.28515625" bestFit="1" customWidth="1"/>
    <col min="27" max="27" width="8" bestFit="1" customWidth="1"/>
  </cols>
  <sheetData>
    <row r="1" spans="1:27" ht="13.5" thickBot="1" x14ac:dyDescent="0.25">
      <c r="A1" s="306"/>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row>
    <row r="2" spans="1:27" ht="34.5" customHeight="1" x14ac:dyDescent="0.3">
      <c r="A2" s="306"/>
      <c r="B2" s="1289" t="s">
        <v>739</v>
      </c>
      <c r="C2" s="1290"/>
      <c r="D2" s="1290"/>
      <c r="E2" s="1290"/>
      <c r="F2" s="1290"/>
      <c r="G2" s="1290"/>
      <c r="H2" s="1290"/>
      <c r="I2" s="1290"/>
      <c r="J2" s="1290"/>
      <c r="K2" s="1290"/>
      <c r="L2" s="1290"/>
      <c r="M2" s="1290"/>
      <c r="N2" s="1290"/>
      <c r="O2" s="1290"/>
      <c r="P2" s="1290"/>
      <c r="Q2" s="1290"/>
      <c r="R2" s="1290"/>
      <c r="S2" s="1290"/>
      <c r="T2" s="1290"/>
      <c r="U2" s="1290"/>
      <c r="V2" s="1290"/>
      <c r="W2" s="1290"/>
      <c r="X2" s="1290"/>
      <c r="Y2" s="1290"/>
      <c r="Z2" s="1290"/>
      <c r="AA2" s="1291"/>
    </row>
    <row r="3" spans="1:27" ht="16.5" x14ac:dyDescent="0.3">
      <c r="A3" s="306"/>
      <c r="B3" s="1292" t="s">
        <v>689</v>
      </c>
      <c r="C3" s="1293"/>
      <c r="D3" s="1293"/>
      <c r="E3" s="1293"/>
      <c r="F3" s="1293"/>
      <c r="G3" s="1293"/>
      <c r="H3" s="1293"/>
      <c r="I3" s="1293"/>
      <c r="J3" s="1293"/>
      <c r="K3" s="1293"/>
      <c r="L3" s="1293"/>
      <c r="M3" s="1293"/>
      <c r="N3" s="1293"/>
      <c r="O3" s="1293"/>
      <c r="P3" s="1293"/>
      <c r="Q3" s="1293"/>
      <c r="R3" s="1293"/>
      <c r="S3" s="1293"/>
      <c r="T3" s="1293"/>
      <c r="U3" s="1293"/>
      <c r="V3" s="1293"/>
      <c r="W3" s="1293"/>
      <c r="X3" s="1293"/>
      <c r="Y3" s="1293"/>
      <c r="Z3" s="1293"/>
      <c r="AA3" s="1294"/>
    </row>
    <row r="4" spans="1:27" ht="17.25" thickBot="1" x14ac:dyDescent="0.35">
      <c r="A4" s="306"/>
      <c r="B4" s="1295" t="s">
        <v>690</v>
      </c>
      <c r="C4" s="1296"/>
      <c r="D4" s="1296"/>
      <c r="E4" s="1296"/>
      <c r="F4" s="1296"/>
      <c r="G4" s="1296"/>
      <c r="H4" s="1296"/>
      <c r="I4" s="1296"/>
      <c r="J4" s="1296"/>
      <c r="K4" s="1296"/>
      <c r="L4" s="1296"/>
      <c r="M4" s="1296"/>
      <c r="N4" s="1296"/>
      <c r="O4" s="1296"/>
      <c r="P4" s="1296"/>
      <c r="Q4" s="1296"/>
      <c r="R4" s="1296"/>
      <c r="S4" s="1296"/>
      <c r="T4" s="1296"/>
      <c r="U4" s="1296"/>
      <c r="V4" s="1296"/>
      <c r="W4" s="1296"/>
      <c r="X4" s="1296"/>
      <c r="Y4" s="1296"/>
      <c r="Z4" s="1296"/>
      <c r="AA4" s="1297"/>
    </row>
    <row r="5" spans="1:27" x14ac:dyDescent="0.2">
      <c r="A5" s="306"/>
      <c r="B5" s="310"/>
      <c r="C5" s="310"/>
      <c r="D5" s="310"/>
      <c r="E5" s="310"/>
      <c r="F5" s="310"/>
      <c r="G5" s="310"/>
      <c r="H5" s="310"/>
      <c r="I5" s="310"/>
      <c r="J5" s="310"/>
      <c r="K5" s="310"/>
      <c r="L5" s="310"/>
      <c r="M5" s="310"/>
      <c r="N5" s="310"/>
      <c r="O5" s="310"/>
      <c r="P5" s="310"/>
      <c r="Q5" s="310"/>
      <c r="R5" s="310"/>
      <c r="S5" s="310"/>
      <c r="T5" s="310"/>
      <c r="U5" s="310"/>
      <c r="V5" s="310"/>
      <c r="W5" s="310"/>
      <c r="X5" s="310"/>
      <c r="Y5" s="310"/>
      <c r="Z5" s="310"/>
      <c r="AA5" s="310"/>
    </row>
    <row r="6" spans="1:27" ht="33.75" x14ac:dyDescent="0.2">
      <c r="A6" s="306" t="s">
        <v>397</v>
      </c>
      <c r="B6" s="311"/>
      <c r="C6" s="311" t="s">
        <v>27</v>
      </c>
      <c r="D6" s="311" t="s">
        <v>284</v>
      </c>
      <c r="E6" s="311" t="s">
        <v>28</v>
      </c>
      <c r="F6" s="311" t="s">
        <v>284</v>
      </c>
      <c r="G6" s="311" t="s">
        <v>29</v>
      </c>
      <c r="H6" s="311" t="s">
        <v>284</v>
      </c>
      <c r="I6" s="902" t="s">
        <v>652</v>
      </c>
      <c r="J6" s="923" t="s">
        <v>654</v>
      </c>
      <c r="K6" s="905" t="s">
        <v>660</v>
      </c>
      <c r="L6" s="311" t="s">
        <v>31</v>
      </c>
      <c r="M6" s="311" t="s">
        <v>284</v>
      </c>
      <c r="N6" s="311" t="s">
        <v>32</v>
      </c>
      <c r="O6" s="311" t="s">
        <v>284</v>
      </c>
      <c r="P6" s="311" t="s">
        <v>33</v>
      </c>
      <c r="Q6" s="311" t="s">
        <v>284</v>
      </c>
      <c r="R6" s="311" t="s">
        <v>34</v>
      </c>
      <c r="S6" s="311" t="s">
        <v>284</v>
      </c>
      <c r="T6" s="311" t="s">
        <v>35</v>
      </c>
      <c r="U6" s="311" t="s">
        <v>284</v>
      </c>
      <c r="V6" s="311" t="s">
        <v>36</v>
      </c>
      <c r="W6" s="311" t="s">
        <v>284</v>
      </c>
      <c r="X6" s="923" t="s">
        <v>652</v>
      </c>
      <c r="Y6" s="923" t="s">
        <v>653</v>
      </c>
      <c r="Z6" s="905" t="s">
        <v>656</v>
      </c>
      <c r="AA6" s="902" t="s">
        <v>657</v>
      </c>
    </row>
    <row r="7" spans="1:27" x14ac:dyDescent="0.2">
      <c r="A7" s="306"/>
      <c r="B7" s="311"/>
      <c r="C7" s="311"/>
      <c r="D7" s="311"/>
      <c r="E7" s="311"/>
      <c r="F7" s="311"/>
      <c r="G7" s="311"/>
      <c r="H7" s="311"/>
      <c r="I7" s="311"/>
      <c r="J7" s="924"/>
      <c r="K7" s="906"/>
      <c r="L7" s="311"/>
      <c r="M7" s="311"/>
      <c r="N7" s="311"/>
      <c r="O7" s="311"/>
      <c r="P7" s="311"/>
      <c r="Q7" s="311"/>
      <c r="R7" s="311"/>
      <c r="S7" s="311"/>
      <c r="T7" s="311"/>
      <c r="U7" s="311"/>
      <c r="V7" s="311"/>
      <c r="W7" s="311"/>
      <c r="X7" s="924"/>
      <c r="Y7" s="924"/>
      <c r="Z7" s="906"/>
      <c r="AA7" s="311"/>
    </row>
    <row r="8" spans="1:27" x14ac:dyDescent="0.2">
      <c r="A8" s="306" t="s">
        <v>406</v>
      </c>
      <c r="B8" s="328" t="s">
        <v>44</v>
      </c>
      <c r="C8" s="329">
        <v>5</v>
      </c>
      <c r="D8" s="329"/>
      <c r="E8" s="329">
        <v>4</v>
      </c>
      <c r="F8" s="329"/>
      <c r="G8" s="330">
        <v>7</v>
      </c>
      <c r="H8" s="329"/>
      <c r="I8" s="908">
        <f>D8+F8+H8</f>
        <v>0</v>
      </c>
      <c r="J8" s="910">
        <f>C8+E8+G8</f>
        <v>16</v>
      </c>
      <c r="K8" s="907">
        <f t="shared" ref="K8:K71" si="0">J8+I8</f>
        <v>16</v>
      </c>
      <c r="L8" s="332">
        <v>9</v>
      </c>
      <c r="M8" s="329"/>
      <c r="N8" s="329">
        <v>7</v>
      </c>
      <c r="O8" s="329"/>
      <c r="P8" s="329">
        <v>5</v>
      </c>
      <c r="Q8" s="329"/>
      <c r="R8" s="329">
        <v>4</v>
      </c>
      <c r="S8" s="329"/>
      <c r="T8" s="329">
        <v>7</v>
      </c>
      <c r="U8" s="329"/>
      <c r="V8" s="330">
        <v>5</v>
      </c>
      <c r="W8" s="329"/>
      <c r="X8" s="925">
        <f>M8+O8+Q8+S8+U8+W8</f>
        <v>0</v>
      </c>
      <c r="Y8" s="925">
        <f t="shared" ref="Y8:Y71" si="1">L8+N8+P8+R8+T8+V8</f>
        <v>37</v>
      </c>
      <c r="Z8" s="907">
        <f t="shared" ref="Z8:Z65" si="2">Y8+X8</f>
        <v>37</v>
      </c>
      <c r="AA8" s="904">
        <f>Z8+K8</f>
        <v>53</v>
      </c>
    </row>
    <row r="9" spans="1:27" x14ac:dyDescent="0.2">
      <c r="A9" s="306" t="s">
        <v>407</v>
      </c>
      <c r="B9" s="328" t="s">
        <v>45</v>
      </c>
      <c r="C9" s="329">
        <v>4</v>
      </c>
      <c r="D9" s="329"/>
      <c r="E9" s="329">
        <v>7</v>
      </c>
      <c r="F9" s="329"/>
      <c r="G9" s="330">
        <v>4</v>
      </c>
      <c r="H9" s="329"/>
      <c r="I9" s="908">
        <f t="shared" ref="I9:I16" si="3">D9+F9+H9</f>
        <v>0</v>
      </c>
      <c r="J9" s="910">
        <f t="shared" ref="J9:J16" si="4">C9+E9+G9</f>
        <v>15</v>
      </c>
      <c r="K9" s="907">
        <f t="shared" si="0"/>
        <v>15</v>
      </c>
      <c r="L9" s="332">
        <v>4</v>
      </c>
      <c r="M9" s="329"/>
      <c r="N9" s="329">
        <v>3</v>
      </c>
      <c r="O9" s="329"/>
      <c r="P9" s="329">
        <v>4</v>
      </c>
      <c r="Q9" s="329"/>
      <c r="R9" s="329">
        <v>2</v>
      </c>
      <c r="S9" s="329"/>
      <c r="T9" s="329">
        <v>7</v>
      </c>
      <c r="U9" s="329"/>
      <c r="V9" s="330">
        <v>5</v>
      </c>
      <c r="W9" s="329"/>
      <c r="X9" s="925">
        <f t="shared" ref="X9:X16" si="5">M9+O9+Q9+S9+U9+W9</f>
        <v>0</v>
      </c>
      <c r="Y9" s="925">
        <f t="shared" si="1"/>
        <v>25</v>
      </c>
      <c r="Z9" s="907">
        <f t="shared" si="2"/>
        <v>25</v>
      </c>
      <c r="AA9" s="904">
        <f>Z9+K9</f>
        <v>40</v>
      </c>
    </row>
    <row r="10" spans="1:27" x14ac:dyDescent="0.2">
      <c r="A10" s="306" t="s">
        <v>408</v>
      </c>
      <c r="B10" s="328" t="s">
        <v>46</v>
      </c>
      <c r="C10" s="329">
        <v>5</v>
      </c>
      <c r="D10" s="329"/>
      <c r="E10" s="329">
        <v>5</v>
      </c>
      <c r="F10" s="329"/>
      <c r="G10" s="330">
        <v>7</v>
      </c>
      <c r="H10" s="329"/>
      <c r="I10" s="908">
        <f t="shared" si="3"/>
        <v>0</v>
      </c>
      <c r="J10" s="910">
        <f t="shared" si="4"/>
        <v>17</v>
      </c>
      <c r="K10" s="907">
        <f t="shared" si="0"/>
        <v>17</v>
      </c>
      <c r="L10" s="332">
        <v>7</v>
      </c>
      <c r="M10" s="329"/>
      <c r="N10" s="329">
        <v>10</v>
      </c>
      <c r="O10" s="329"/>
      <c r="P10" s="329">
        <v>8</v>
      </c>
      <c r="Q10" s="329"/>
      <c r="R10" s="329">
        <v>7</v>
      </c>
      <c r="S10" s="329"/>
      <c r="T10" s="329">
        <v>5</v>
      </c>
      <c r="U10" s="329"/>
      <c r="V10" s="330">
        <v>9</v>
      </c>
      <c r="W10" s="329"/>
      <c r="X10" s="925">
        <f t="shared" si="5"/>
        <v>0</v>
      </c>
      <c r="Y10" s="925">
        <f t="shared" si="1"/>
        <v>46</v>
      </c>
      <c r="Z10" s="907">
        <f t="shared" si="2"/>
        <v>46</v>
      </c>
      <c r="AA10" s="904">
        <f t="shared" ref="AA10:AA16" si="6">Z10+K10</f>
        <v>63</v>
      </c>
    </row>
    <row r="11" spans="1:27" x14ac:dyDescent="0.2">
      <c r="A11" s="306" t="s">
        <v>402</v>
      </c>
      <c r="B11" s="328" t="s">
        <v>405</v>
      </c>
      <c r="C11" s="329">
        <v>16</v>
      </c>
      <c r="D11" s="329"/>
      <c r="E11" s="329">
        <v>9</v>
      </c>
      <c r="F11" s="329"/>
      <c r="G11" s="330">
        <v>14</v>
      </c>
      <c r="H11" s="329"/>
      <c r="I11" s="908">
        <f t="shared" si="3"/>
        <v>0</v>
      </c>
      <c r="J11" s="910">
        <f t="shared" si="4"/>
        <v>39</v>
      </c>
      <c r="K11" s="907">
        <f t="shared" si="0"/>
        <v>39</v>
      </c>
      <c r="L11" s="332">
        <v>12</v>
      </c>
      <c r="M11" s="329"/>
      <c r="N11" s="329">
        <v>14</v>
      </c>
      <c r="O11" s="329"/>
      <c r="P11" s="329">
        <v>18</v>
      </c>
      <c r="Q11" s="329"/>
      <c r="R11" s="329">
        <v>12</v>
      </c>
      <c r="S11" s="329"/>
      <c r="T11" s="329">
        <v>18</v>
      </c>
      <c r="U11" s="329"/>
      <c r="V11" s="330">
        <v>11</v>
      </c>
      <c r="W11" s="329"/>
      <c r="X11" s="925">
        <f t="shared" si="5"/>
        <v>0</v>
      </c>
      <c r="Y11" s="925">
        <f t="shared" si="1"/>
        <v>85</v>
      </c>
      <c r="Z11" s="907">
        <f t="shared" si="2"/>
        <v>85</v>
      </c>
      <c r="AA11" s="904">
        <f t="shared" si="6"/>
        <v>124</v>
      </c>
    </row>
    <row r="12" spans="1:27" x14ac:dyDescent="0.2">
      <c r="A12" s="306" t="s">
        <v>403</v>
      </c>
      <c r="B12" s="328" t="s">
        <v>49</v>
      </c>
      <c r="C12" s="329">
        <v>6</v>
      </c>
      <c r="D12" s="329"/>
      <c r="E12" s="329">
        <v>1</v>
      </c>
      <c r="F12" s="329"/>
      <c r="G12" s="330">
        <v>1</v>
      </c>
      <c r="H12" s="329"/>
      <c r="I12" s="908">
        <f t="shared" si="3"/>
        <v>0</v>
      </c>
      <c r="J12" s="910">
        <f t="shared" si="4"/>
        <v>8</v>
      </c>
      <c r="K12" s="907">
        <f t="shared" si="0"/>
        <v>8</v>
      </c>
      <c r="L12" s="332">
        <v>6</v>
      </c>
      <c r="M12" s="329"/>
      <c r="N12" s="328">
        <v>3</v>
      </c>
      <c r="O12" s="328"/>
      <c r="P12" s="328">
        <v>2</v>
      </c>
      <c r="Q12" s="328"/>
      <c r="R12" s="328">
        <v>2</v>
      </c>
      <c r="S12" s="328"/>
      <c r="T12" s="328">
        <v>3</v>
      </c>
      <c r="U12" s="328"/>
      <c r="V12" s="337">
        <v>1</v>
      </c>
      <c r="W12" s="328"/>
      <c r="X12" s="925">
        <f t="shared" si="5"/>
        <v>0</v>
      </c>
      <c r="Y12" s="925">
        <f t="shared" si="1"/>
        <v>17</v>
      </c>
      <c r="Z12" s="907">
        <f t="shared" si="2"/>
        <v>17</v>
      </c>
      <c r="AA12" s="904">
        <f t="shared" si="6"/>
        <v>25</v>
      </c>
    </row>
    <row r="13" spans="1:27" x14ac:dyDescent="0.2">
      <c r="A13" s="306" t="s">
        <v>404</v>
      </c>
      <c r="B13" s="328" t="s">
        <v>47</v>
      </c>
      <c r="C13" s="329">
        <v>10</v>
      </c>
      <c r="D13" s="329"/>
      <c r="E13" s="329">
        <v>8</v>
      </c>
      <c r="F13" s="329"/>
      <c r="G13" s="330">
        <v>4</v>
      </c>
      <c r="H13" s="329"/>
      <c r="I13" s="908">
        <f t="shared" si="3"/>
        <v>0</v>
      </c>
      <c r="J13" s="910">
        <f>G13+E13+C13</f>
        <v>22</v>
      </c>
      <c r="K13" s="907">
        <f t="shared" si="0"/>
        <v>22</v>
      </c>
      <c r="L13" s="332">
        <v>9</v>
      </c>
      <c r="M13" s="329"/>
      <c r="N13" s="328">
        <v>3</v>
      </c>
      <c r="O13" s="328"/>
      <c r="P13" s="328">
        <v>10</v>
      </c>
      <c r="Q13" s="328"/>
      <c r="R13" s="328">
        <v>3</v>
      </c>
      <c r="S13" s="328"/>
      <c r="T13" s="328">
        <v>6</v>
      </c>
      <c r="U13" s="328"/>
      <c r="V13" s="337">
        <v>8</v>
      </c>
      <c r="W13" s="328"/>
      <c r="X13" s="925">
        <f t="shared" si="5"/>
        <v>0</v>
      </c>
      <c r="Y13" s="925">
        <f t="shared" si="1"/>
        <v>39</v>
      </c>
      <c r="Z13" s="907">
        <f t="shared" si="2"/>
        <v>39</v>
      </c>
      <c r="AA13" s="904">
        <f t="shared" si="6"/>
        <v>61</v>
      </c>
    </row>
    <row r="14" spans="1:27" x14ac:dyDescent="0.2">
      <c r="A14" s="306" t="s">
        <v>409</v>
      </c>
      <c r="B14" s="328" t="s">
        <v>51</v>
      </c>
      <c r="C14" s="329">
        <v>6</v>
      </c>
      <c r="D14" s="329"/>
      <c r="E14" s="329">
        <v>5</v>
      </c>
      <c r="F14" s="329"/>
      <c r="G14" s="330">
        <v>7</v>
      </c>
      <c r="H14" s="329"/>
      <c r="I14" s="908">
        <f t="shared" si="3"/>
        <v>0</v>
      </c>
      <c r="J14" s="910">
        <f t="shared" si="4"/>
        <v>18</v>
      </c>
      <c r="K14" s="907">
        <f t="shared" si="0"/>
        <v>18</v>
      </c>
      <c r="L14" s="332">
        <v>7</v>
      </c>
      <c r="M14" s="329"/>
      <c r="N14" s="328">
        <v>6</v>
      </c>
      <c r="O14" s="328"/>
      <c r="P14" s="328">
        <v>6</v>
      </c>
      <c r="Q14" s="328"/>
      <c r="R14" s="328">
        <v>1</v>
      </c>
      <c r="S14" s="328"/>
      <c r="T14" s="328">
        <v>7</v>
      </c>
      <c r="U14" s="328"/>
      <c r="V14" s="337">
        <v>3</v>
      </c>
      <c r="W14" s="328"/>
      <c r="X14" s="925">
        <f t="shared" si="5"/>
        <v>0</v>
      </c>
      <c r="Y14" s="925">
        <f t="shared" si="1"/>
        <v>30</v>
      </c>
      <c r="Z14" s="907">
        <f t="shared" si="2"/>
        <v>30</v>
      </c>
      <c r="AA14" s="904">
        <f t="shared" si="6"/>
        <v>48</v>
      </c>
    </row>
    <row r="15" spans="1:27" x14ac:dyDescent="0.2">
      <c r="A15" s="306" t="s">
        <v>410</v>
      </c>
      <c r="B15" s="328" t="s">
        <v>48</v>
      </c>
      <c r="C15" s="329">
        <v>5</v>
      </c>
      <c r="D15" s="329"/>
      <c r="E15" s="329">
        <v>5</v>
      </c>
      <c r="F15" s="329"/>
      <c r="G15" s="330">
        <v>7</v>
      </c>
      <c r="H15" s="329"/>
      <c r="I15" s="908">
        <f t="shared" si="3"/>
        <v>0</v>
      </c>
      <c r="J15" s="910">
        <f t="shared" si="4"/>
        <v>17</v>
      </c>
      <c r="K15" s="907">
        <f t="shared" si="0"/>
        <v>17</v>
      </c>
      <c r="L15" s="332">
        <v>14</v>
      </c>
      <c r="M15" s="329"/>
      <c r="N15" s="328">
        <v>8</v>
      </c>
      <c r="O15" s="328"/>
      <c r="P15" s="328">
        <v>11</v>
      </c>
      <c r="Q15" s="328"/>
      <c r="R15" s="328">
        <v>8</v>
      </c>
      <c r="S15" s="328"/>
      <c r="T15" s="328">
        <v>5</v>
      </c>
      <c r="U15" s="328"/>
      <c r="V15" s="337">
        <v>5</v>
      </c>
      <c r="W15" s="328"/>
      <c r="X15" s="925">
        <f t="shared" si="5"/>
        <v>0</v>
      </c>
      <c r="Y15" s="925">
        <f t="shared" si="1"/>
        <v>51</v>
      </c>
      <c r="Z15" s="907">
        <f t="shared" si="2"/>
        <v>51</v>
      </c>
      <c r="AA15" s="904">
        <f t="shared" si="6"/>
        <v>68</v>
      </c>
    </row>
    <row r="16" spans="1:27" ht="13.5" thickBot="1" x14ac:dyDescent="0.25">
      <c r="A16" s="306" t="s">
        <v>411</v>
      </c>
      <c r="B16" s="328" t="s">
        <v>50</v>
      </c>
      <c r="C16" s="339">
        <v>3</v>
      </c>
      <c r="D16" s="329"/>
      <c r="E16" s="339">
        <v>1</v>
      </c>
      <c r="F16" s="329"/>
      <c r="G16" s="340">
        <v>2</v>
      </c>
      <c r="H16" s="329"/>
      <c r="I16" s="908">
        <f t="shared" si="3"/>
        <v>0</v>
      </c>
      <c r="J16" s="910">
        <f t="shared" si="4"/>
        <v>6</v>
      </c>
      <c r="K16" s="907">
        <f t="shared" si="0"/>
        <v>6</v>
      </c>
      <c r="L16" s="341">
        <v>2</v>
      </c>
      <c r="M16" s="329"/>
      <c r="N16" s="338">
        <v>3</v>
      </c>
      <c r="O16" s="328"/>
      <c r="P16" s="338">
        <v>5</v>
      </c>
      <c r="Q16" s="328"/>
      <c r="R16" s="338">
        <v>5</v>
      </c>
      <c r="S16" s="328"/>
      <c r="T16" s="338">
        <v>5</v>
      </c>
      <c r="U16" s="328"/>
      <c r="V16" s="342">
        <v>2</v>
      </c>
      <c r="W16" s="328"/>
      <c r="X16" s="925">
        <f t="shared" si="5"/>
        <v>0</v>
      </c>
      <c r="Y16" s="925">
        <f t="shared" si="1"/>
        <v>22</v>
      </c>
      <c r="Z16" s="907">
        <f t="shared" si="2"/>
        <v>22</v>
      </c>
      <c r="AA16" s="904">
        <f t="shared" si="6"/>
        <v>28</v>
      </c>
    </row>
    <row r="17" spans="1:27" ht="13.5" thickBot="1" x14ac:dyDescent="0.25">
      <c r="A17" s="306"/>
      <c r="B17" s="904" t="s">
        <v>52</v>
      </c>
      <c r="C17" s="346">
        <f>SUM(C8:C16)</f>
        <v>60</v>
      </c>
      <c r="D17" s="904">
        <f t="shared" ref="D17:J17" si="7">SUM(D8:D16)</f>
        <v>0</v>
      </c>
      <c r="E17" s="346">
        <f t="shared" si="7"/>
        <v>45</v>
      </c>
      <c r="F17" s="904">
        <f t="shared" si="7"/>
        <v>0</v>
      </c>
      <c r="G17" s="347">
        <f t="shared" si="7"/>
        <v>53</v>
      </c>
      <c r="H17" s="904">
        <f t="shared" si="7"/>
        <v>0</v>
      </c>
      <c r="I17" s="904">
        <f t="shared" si="7"/>
        <v>0</v>
      </c>
      <c r="J17" s="904">
        <f t="shared" si="7"/>
        <v>158</v>
      </c>
      <c r="K17" s="907">
        <f t="shared" si="0"/>
        <v>158</v>
      </c>
      <c r="L17" s="904">
        <f t="shared" ref="L17:Y17" si="8">SUM(L8:L16)</f>
        <v>70</v>
      </c>
      <c r="M17" s="904">
        <f t="shared" si="8"/>
        <v>0</v>
      </c>
      <c r="N17" s="904">
        <f t="shared" si="8"/>
        <v>57</v>
      </c>
      <c r="O17" s="904">
        <f t="shared" si="8"/>
        <v>0</v>
      </c>
      <c r="P17" s="904">
        <f t="shared" si="8"/>
        <v>69</v>
      </c>
      <c r="Q17" s="904">
        <f t="shared" si="8"/>
        <v>0</v>
      </c>
      <c r="R17" s="904">
        <f t="shared" si="8"/>
        <v>44</v>
      </c>
      <c r="S17" s="904">
        <f t="shared" si="8"/>
        <v>0</v>
      </c>
      <c r="T17" s="904">
        <f t="shared" si="8"/>
        <v>63</v>
      </c>
      <c r="U17" s="904">
        <f t="shared" si="8"/>
        <v>0</v>
      </c>
      <c r="V17" s="904">
        <f t="shared" si="8"/>
        <v>49</v>
      </c>
      <c r="W17" s="904">
        <f t="shared" si="8"/>
        <v>0</v>
      </c>
      <c r="X17" s="904">
        <f t="shared" si="8"/>
        <v>0</v>
      </c>
      <c r="Y17" s="904">
        <f t="shared" si="8"/>
        <v>352</v>
      </c>
      <c r="Z17" s="907">
        <f t="shared" si="2"/>
        <v>352</v>
      </c>
      <c r="AA17" s="911">
        <f t="shared" ref="AA17" si="9">Y17+J17</f>
        <v>510</v>
      </c>
    </row>
    <row r="18" spans="1:27" x14ac:dyDescent="0.2">
      <c r="A18" s="306"/>
      <c r="B18" s="912"/>
      <c r="C18" s="351"/>
      <c r="D18" s="912"/>
      <c r="E18" s="351"/>
      <c r="F18" s="912"/>
      <c r="G18" s="351"/>
      <c r="H18" s="912"/>
      <c r="I18" s="908"/>
      <c r="J18" s="926"/>
      <c r="K18" s="907">
        <f t="shared" si="0"/>
        <v>0</v>
      </c>
      <c r="L18" s="912"/>
      <c r="M18" s="912"/>
      <c r="N18" s="912"/>
      <c r="O18" s="912"/>
      <c r="P18" s="912"/>
      <c r="Q18" s="912"/>
      <c r="R18" s="912"/>
      <c r="S18" s="912"/>
      <c r="T18" s="912"/>
      <c r="U18" s="912"/>
      <c r="V18" s="912"/>
      <c r="W18" s="912"/>
      <c r="X18" s="925"/>
      <c r="Y18" s="925"/>
      <c r="Z18" s="907"/>
      <c r="AA18" s="912"/>
    </row>
    <row r="19" spans="1:27" x14ac:dyDescent="0.2">
      <c r="A19" s="306" t="s">
        <v>412</v>
      </c>
      <c r="B19" s="328" t="s">
        <v>53</v>
      </c>
      <c r="C19" s="329">
        <v>9</v>
      </c>
      <c r="D19" s="329"/>
      <c r="E19" s="329">
        <v>10</v>
      </c>
      <c r="F19" s="329"/>
      <c r="G19" s="330">
        <v>17</v>
      </c>
      <c r="H19" s="329"/>
      <c r="I19" s="908">
        <f>D19+F19+H19</f>
        <v>0</v>
      </c>
      <c r="J19" s="910">
        <f>C19+E19+G19</f>
        <v>36</v>
      </c>
      <c r="K19" s="907">
        <f t="shared" si="0"/>
        <v>36</v>
      </c>
      <c r="L19" s="332">
        <v>13</v>
      </c>
      <c r="M19" s="329"/>
      <c r="N19" s="329">
        <v>12</v>
      </c>
      <c r="O19" s="329"/>
      <c r="P19" s="329">
        <v>9</v>
      </c>
      <c r="Q19" s="329"/>
      <c r="R19" s="329">
        <v>15</v>
      </c>
      <c r="S19" s="329"/>
      <c r="T19" s="329">
        <v>14</v>
      </c>
      <c r="U19" s="329"/>
      <c r="V19" s="330">
        <v>9</v>
      </c>
      <c r="W19" s="329"/>
      <c r="X19" s="925">
        <f>M19+O19+Q19+S19+U19+W19</f>
        <v>0</v>
      </c>
      <c r="Y19" s="925">
        <f t="shared" si="1"/>
        <v>72</v>
      </c>
      <c r="Z19" s="907">
        <f t="shared" si="2"/>
        <v>72</v>
      </c>
      <c r="AA19" s="904">
        <f>Z19+K19</f>
        <v>108</v>
      </c>
    </row>
    <row r="20" spans="1:27" x14ac:dyDescent="0.2">
      <c r="A20" s="306" t="s">
        <v>413</v>
      </c>
      <c r="B20" s="328" t="s">
        <v>54</v>
      </c>
      <c r="C20" s="329">
        <v>2</v>
      </c>
      <c r="D20" s="329"/>
      <c r="E20" s="329">
        <v>8</v>
      </c>
      <c r="F20" s="329"/>
      <c r="G20" s="330">
        <v>7</v>
      </c>
      <c r="H20" s="329"/>
      <c r="I20" s="908">
        <f t="shared" ref="I20:I25" si="10">D20+F20+H20</f>
        <v>0</v>
      </c>
      <c r="J20" s="910">
        <f t="shared" ref="J20:J25" si="11">C20+E20+G20</f>
        <v>17</v>
      </c>
      <c r="K20" s="907">
        <f t="shared" si="0"/>
        <v>17</v>
      </c>
      <c r="L20" s="332">
        <v>5</v>
      </c>
      <c r="M20" s="329"/>
      <c r="N20" s="329">
        <v>9</v>
      </c>
      <c r="O20" s="329"/>
      <c r="P20" s="329">
        <v>4</v>
      </c>
      <c r="Q20" s="329"/>
      <c r="R20" s="329">
        <v>7</v>
      </c>
      <c r="S20" s="329"/>
      <c r="T20" s="329">
        <v>9</v>
      </c>
      <c r="U20" s="329"/>
      <c r="V20" s="330">
        <v>6</v>
      </c>
      <c r="W20" s="329"/>
      <c r="X20" s="925">
        <f t="shared" ref="X20:X25" si="12">M20+O20+Q20+S20+U20+W20</f>
        <v>0</v>
      </c>
      <c r="Y20" s="925">
        <f t="shared" si="1"/>
        <v>40</v>
      </c>
      <c r="Z20" s="907">
        <f t="shared" si="2"/>
        <v>40</v>
      </c>
      <c r="AA20" s="904">
        <f t="shared" ref="AA20:AA25" si="13">Z20+K20</f>
        <v>57</v>
      </c>
    </row>
    <row r="21" spans="1:27" x14ac:dyDescent="0.2">
      <c r="A21" s="306" t="s">
        <v>414</v>
      </c>
      <c r="B21" s="328" t="s">
        <v>55</v>
      </c>
      <c r="C21" s="329">
        <v>5</v>
      </c>
      <c r="D21" s="329"/>
      <c r="E21" s="329">
        <v>5</v>
      </c>
      <c r="F21" s="329"/>
      <c r="G21" s="330">
        <v>3</v>
      </c>
      <c r="H21" s="329"/>
      <c r="I21" s="908">
        <f t="shared" si="10"/>
        <v>0</v>
      </c>
      <c r="J21" s="910">
        <f t="shared" si="11"/>
        <v>13</v>
      </c>
      <c r="K21" s="907">
        <f t="shared" si="0"/>
        <v>13</v>
      </c>
      <c r="L21" s="332">
        <v>1</v>
      </c>
      <c r="M21" s="329"/>
      <c r="N21" s="329">
        <v>1</v>
      </c>
      <c r="O21" s="329"/>
      <c r="P21" s="329">
        <v>0</v>
      </c>
      <c r="Q21" s="329"/>
      <c r="R21" s="329">
        <v>2</v>
      </c>
      <c r="S21" s="329"/>
      <c r="T21" s="329">
        <v>3</v>
      </c>
      <c r="U21" s="329"/>
      <c r="V21" s="330">
        <v>0</v>
      </c>
      <c r="W21" s="329"/>
      <c r="X21" s="925">
        <f t="shared" si="12"/>
        <v>0</v>
      </c>
      <c r="Y21" s="925">
        <f t="shared" si="1"/>
        <v>7</v>
      </c>
      <c r="Z21" s="941">
        <f t="shared" si="2"/>
        <v>7</v>
      </c>
      <c r="AA21" s="904">
        <f t="shared" si="13"/>
        <v>20</v>
      </c>
    </row>
    <row r="22" spans="1:27" x14ac:dyDescent="0.2">
      <c r="A22" s="306" t="s">
        <v>415</v>
      </c>
      <c r="B22" s="328" t="s">
        <v>56</v>
      </c>
      <c r="C22" s="329">
        <v>6</v>
      </c>
      <c r="D22" s="329"/>
      <c r="E22" s="329">
        <v>7</v>
      </c>
      <c r="F22" s="329"/>
      <c r="G22" s="330">
        <v>2</v>
      </c>
      <c r="H22" s="329"/>
      <c r="I22" s="908">
        <f t="shared" si="10"/>
        <v>0</v>
      </c>
      <c r="J22" s="910">
        <f t="shared" si="11"/>
        <v>15</v>
      </c>
      <c r="K22" s="907">
        <f t="shared" si="0"/>
        <v>15</v>
      </c>
      <c r="L22" s="332">
        <v>8</v>
      </c>
      <c r="M22" s="329"/>
      <c r="N22" s="329">
        <v>13</v>
      </c>
      <c r="O22" s="329"/>
      <c r="P22" s="329">
        <v>3</v>
      </c>
      <c r="Q22" s="329"/>
      <c r="R22" s="329">
        <v>7</v>
      </c>
      <c r="S22" s="329"/>
      <c r="T22" s="329">
        <v>5</v>
      </c>
      <c r="U22" s="329"/>
      <c r="V22" s="330">
        <v>8</v>
      </c>
      <c r="W22" s="329"/>
      <c r="X22" s="925">
        <f t="shared" si="12"/>
        <v>0</v>
      </c>
      <c r="Y22" s="925">
        <f t="shared" si="1"/>
        <v>44</v>
      </c>
      <c r="Z22" s="907">
        <f t="shared" si="2"/>
        <v>44</v>
      </c>
      <c r="AA22" s="904">
        <f t="shared" si="13"/>
        <v>59</v>
      </c>
    </row>
    <row r="23" spans="1:27" x14ac:dyDescent="0.2">
      <c r="A23" s="306" t="s">
        <v>416</v>
      </c>
      <c r="B23" s="328" t="s">
        <v>57</v>
      </c>
      <c r="C23" s="329">
        <v>8</v>
      </c>
      <c r="D23" s="329"/>
      <c r="E23" s="329">
        <v>8</v>
      </c>
      <c r="F23" s="329">
        <v>3</v>
      </c>
      <c r="G23" s="330">
        <v>9</v>
      </c>
      <c r="H23" s="329">
        <v>1</v>
      </c>
      <c r="I23" s="908">
        <f t="shared" si="10"/>
        <v>4</v>
      </c>
      <c r="J23" s="910">
        <f t="shared" si="11"/>
        <v>25</v>
      </c>
      <c r="K23" s="907">
        <f t="shared" si="0"/>
        <v>29</v>
      </c>
      <c r="L23" s="332">
        <v>4</v>
      </c>
      <c r="M23" s="329">
        <v>3</v>
      </c>
      <c r="N23" s="329">
        <v>4</v>
      </c>
      <c r="O23" s="329">
        <v>2</v>
      </c>
      <c r="P23" s="329">
        <v>12</v>
      </c>
      <c r="Q23" s="329">
        <v>4</v>
      </c>
      <c r="R23" s="329">
        <v>5</v>
      </c>
      <c r="S23" s="329">
        <v>3</v>
      </c>
      <c r="T23" s="329">
        <v>12</v>
      </c>
      <c r="U23" s="329">
        <v>1</v>
      </c>
      <c r="V23" s="330">
        <v>5</v>
      </c>
      <c r="W23" s="329">
        <v>2</v>
      </c>
      <c r="X23" s="925">
        <f t="shared" si="12"/>
        <v>15</v>
      </c>
      <c r="Y23" s="925">
        <f t="shared" si="1"/>
        <v>42</v>
      </c>
      <c r="Z23" s="907">
        <f t="shared" si="2"/>
        <v>57</v>
      </c>
      <c r="AA23" s="904">
        <f t="shared" si="13"/>
        <v>86</v>
      </c>
    </row>
    <row r="24" spans="1:27" x14ac:dyDescent="0.2">
      <c r="A24" s="306" t="s">
        <v>417</v>
      </c>
      <c r="B24" s="328" t="s">
        <v>58</v>
      </c>
      <c r="C24" s="329">
        <v>14</v>
      </c>
      <c r="D24" s="329"/>
      <c r="E24" s="329">
        <v>11</v>
      </c>
      <c r="F24" s="329"/>
      <c r="G24" s="330">
        <v>5</v>
      </c>
      <c r="H24" s="329"/>
      <c r="I24" s="908">
        <f t="shared" si="10"/>
        <v>0</v>
      </c>
      <c r="J24" s="910">
        <f t="shared" si="11"/>
        <v>30</v>
      </c>
      <c r="K24" s="907">
        <f t="shared" si="0"/>
        <v>30</v>
      </c>
      <c r="L24" s="332">
        <v>7</v>
      </c>
      <c r="M24" s="329"/>
      <c r="N24" s="329">
        <v>15</v>
      </c>
      <c r="O24" s="329"/>
      <c r="P24" s="329">
        <v>6</v>
      </c>
      <c r="Q24" s="329"/>
      <c r="R24" s="329">
        <v>8</v>
      </c>
      <c r="S24" s="329"/>
      <c r="T24" s="329">
        <v>6</v>
      </c>
      <c r="U24" s="329"/>
      <c r="V24" s="330">
        <v>10</v>
      </c>
      <c r="W24" s="329"/>
      <c r="X24" s="925">
        <f t="shared" si="12"/>
        <v>0</v>
      </c>
      <c r="Y24" s="925">
        <f t="shared" si="1"/>
        <v>52</v>
      </c>
      <c r="Z24" s="907">
        <f t="shared" si="2"/>
        <v>52</v>
      </c>
      <c r="AA24" s="904">
        <f t="shared" si="13"/>
        <v>82</v>
      </c>
    </row>
    <row r="25" spans="1:27" ht="13.5" thickBot="1" x14ac:dyDescent="0.25">
      <c r="A25" s="306" t="s">
        <v>418</v>
      </c>
      <c r="B25" s="328" t="s">
        <v>59</v>
      </c>
      <c r="C25" s="339">
        <v>4</v>
      </c>
      <c r="D25" s="329"/>
      <c r="E25" s="339">
        <v>2</v>
      </c>
      <c r="F25" s="329"/>
      <c r="G25" s="340">
        <v>3</v>
      </c>
      <c r="H25" s="329"/>
      <c r="I25" s="908">
        <f t="shared" si="10"/>
        <v>0</v>
      </c>
      <c r="J25" s="910">
        <f t="shared" si="11"/>
        <v>9</v>
      </c>
      <c r="K25" s="907">
        <f t="shared" si="0"/>
        <v>9</v>
      </c>
      <c r="L25" s="341">
        <v>3</v>
      </c>
      <c r="M25" s="329"/>
      <c r="N25" s="339">
        <v>3</v>
      </c>
      <c r="O25" s="329"/>
      <c r="P25" s="339">
        <v>2</v>
      </c>
      <c r="Q25" s="329"/>
      <c r="R25" s="339">
        <v>5</v>
      </c>
      <c r="S25" s="329"/>
      <c r="T25" s="339">
        <v>2</v>
      </c>
      <c r="U25" s="329"/>
      <c r="V25" s="340">
        <v>0</v>
      </c>
      <c r="W25" s="329"/>
      <c r="X25" s="925">
        <f t="shared" si="12"/>
        <v>0</v>
      </c>
      <c r="Y25" s="925">
        <f t="shared" si="1"/>
        <v>15</v>
      </c>
      <c r="Z25" s="907">
        <f t="shared" si="2"/>
        <v>15</v>
      </c>
      <c r="AA25" s="904">
        <f t="shared" si="13"/>
        <v>24</v>
      </c>
    </row>
    <row r="26" spans="1:27" ht="13.5" thickBot="1" x14ac:dyDescent="0.25">
      <c r="A26" s="306"/>
      <c r="B26" s="904" t="s">
        <v>60</v>
      </c>
      <c r="C26" s="346">
        <f>SUM(C19:C25)</f>
        <v>48</v>
      </c>
      <c r="D26" s="904">
        <f t="shared" ref="D26" si="14">SUM(D19:D25)</f>
        <v>0</v>
      </c>
      <c r="E26" s="346">
        <f>SUM(E19:E25)</f>
        <v>51</v>
      </c>
      <c r="F26" s="904">
        <f t="shared" ref="F26" si="15">SUM(F19:F25)</f>
        <v>3</v>
      </c>
      <c r="G26" s="347">
        <f>SUM(G19:G25)</f>
        <v>46</v>
      </c>
      <c r="H26" s="904">
        <f t="shared" ref="H26:J26" si="16">SUM(H19:H25)</f>
        <v>1</v>
      </c>
      <c r="I26" s="904">
        <f t="shared" si="16"/>
        <v>4</v>
      </c>
      <c r="J26" s="904">
        <f t="shared" si="16"/>
        <v>145</v>
      </c>
      <c r="K26" s="907">
        <f t="shared" si="0"/>
        <v>149</v>
      </c>
      <c r="L26" s="904">
        <f>SUM(L19:L25)</f>
        <v>41</v>
      </c>
      <c r="M26" s="904">
        <f t="shared" ref="M26:Y26" si="17">SUM(M19:M25)</f>
        <v>3</v>
      </c>
      <c r="N26" s="904">
        <f t="shared" si="17"/>
        <v>57</v>
      </c>
      <c r="O26" s="904">
        <f t="shared" si="17"/>
        <v>2</v>
      </c>
      <c r="P26" s="904">
        <f t="shared" si="17"/>
        <v>36</v>
      </c>
      <c r="Q26" s="904">
        <f t="shared" si="17"/>
        <v>4</v>
      </c>
      <c r="R26" s="904">
        <f t="shared" si="17"/>
        <v>49</v>
      </c>
      <c r="S26" s="904">
        <f t="shared" si="17"/>
        <v>3</v>
      </c>
      <c r="T26" s="904">
        <f t="shared" si="17"/>
        <v>51</v>
      </c>
      <c r="U26" s="904">
        <f t="shared" si="17"/>
        <v>1</v>
      </c>
      <c r="V26" s="904">
        <f t="shared" si="17"/>
        <v>38</v>
      </c>
      <c r="W26" s="904">
        <f t="shared" si="17"/>
        <v>2</v>
      </c>
      <c r="X26" s="904">
        <f t="shared" si="17"/>
        <v>15</v>
      </c>
      <c r="Y26" s="904">
        <f t="shared" si="17"/>
        <v>272</v>
      </c>
      <c r="Z26" s="907">
        <f t="shared" si="2"/>
        <v>287</v>
      </c>
      <c r="AA26" s="911">
        <f t="shared" ref="AA26" si="18">SUM(AA19:AA25)</f>
        <v>436</v>
      </c>
    </row>
    <row r="27" spans="1:27" x14ac:dyDescent="0.2">
      <c r="A27" s="306"/>
      <c r="B27" s="912"/>
      <c r="C27" s="351"/>
      <c r="D27" s="912"/>
      <c r="E27" s="351"/>
      <c r="F27" s="912"/>
      <c r="G27" s="351"/>
      <c r="H27" s="912"/>
      <c r="I27" s="908"/>
      <c r="J27" s="910"/>
      <c r="K27" s="907">
        <f t="shared" si="0"/>
        <v>0</v>
      </c>
      <c r="L27" s="912"/>
      <c r="M27" s="912"/>
      <c r="N27" s="912"/>
      <c r="O27" s="912"/>
      <c r="P27" s="912"/>
      <c r="Q27" s="912"/>
      <c r="R27" s="912"/>
      <c r="S27" s="912"/>
      <c r="T27" s="912"/>
      <c r="U27" s="912"/>
      <c r="V27" s="912"/>
      <c r="W27" s="912"/>
      <c r="X27" s="925"/>
      <c r="Y27" s="925"/>
      <c r="Z27" s="907"/>
      <c r="AA27" s="912"/>
    </row>
    <row r="28" spans="1:27" x14ac:dyDescent="0.2">
      <c r="A28" s="306" t="s">
        <v>422</v>
      </c>
      <c r="B28" s="328" t="s">
        <v>61</v>
      </c>
      <c r="C28" s="358">
        <v>8</v>
      </c>
      <c r="D28" s="358"/>
      <c r="E28" s="358">
        <v>6</v>
      </c>
      <c r="F28" s="358"/>
      <c r="G28" s="359">
        <v>12</v>
      </c>
      <c r="H28" s="358"/>
      <c r="I28" s="908">
        <f>D28+F28+H28</f>
        <v>0</v>
      </c>
      <c r="J28" s="910">
        <f>C28+E28+G28</f>
        <v>26</v>
      </c>
      <c r="K28" s="907">
        <f t="shared" si="0"/>
        <v>26</v>
      </c>
      <c r="L28" s="360">
        <v>2</v>
      </c>
      <c r="M28" s="361"/>
      <c r="N28" s="361">
        <v>3</v>
      </c>
      <c r="O28" s="361"/>
      <c r="P28" s="361">
        <v>9</v>
      </c>
      <c r="Q28" s="361"/>
      <c r="R28" s="361">
        <v>2</v>
      </c>
      <c r="S28" s="361"/>
      <c r="T28" s="361">
        <v>0</v>
      </c>
      <c r="U28" s="361"/>
      <c r="V28" s="362">
        <v>2</v>
      </c>
      <c r="W28" s="361"/>
      <c r="X28" s="925">
        <f>M28+O28+Q28+S28+U28+W28</f>
        <v>0</v>
      </c>
      <c r="Y28" s="925">
        <f t="shared" si="1"/>
        <v>18</v>
      </c>
      <c r="Z28" s="907">
        <f t="shared" si="2"/>
        <v>18</v>
      </c>
      <c r="AA28" s="904">
        <f>Z28+K28</f>
        <v>44</v>
      </c>
    </row>
    <row r="29" spans="1:27" x14ac:dyDescent="0.2">
      <c r="A29" s="306" t="s">
        <v>423</v>
      </c>
      <c r="B29" s="328" t="s">
        <v>62</v>
      </c>
      <c r="C29" s="1024"/>
      <c r="D29" s="329"/>
      <c r="E29" s="1024"/>
      <c r="F29" s="329"/>
      <c r="G29" s="1025"/>
      <c r="H29" s="329"/>
      <c r="I29" s="908">
        <f t="shared" ref="I29:I35" si="19">D29+F29+H29</f>
        <v>0</v>
      </c>
      <c r="J29" s="910">
        <f>C29+E29+G29</f>
        <v>0</v>
      </c>
      <c r="K29" s="941">
        <f t="shared" si="0"/>
        <v>0</v>
      </c>
      <c r="L29" s="363">
        <v>2</v>
      </c>
      <c r="M29" s="328"/>
      <c r="N29" s="364">
        <v>2</v>
      </c>
      <c r="O29" s="328"/>
      <c r="P29" s="364">
        <v>1</v>
      </c>
      <c r="Q29" s="328"/>
      <c r="R29" s="364">
        <v>4</v>
      </c>
      <c r="S29" s="328"/>
      <c r="T29" s="364">
        <v>6</v>
      </c>
      <c r="U29" s="328"/>
      <c r="V29" s="365">
        <v>1</v>
      </c>
      <c r="W29" s="328"/>
      <c r="X29" s="925">
        <f t="shared" ref="X29:X35" si="20">M29+O29+Q29+S29+U29+W29</f>
        <v>0</v>
      </c>
      <c r="Y29" s="925">
        <f t="shared" si="1"/>
        <v>16</v>
      </c>
      <c r="Z29" s="907">
        <f t="shared" si="2"/>
        <v>16</v>
      </c>
      <c r="AA29" s="904">
        <f t="shared" ref="AA29:AA35" si="21">Z29+K29</f>
        <v>16</v>
      </c>
    </row>
    <row r="30" spans="1:27" x14ac:dyDescent="0.2">
      <c r="A30" s="306" t="s">
        <v>424</v>
      </c>
      <c r="B30" s="328" t="s">
        <v>63</v>
      </c>
      <c r="C30" s="329">
        <v>7</v>
      </c>
      <c r="D30" s="329"/>
      <c r="E30" s="328">
        <v>2</v>
      </c>
      <c r="F30" s="328"/>
      <c r="G30" s="337">
        <v>9</v>
      </c>
      <c r="H30" s="328"/>
      <c r="I30" s="908">
        <f t="shared" si="19"/>
        <v>0</v>
      </c>
      <c r="J30" s="910">
        <f t="shared" ref="J30:J35" si="22">C30+E30+G30</f>
        <v>18</v>
      </c>
      <c r="K30" s="907">
        <f t="shared" si="0"/>
        <v>18</v>
      </c>
      <c r="L30" s="366">
        <v>7</v>
      </c>
      <c r="M30" s="328"/>
      <c r="N30" s="328">
        <v>4</v>
      </c>
      <c r="O30" s="328"/>
      <c r="P30" s="328">
        <v>5</v>
      </c>
      <c r="Q30" s="328"/>
      <c r="R30" s="328">
        <v>4</v>
      </c>
      <c r="S30" s="328"/>
      <c r="T30" s="328">
        <v>0</v>
      </c>
      <c r="U30" s="328"/>
      <c r="V30" s="337">
        <v>2</v>
      </c>
      <c r="W30" s="328"/>
      <c r="X30" s="925">
        <f t="shared" si="20"/>
        <v>0</v>
      </c>
      <c r="Y30" s="925">
        <f t="shared" si="1"/>
        <v>22</v>
      </c>
      <c r="Z30" s="907">
        <f t="shared" si="2"/>
        <v>22</v>
      </c>
      <c r="AA30" s="904">
        <f t="shared" si="21"/>
        <v>40</v>
      </c>
    </row>
    <row r="31" spans="1:27" x14ac:dyDescent="0.2">
      <c r="A31" s="306" t="s">
        <v>425</v>
      </c>
      <c r="B31" s="328" t="s">
        <v>64</v>
      </c>
      <c r="C31" s="329">
        <v>5</v>
      </c>
      <c r="D31" s="329"/>
      <c r="E31" s="328">
        <v>2</v>
      </c>
      <c r="F31" s="328"/>
      <c r="G31" s="337">
        <v>5</v>
      </c>
      <c r="H31" s="328"/>
      <c r="I31" s="908">
        <f t="shared" si="19"/>
        <v>0</v>
      </c>
      <c r="J31" s="910">
        <f t="shared" si="22"/>
        <v>12</v>
      </c>
      <c r="K31" s="907">
        <f t="shared" si="0"/>
        <v>12</v>
      </c>
      <c r="L31" s="366">
        <v>4</v>
      </c>
      <c r="M31" s="328"/>
      <c r="N31" s="328">
        <v>2</v>
      </c>
      <c r="O31" s="328"/>
      <c r="P31" s="328">
        <v>2</v>
      </c>
      <c r="Q31" s="328"/>
      <c r="R31" s="328">
        <v>3</v>
      </c>
      <c r="S31" s="328"/>
      <c r="T31" s="328">
        <v>5</v>
      </c>
      <c r="U31" s="328"/>
      <c r="V31" s="337">
        <v>2</v>
      </c>
      <c r="W31" s="328"/>
      <c r="X31" s="925">
        <f t="shared" si="20"/>
        <v>0</v>
      </c>
      <c r="Y31" s="925">
        <f t="shared" si="1"/>
        <v>18</v>
      </c>
      <c r="Z31" s="907">
        <f t="shared" si="2"/>
        <v>18</v>
      </c>
      <c r="AA31" s="904">
        <f t="shared" si="21"/>
        <v>30</v>
      </c>
    </row>
    <row r="32" spans="1:27" x14ac:dyDescent="0.2">
      <c r="A32" s="306" t="s">
        <v>426</v>
      </c>
      <c r="B32" s="328" t="s">
        <v>65</v>
      </c>
      <c r="C32" s="329">
        <v>5</v>
      </c>
      <c r="D32" s="329"/>
      <c r="E32" s="328">
        <v>6</v>
      </c>
      <c r="F32" s="328"/>
      <c r="G32" s="337">
        <v>0</v>
      </c>
      <c r="H32" s="328"/>
      <c r="I32" s="908">
        <f t="shared" si="19"/>
        <v>0</v>
      </c>
      <c r="J32" s="910">
        <f t="shared" si="22"/>
        <v>11</v>
      </c>
      <c r="K32" s="907">
        <f t="shared" si="0"/>
        <v>11</v>
      </c>
      <c r="L32" s="366">
        <v>3</v>
      </c>
      <c r="M32" s="328"/>
      <c r="N32" s="328">
        <v>1</v>
      </c>
      <c r="O32" s="328"/>
      <c r="P32" s="328">
        <v>3</v>
      </c>
      <c r="Q32" s="328"/>
      <c r="R32" s="328">
        <v>3</v>
      </c>
      <c r="S32" s="328"/>
      <c r="T32" s="328">
        <v>1</v>
      </c>
      <c r="U32" s="328"/>
      <c r="V32" s="337">
        <v>3</v>
      </c>
      <c r="W32" s="328"/>
      <c r="X32" s="925">
        <f t="shared" si="20"/>
        <v>0</v>
      </c>
      <c r="Y32" s="925">
        <f t="shared" si="1"/>
        <v>14</v>
      </c>
      <c r="Z32" s="907">
        <f t="shared" si="2"/>
        <v>14</v>
      </c>
      <c r="AA32" s="904">
        <f t="shared" si="21"/>
        <v>25</v>
      </c>
    </row>
    <row r="33" spans="1:27" x14ac:dyDescent="0.2">
      <c r="A33" s="306" t="s">
        <v>419</v>
      </c>
      <c r="B33" s="367" t="s">
        <v>427</v>
      </c>
      <c r="C33" s="329">
        <v>14</v>
      </c>
      <c r="D33" s="329"/>
      <c r="E33" s="328">
        <v>10</v>
      </c>
      <c r="F33" s="328"/>
      <c r="G33" s="337">
        <v>14</v>
      </c>
      <c r="H33" s="328"/>
      <c r="I33" s="908">
        <f t="shared" si="19"/>
        <v>0</v>
      </c>
      <c r="J33" s="910">
        <f t="shared" si="22"/>
        <v>38</v>
      </c>
      <c r="K33" s="907">
        <f t="shared" si="0"/>
        <v>38</v>
      </c>
      <c r="L33" s="366">
        <v>9</v>
      </c>
      <c r="M33" s="328"/>
      <c r="N33" s="328">
        <v>13</v>
      </c>
      <c r="O33" s="328"/>
      <c r="P33" s="328">
        <v>19</v>
      </c>
      <c r="Q33" s="328"/>
      <c r="R33" s="328">
        <v>16</v>
      </c>
      <c r="S33" s="328"/>
      <c r="T33" s="328">
        <v>11</v>
      </c>
      <c r="U33" s="328"/>
      <c r="V33" s="337">
        <v>12</v>
      </c>
      <c r="W33" s="328"/>
      <c r="X33" s="925">
        <f t="shared" si="20"/>
        <v>0</v>
      </c>
      <c r="Y33" s="925">
        <f t="shared" si="1"/>
        <v>80</v>
      </c>
      <c r="Z33" s="907">
        <f t="shared" si="2"/>
        <v>80</v>
      </c>
      <c r="AA33" s="904">
        <f t="shared" si="21"/>
        <v>118</v>
      </c>
    </row>
    <row r="34" spans="1:27" x14ac:dyDescent="0.2">
      <c r="A34" s="306" t="s">
        <v>420</v>
      </c>
      <c r="B34" s="367" t="s">
        <v>67</v>
      </c>
      <c r="C34" s="329">
        <v>1</v>
      </c>
      <c r="D34" s="329"/>
      <c r="E34" s="329">
        <v>4</v>
      </c>
      <c r="F34" s="329"/>
      <c r="G34" s="330">
        <v>3</v>
      </c>
      <c r="H34" s="329"/>
      <c r="I34" s="908">
        <f t="shared" si="19"/>
        <v>0</v>
      </c>
      <c r="J34" s="910">
        <f t="shared" si="22"/>
        <v>8</v>
      </c>
      <c r="K34" s="907">
        <f t="shared" si="0"/>
        <v>8</v>
      </c>
      <c r="L34" s="332">
        <v>5</v>
      </c>
      <c r="M34" s="329"/>
      <c r="N34" s="329">
        <v>4</v>
      </c>
      <c r="O34" s="329"/>
      <c r="P34" s="329">
        <v>5</v>
      </c>
      <c r="Q34" s="329"/>
      <c r="R34" s="329">
        <v>2</v>
      </c>
      <c r="S34" s="329"/>
      <c r="T34" s="329">
        <v>4</v>
      </c>
      <c r="U34" s="329"/>
      <c r="V34" s="330">
        <v>5</v>
      </c>
      <c r="W34" s="329"/>
      <c r="X34" s="925">
        <f t="shared" si="20"/>
        <v>0</v>
      </c>
      <c r="Y34" s="925">
        <f t="shared" si="1"/>
        <v>25</v>
      </c>
      <c r="Z34" s="907">
        <f t="shared" si="2"/>
        <v>25</v>
      </c>
      <c r="AA34" s="904">
        <f t="shared" si="21"/>
        <v>33</v>
      </c>
    </row>
    <row r="35" spans="1:27" ht="13.5" thickBot="1" x14ac:dyDescent="0.25">
      <c r="A35" s="306" t="s">
        <v>421</v>
      </c>
      <c r="B35" s="367" t="s">
        <v>66</v>
      </c>
      <c r="C35" s="339">
        <v>4</v>
      </c>
      <c r="D35" s="329"/>
      <c r="E35" s="339">
        <v>6</v>
      </c>
      <c r="F35" s="329"/>
      <c r="G35" s="340">
        <v>3</v>
      </c>
      <c r="H35" s="329"/>
      <c r="I35" s="908">
        <f t="shared" si="19"/>
        <v>0</v>
      </c>
      <c r="J35" s="910">
        <f t="shared" si="22"/>
        <v>13</v>
      </c>
      <c r="K35" s="907">
        <f t="shared" si="0"/>
        <v>13</v>
      </c>
      <c r="L35" s="341">
        <v>3</v>
      </c>
      <c r="M35" s="329"/>
      <c r="N35" s="339">
        <v>5</v>
      </c>
      <c r="O35" s="329"/>
      <c r="P35" s="339">
        <v>0</v>
      </c>
      <c r="Q35" s="329"/>
      <c r="R35" s="339">
        <v>4</v>
      </c>
      <c r="S35" s="329"/>
      <c r="T35" s="339">
        <v>4</v>
      </c>
      <c r="U35" s="329"/>
      <c r="V35" s="340">
        <v>1</v>
      </c>
      <c r="W35" s="329"/>
      <c r="X35" s="925">
        <f t="shared" si="20"/>
        <v>0</v>
      </c>
      <c r="Y35" s="925">
        <f t="shared" si="1"/>
        <v>17</v>
      </c>
      <c r="Z35" s="907">
        <f t="shared" si="2"/>
        <v>17</v>
      </c>
      <c r="AA35" s="904">
        <f t="shared" si="21"/>
        <v>30</v>
      </c>
    </row>
    <row r="36" spans="1:27" ht="13.5" thickBot="1" x14ac:dyDescent="0.25">
      <c r="A36" s="306"/>
      <c r="B36" s="904" t="s">
        <v>68</v>
      </c>
      <c r="C36" s="346">
        <f>SUM(C28:C35)</f>
        <v>44</v>
      </c>
      <c r="D36" s="904">
        <f t="shared" ref="D36:J36" si="23">SUM(D28:D35)</f>
        <v>0</v>
      </c>
      <c r="E36" s="346">
        <f>SUM(E28:E35)</f>
        <v>36</v>
      </c>
      <c r="F36" s="904">
        <f t="shared" si="23"/>
        <v>0</v>
      </c>
      <c r="G36" s="347">
        <f t="shared" si="23"/>
        <v>46</v>
      </c>
      <c r="H36" s="904">
        <f t="shared" si="23"/>
        <v>0</v>
      </c>
      <c r="I36" s="904">
        <f t="shared" si="23"/>
        <v>0</v>
      </c>
      <c r="J36" s="904">
        <f t="shared" si="23"/>
        <v>126</v>
      </c>
      <c r="K36" s="907">
        <f t="shared" si="0"/>
        <v>126</v>
      </c>
      <c r="L36" s="904">
        <f t="shared" ref="L36:Y36" si="24">SUM(L28:L35)</f>
        <v>35</v>
      </c>
      <c r="M36" s="904">
        <f t="shared" si="24"/>
        <v>0</v>
      </c>
      <c r="N36" s="904">
        <f t="shared" si="24"/>
        <v>34</v>
      </c>
      <c r="O36" s="904">
        <f t="shared" si="24"/>
        <v>0</v>
      </c>
      <c r="P36" s="904">
        <f t="shared" si="24"/>
        <v>44</v>
      </c>
      <c r="Q36" s="904">
        <f t="shared" si="24"/>
        <v>0</v>
      </c>
      <c r="R36" s="904">
        <f t="shared" si="24"/>
        <v>38</v>
      </c>
      <c r="S36" s="904">
        <f t="shared" si="24"/>
        <v>0</v>
      </c>
      <c r="T36" s="904">
        <f t="shared" si="24"/>
        <v>31</v>
      </c>
      <c r="U36" s="904">
        <f t="shared" si="24"/>
        <v>0</v>
      </c>
      <c r="V36" s="904">
        <f t="shared" si="24"/>
        <v>28</v>
      </c>
      <c r="W36" s="904">
        <f t="shared" si="24"/>
        <v>0</v>
      </c>
      <c r="X36" s="904">
        <f t="shared" si="24"/>
        <v>0</v>
      </c>
      <c r="Y36" s="904">
        <f t="shared" si="24"/>
        <v>210</v>
      </c>
      <c r="Z36" s="907">
        <f t="shared" si="2"/>
        <v>210</v>
      </c>
      <c r="AA36" s="911">
        <f t="shared" ref="AA36" si="25">SUM(AA28:AA35)</f>
        <v>336</v>
      </c>
    </row>
    <row r="37" spans="1:27" x14ac:dyDescent="0.2">
      <c r="A37" s="306"/>
      <c r="B37" s="904"/>
      <c r="C37" s="357"/>
      <c r="D37" s="904"/>
      <c r="E37" s="357"/>
      <c r="F37" s="904"/>
      <c r="G37" s="357"/>
      <c r="H37" s="904"/>
      <c r="I37" s="908"/>
      <c r="J37" s="910"/>
      <c r="K37" s="907">
        <f t="shared" si="0"/>
        <v>0</v>
      </c>
      <c r="L37" s="904"/>
      <c r="M37" s="904"/>
      <c r="N37" s="904"/>
      <c r="O37" s="904"/>
      <c r="P37" s="904"/>
      <c r="Q37" s="904"/>
      <c r="R37" s="904"/>
      <c r="S37" s="904"/>
      <c r="T37" s="904"/>
      <c r="U37" s="904"/>
      <c r="V37" s="904"/>
      <c r="W37" s="904"/>
      <c r="X37" s="925"/>
      <c r="Y37" s="925"/>
      <c r="Z37" s="907"/>
      <c r="AA37" s="904"/>
    </row>
    <row r="38" spans="1:27" x14ac:dyDescent="0.2">
      <c r="A38" s="306" t="s">
        <v>429</v>
      </c>
      <c r="B38" s="328" t="s">
        <v>428</v>
      </c>
      <c r="C38" s="329">
        <v>15</v>
      </c>
      <c r="D38" s="329">
        <v>4</v>
      </c>
      <c r="E38" s="329">
        <v>15</v>
      </c>
      <c r="F38" s="329">
        <v>3</v>
      </c>
      <c r="G38" s="330">
        <v>15</v>
      </c>
      <c r="H38" s="329">
        <v>3</v>
      </c>
      <c r="I38" s="908">
        <f>D38+F38+H38</f>
        <v>10</v>
      </c>
      <c r="J38" s="910">
        <f>C38+E38+G38</f>
        <v>45</v>
      </c>
      <c r="K38" s="907">
        <f t="shared" si="0"/>
        <v>55</v>
      </c>
      <c r="L38" s="332">
        <v>14</v>
      </c>
      <c r="M38" s="329"/>
      <c r="N38" s="329">
        <v>21</v>
      </c>
      <c r="O38" s="329"/>
      <c r="P38" s="329">
        <v>20</v>
      </c>
      <c r="Q38" s="329"/>
      <c r="R38" s="329">
        <v>17</v>
      </c>
      <c r="S38" s="329"/>
      <c r="T38" s="329">
        <v>16</v>
      </c>
      <c r="U38" s="329"/>
      <c r="V38" s="330">
        <v>22</v>
      </c>
      <c r="W38" s="329"/>
      <c r="X38" s="925">
        <f>M38+O38+Q38+S38+U38+W38</f>
        <v>0</v>
      </c>
      <c r="Y38" s="925">
        <f t="shared" si="1"/>
        <v>110</v>
      </c>
      <c r="Z38" s="907">
        <f t="shared" si="2"/>
        <v>110</v>
      </c>
      <c r="AA38" s="910">
        <f>Z38+K38</f>
        <v>165</v>
      </c>
    </row>
    <row r="39" spans="1:27" x14ac:dyDescent="0.2">
      <c r="A39" s="306" t="s">
        <v>430</v>
      </c>
      <c r="B39" s="328" t="s">
        <v>71</v>
      </c>
      <c r="C39" s="329">
        <v>10</v>
      </c>
      <c r="D39" s="329"/>
      <c r="E39" s="329">
        <v>5</v>
      </c>
      <c r="F39" s="329"/>
      <c r="G39" s="330">
        <v>8</v>
      </c>
      <c r="H39" s="329"/>
      <c r="I39" s="908">
        <f t="shared" ref="I39:I41" si="26">D39+F39+H39</f>
        <v>0</v>
      </c>
      <c r="J39" s="910">
        <f>C39+E39+G39</f>
        <v>23</v>
      </c>
      <c r="K39" s="907">
        <f t="shared" si="0"/>
        <v>23</v>
      </c>
      <c r="L39" s="332">
        <v>6</v>
      </c>
      <c r="M39" s="329"/>
      <c r="N39" s="329">
        <v>9</v>
      </c>
      <c r="O39" s="329"/>
      <c r="P39" s="329">
        <v>6</v>
      </c>
      <c r="Q39" s="329"/>
      <c r="R39" s="329">
        <v>4</v>
      </c>
      <c r="S39" s="329"/>
      <c r="T39" s="329">
        <v>7</v>
      </c>
      <c r="U39" s="329"/>
      <c r="V39" s="330">
        <v>5</v>
      </c>
      <c r="W39" s="329"/>
      <c r="X39" s="925">
        <f t="shared" ref="X39:X41" si="27">M39+O39+Q39+S39+U39+W39</f>
        <v>0</v>
      </c>
      <c r="Y39" s="925">
        <f t="shared" si="1"/>
        <v>37</v>
      </c>
      <c r="Z39" s="907">
        <f t="shared" si="2"/>
        <v>37</v>
      </c>
      <c r="AA39" s="910">
        <f t="shared" ref="AA39:AA41" si="28">Z39+K39</f>
        <v>60</v>
      </c>
    </row>
    <row r="40" spans="1:27" x14ac:dyDescent="0.2">
      <c r="A40" s="306" t="s">
        <v>431</v>
      </c>
      <c r="B40" s="328" t="s">
        <v>69</v>
      </c>
      <c r="C40" s="329">
        <v>10</v>
      </c>
      <c r="D40" s="329">
        <v>3</v>
      </c>
      <c r="E40" s="329">
        <v>12</v>
      </c>
      <c r="F40" s="329">
        <v>5</v>
      </c>
      <c r="G40" s="330">
        <v>6</v>
      </c>
      <c r="H40" s="329">
        <v>2</v>
      </c>
      <c r="I40" s="908">
        <f t="shared" si="26"/>
        <v>10</v>
      </c>
      <c r="J40" s="910">
        <f>C40+E40+G40</f>
        <v>28</v>
      </c>
      <c r="K40" s="907">
        <f t="shared" si="0"/>
        <v>38</v>
      </c>
      <c r="L40" s="332">
        <v>8</v>
      </c>
      <c r="M40" s="329"/>
      <c r="N40" s="329">
        <v>15</v>
      </c>
      <c r="O40" s="329"/>
      <c r="P40" s="329">
        <v>13</v>
      </c>
      <c r="Q40" s="329">
        <v>1</v>
      </c>
      <c r="R40" s="329">
        <v>17</v>
      </c>
      <c r="S40" s="329"/>
      <c r="T40" s="329">
        <v>20</v>
      </c>
      <c r="U40" s="329"/>
      <c r="V40" s="330">
        <v>15</v>
      </c>
      <c r="W40" s="329"/>
      <c r="X40" s="925">
        <f t="shared" si="27"/>
        <v>1</v>
      </c>
      <c r="Y40" s="925">
        <f t="shared" si="1"/>
        <v>88</v>
      </c>
      <c r="Z40" s="907">
        <f t="shared" si="2"/>
        <v>89</v>
      </c>
      <c r="AA40" s="910">
        <f t="shared" si="28"/>
        <v>127</v>
      </c>
    </row>
    <row r="41" spans="1:27" ht="13.5" thickBot="1" x14ac:dyDescent="0.25">
      <c r="A41" s="306" t="s">
        <v>432</v>
      </c>
      <c r="B41" s="328" t="s">
        <v>70</v>
      </c>
      <c r="C41" s="329">
        <v>7</v>
      </c>
      <c r="D41" s="329">
        <v>1</v>
      </c>
      <c r="E41" s="329">
        <v>6</v>
      </c>
      <c r="F41" s="329">
        <v>2</v>
      </c>
      <c r="G41" s="330">
        <v>6</v>
      </c>
      <c r="H41" s="329">
        <v>2</v>
      </c>
      <c r="I41" s="908">
        <f t="shared" si="26"/>
        <v>5</v>
      </c>
      <c r="J41" s="910">
        <f>C41+E41+G41</f>
        <v>19</v>
      </c>
      <c r="K41" s="907">
        <f t="shared" si="0"/>
        <v>24</v>
      </c>
      <c r="L41" s="332">
        <v>12</v>
      </c>
      <c r="M41" s="329"/>
      <c r="N41" s="329">
        <v>8</v>
      </c>
      <c r="O41" s="329"/>
      <c r="P41" s="329">
        <v>7</v>
      </c>
      <c r="Q41" s="329"/>
      <c r="R41" s="329">
        <v>11</v>
      </c>
      <c r="S41" s="329"/>
      <c r="T41" s="329">
        <v>9</v>
      </c>
      <c r="U41" s="329"/>
      <c r="V41" s="330">
        <v>9</v>
      </c>
      <c r="W41" s="329"/>
      <c r="X41" s="925">
        <f t="shared" si="27"/>
        <v>0</v>
      </c>
      <c r="Y41" s="925">
        <f t="shared" si="1"/>
        <v>56</v>
      </c>
      <c r="Z41" s="907">
        <f t="shared" si="2"/>
        <v>56</v>
      </c>
      <c r="AA41" s="910">
        <f t="shared" si="28"/>
        <v>80</v>
      </c>
    </row>
    <row r="42" spans="1:27" ht="13.5" thickBot="1" x14ac:dyDescent="0.25">
      <c r="A42" s="306"/>
      <c r="B42" s="904" t="s">
        <v>72</v>
      </c>
      <c r="C42" s="346">
        <f t="shared" ref="C42" si="29">SUM(C38:C41)</f>
        <v>42</v>
      </c>
      <c r="D42" s="904">
        <f t="shared" ref="D42:Y42" si="30">SUM(D38:D41)</f>
        <v>8</v>
      </c>
      <c r="E42" s="346">
        <f t="shared" si="30"/>
        <v>38</v>
      </c>
      <c r="F42" s="904">
        <f t="shared" si="30"/>
        <v>10</v>
      </c>
      <c r="G42" s="347">
        <f t="shared" si="30"/>
        <v>35</v>
      </c>
      <c r="H42" s="904">
        <f t="shared" si="30"/>
        <v>7</v>
      </c>
      <c r="I42" s="904">
        <f t="shared" si="30"/>
        <v>25</v>
      </c>
      <c r="J42" s="904">
        <f t="shared" si="30"/>
        <v>115</v>
      </c>
      <c r="K42" s="907">
        <f t="shared" si="0"/>
        <v>140</v>
      </c>
      <c r="L42" s="904">
        <f t="shared" si="30"/>
        <v>40</v>
      </c>
      <c r="M42" s="904">
        <f t="shared" si="30"/>
        <v>0</v>
      </c>
      <c r="N42" s="904">
        <f t="shared" si="30"/>
        <v>53</v>
      </c>
      <c r="O42" s="904">
        <f t="shared" si="30"/>
        <v>0</v>
      </c>
      <c r="P42" s="904">
        <f t="shared" si="30"/>
        <v>46</v>
      </c>
      <c r="Q42" s="904">
        <f t="shared" si="30"/>
        <v>1</v>
      </c>
      <c r="R42" s="904">
        <f t="shared" si="30"/>
        <v>49</v>
      </c>
      <c r="S42" s="904">
        <f t="shared" si="30"/>
        <v>0</v>
      </c>
      <c r="T42" s="904">
        <f t="shared" si="30"/>
        <v>52</v>
      </c>
      <c r="U42" s="904">
        <f t="shared" si="30"/>
        <v>0</v>
      </c>
      <c r="V42" s="904">
        <f t="shared" si="30"/>
        <v>51</v>
      </c>
      <c r="W42" s="904">
        <f t="shared" si="30"/>
        <v>0</v>
      </c>
      <c r="X42" s="904">
        <f t="shared" si="30"/>
        <v>1</v>
      </c>
      <c r="Y42" s="904">
        <f t="shared" si="30"/>
        <v>291</v>
      </c>
      <c r="Z42" s="907">
        <f t="shared" si="2"/>
        <v>292</v>
      </c>
      <c r="AA42" s="911">
        <f t="shared" ref="AA42" si="31">SUM(AA38:AA41)</f>
        <v>432</v>
      </c>
    </row>
    <row r="43" spans="1:27" x14ac:dyDescent="0.2">
      <c r="A43" s="306"/>
      <c r="B43" s="904"/>
      <c r="C43" s="357"/>
      <c r="D43" s="904"/>
      <c r="E43" s="357"/>
      <c r="F43" s="904"/>
      <c r="G43" s="357"/>
      <c r="H43" s="904"/>
      <c r="I43" s="908"/>
      <c r="J43" s="910"/>
      <c r="K43" s="907">
        <f t="shared" si="0"/>
        <v>0</v>
      </c>
      <c r="L43" s="904"/>
      <c r="M43" s="904"/>
      <c r="N43" s="904"/>
      <c r="O43" s="904"/>
      <c r="P43" s="904"/>
      <c r="Q43" s="904"/>
      <c r="R43" s="904"/>
      <c r="S43" s="904"/>
      <c r="T43" s="904"/>
      <c r="U43" s="904"/>
      <c r="V43" s="904"/>
      <c r="W43" s="904"/>
      <c r="X43" s="925"/>
      <c r="Y43" s="925"/>
      <c r="Z43" s="907"/>
      <c r="AA43" s="904"/>
    </row>
    <row r="44" spans="1:27" x14ac:dyDescent="0.2">
      <c r="A44" s="306">
        <v>2101</v>
      </c>
      <c r="B44" s="328" t="s">
        <v>73</v>
      </c>
      <c r="C44" s="375">
        <v>31</v>
      </c>
      <c r="D44" s="375">
        <v>21</v>
      </c>
      <c r="E44" s="375">
        <v>25</v>
      </c>
      <c r="F44" s="375">
        <v>17</v>
      </c>
      <c r="G44" s="376">
        <v>29</v>
      </c>
      <c r="H44" s="375">
        <v>24</v>
      </c>
      <c r="I44" s="908">
        <f>D44+F44+H44</f>
        <v>62</v>
      </c>
      <c r="J44" s="910">
        <f>C44+E44+G44</f>
        <v>85</v>
      </c>
      <c r="K44" s="907">
        <f t="shared" si="0"/>
        <v>147</v>
      </c>
      <c r="L44" s="332">
        <v>42</v>
      </c>
      <c r="M44" s="329">
        <v>2</v>
      </c>
      <c r="N44" s="329">
        <v>35</v>
      </c>
      <c r="O44" s="329"/>
      <c r="P44" s="329">
        <v>44</v>
      </c>
      <c r="Q44" s="329">
        <v>1</v>
      </c>
      <c r="R44" s="329">
        <v>44</v>
      </c>
      <c r="S44" s="329">
        <v>1</v>
      </c>
      <c r="T44" s="329">
        <v>39</v>
      </c>
      <c r="U44" s="329"/>
      <c r="V44" s="330">
        <v>35</v>
      </c>
      <c r="W44" s="329"/>
      <c r="X44" s="925">
        <f>M44+O44+Q44+S44+U44+W44</f>
        <v>4</v>
      </c>
      <c r="Y44" s="925">
        <f t="shared" si="1"/>
        <v>239</v>
      </c>
      <c r="Z44" s="907">
        <f t="shared" si="2"/>
        <v>243</v>
      </c>
      <c r="AA44" s="904">
        <f>Z44+K44</f>
        <v>390</v>
      </c>
    </row>
    <row r="45" spans="1:27" x14ac:dyDescent="0.2">
      <c r="A45" s="306">
        <v>2102</v>
      </c>
      <c r="B45" s="328" t="s">
        <v>75</v>
      </c>
      <c r="C45" s="329">
        <v>7</v>
      </c>
      <c r="D45" s="329">
        <v>9</v>
      </c>
      <c r="E45" s="329">
        <v>7</v>
      </c>
      <c r="F45" s="329">
        <v>8</v>
      </c>
      <c r="G45" s="330">
        <v>9</v>
      </c>
      <c r="H45" s="329">
        <v>10</v>
      </c>
      <c r="I45" s="908">
        <f t="shared" ref="I45:I47" si="32">D45+F45+H45</f>
        <v>27</v>
      </c>
      <c r="J45" s="910">
        <f>C45+E45+G45</f>
        <v>23</v>
      </c>
      <c r="K45" s="907">
        <f t="shared" si="0"/>
        <v>50</v>
      </c>
      <c r="L45" s="332">
        <v>18</v>
      </c>
      <c r="M45" s="329">
        <v>5</v>
      </c>
      <c r="N45" s="329">
        <v>18</v>
      </c>
      <c r="O45" s="329"/>
      <c r="P45" s="329">
        <v>26</v>
      </c>
      <c r="Q45" s="329"/>
      <c r="R45" s="329">
        <v>14</v>
      </c>
      <c r="S45" s="329"/>
      <c r="T45" s="329">
        <v>22</v>
      </c>
      <c r="U45" s="329"/>
      <c r="V45" s="330">
        <v>19</v>
      </c>
      <c r="W45" s="329"/>
      <c r="X45" s="925">
        <f t="shared" ref="X45:X47" si="33">M45+O45+Q45+S45+U45+W45</f>
        <v>5</v>
      </c>
      <c r="Y45" s="925">
        <f t="shared" si="1"/>
        <v>117</v>
      </c>
      <c r="Z45" s="907">
        <f t="shared" si="2"/>
        <v>122</v>
      </c>
      <c r="AA45" s="904">
        <f t="shared" ref="AA45:AA47" si="34">Z45+K45</f>
        <v>172</v>
      </c>
    </row>
    <row r="46" spans="1:27" x14ac:dyDescent="0.2">
      <c r="A46" s="306">
        <v>2103</v>
      </c>
      <c r="B46" s="328" t="s">
        <v>433</v>
      </c>
      <c r="C46" s="358">
        <v>6</v>
      </c>
      <c r="D46" s="358">
        <v>13</v>
      </c>
      <c r="E46" s="358">
        <v>19</v>
      </c>
      <c r="F46" s="358">
        <v>9</v>
      </c>
      <c r="G46" s="359">
        <v>16</v>
      </c>
      <c r="H46" s="358">
        <v>10</v>
      </c>
      <c r="I46" s="908">
        <f t="shared" si="32"/>
        <v>32</v>
      </c>
      <c r="J46" s="910">
        <f>C46+E46+G46</f>
        <v>41</v>
      </c>
      <c r="K46" s="907">
        <f t="shared" si="0"/>
        <v>73</v>
      </c>
      <c r="L46" s="332">
        <v>31</v>
      </c>
      <c r="M46" s="329"/>
      <c r="N46" s="329">
        <v>9</v>
      </c>
      <c r="O46" s="329">
        <v>1</v>
      </c>
      <c r="P46" s="329">
        <v>25</v>
      </c>
      <c r="Q46" s="329"/>
      <c r="R46" s="329">
        <v>18</v>
      </c>
      <c r="S46" s="329">
        <v>1</v>
      </c>
      <c r="T46" s="329">
        <v>14</v>
      </c>
      <c r="U46" s="329">
        <v>1</v>
      </c>
      <c r="V46" s="330">
        <v>17</v>
      </c>
      <c r="W46" s="329"/>
      <c r="X46" s="925">
        <f t="shared" si="33"/>
        <v>3</v>
      </c>
      <c r="Y46" s="925">
        <f t="shared" si="1"/>
        <v>114</v>
      </c>
      <c r="Z46" s="907">
        <f t="shared" si="2"/>
        <v>117</v>
      </c>
      <c r="AA46" s="904">
        <f t="shared" si="34"/>
        <v>190</v>
      </c>
    </row>
    <row r="47" spans="1:27" ht="13.5" thickBot="1" x14ac:dyDescent="0.25">
      <c r="A47" s="306">
        <v>2104</v>
      </c>
      <c r="B47" s="328" t="s">
        <v>74</v>
      </c>
      <c r="C47" s="377">
        <v>31</v>
      </c>
      <c r="D47" s="375"/>
      <c r="E47" s="378">
        <v>40</v>
      </c>
      <c r="F47" s="913"/>
      <c r="G47" s="379">
        <v>37</v>
      </c>
      <c r="H47" s="375"/>
      <c r="I47" s="908">
        <f t="shared" si="32"/>
        <v>0</v>
      </c>
      <c r="J47" s="910">
        <f>C47+E47+G47</f>
        <v>108</v>
      </c>
      <c r="K47" s="907">
        <f t="shared" si="0"/>
        <v>108</v>
      </c>
      <c r="L47" s="341">
        <v>44</v>
      </c>
      <c r="M47" s="329"/>
      <c r="N47" s="339">
        <v>38</v>
      </c>
      <c r="O47" s="329"/>
      <c r="P47" s="339">
        <v>29</v>
      </c>
      <c r="Q47" s="329"/>
      <c r="R47" s="339">
        <v>28</v>
      </c>
      <c r="S47" s="329"/>
      <c r="T47" s="339">
        <v>34</v>
      </c>
      <c r="U47" s="329"/>
      <c r="V47" s="340">
        <v>33</v>
      </c>
      <c r="W47" s="329"/>
      <c r="X47" s="925">
        <f t="shared" si="33"/>
        <v>0</v>
      </c>
      <c r="Y47" s="925">
        <f t="shared" si="1"/>
        <v>206</v>
      </c>
      <c r="Z47" s="907">
        <f t="shared" si="2"/>
        <v>206</v>
      </c>
      <c r="AA47" s="904">
        <f t="shared" si="34"/>
        <v>314</v>
      </c>
    </row>
    <row r="48" spans="1:27" ht="13.5" thickBot="1" x14ac:dyDescent="0.25">
      <c r="A48" s="306"/>
      <c r="B48" s="904" t="s">
        <v>76</v>
      </c>
      <c r="C48" s="346">
        <f>SUM(C44:C47)</f>
        <v>75</v>
      </c>
      <c r="D48" s="904">
        <f t="shared" ref="D48:J48" si="35">SUM(D44:D47)</f>
        <v>43</v>
      </c>
      <c r="E48" s="346">
        <f t="shared" si="35"/>
        <v>91</v>
      </c>
      <c r="F48" s="904">
        <f t="shared" si="35"/>
        <v>34</v>
      </c>
      <c r="G48" s="347">
        <f t="shared" si="35"/>
        <v>91</v>
      </c>
      <c r="H48" s="904">
        <f t="shared" si="35"/>
        <v>44</v>
      </c>
      <c r="I48" s="904">
        <f t="shared" si="35"/>
        <v>121</v>
      </c>
      <c r="J48" s="904">
        <f t="shared" si="35"/>
        <v>257</v>
      </c>
      <c r="K48" s="907">
        <f t="shared" si="0"/>
        <v>378</v>
      </c>
      <c r="L48" s="904">
        <f t="shared" ref="L48:Y48" si="36">SUM(L44:L47)</f>
        <v>135</v>
      </c>
      <c r="M48" s="904">
        <f t="shared" si="36"/>
        <v>7</v>
      </c>
      <c r="N48" s="904">
        <f t="shared" si="36"/>
        <v>100</v>
      </c>
      <c r="O48" s="904">
        <f t="shared" si="36"/>
        <v>1</v>
      </c>
      <c r="P48" s="904">
        <f t="shared" si="36"/>
        <v>124</v>
      </c>
      <c r="Q48" s="904">
        <f t="shared" si="36"/>
        <v>1</v>
      </c>
      <c r="R48" s="904">
        <f t="shared" si="36"/>
        <v>104</v>
      </c>
      <c r="S48" s="904">
        <f t="shared" si="36"/>
        <v>2</v>
      </c>
      <c r="T48" s="904">
        <f t="shared" si="36"/>
        <v>109</v>
      </c>
      <c r="U48" s="904">
        <f t="shared" si="36"/>
        <v>1</v>
      </c>
      <c r="V48" s="904">
        <f t="shared" si="36"/>
        <v>104</v>
      </c>
      <c r="W48" s="904">
        <f t="shared" si="36"/>
        <v>0</v>
      </c>
      <c r="X48" s="904">
        <f t="shared" si="36"/>
        <v>12</v>
      </c>
      <c r="Y48" s="904">
        <f t="shared" si="36"/>
        <v>676</v>
      </c>
      <c r="Z48" s="907">
        <f t="shared" si="2"/>
        <v>688</v>
      </c>
      <c r="AA48" s="911">
        <f t="shared" ref="AA48" si="37">SUM(AA44:AA47)</f>
        <v>1066</v>
      </c>
    </row>
    <row r="49" spans="1:27" x14ac:dyDescent="0.2">
      <c r="A49" s="306"/>
      <c r="B49" s="904"/>
      <c r="C49" s="357"/>
      <c r="D49" s="904"/>
      <c r="E49" s="357"/>
      <c r="F49" s="904"/>
      <c r="G49" s="357"/>
      <c r="H49" s="904"/>
      <c r="I49" s="908"/>
      <c r="J49" s="910"/>
      <c r="K49" s="907">
        <f t="shared" si="0"/>
        <v>0</v>
      </c>
      <c r="L49" s="904"/>
      <c r="M49" s="904"/>
      <c r="N49" s="904"/>
      <c r="O49" s="904"/>
      <c r="P49" s="904"/>
      <c r="Q49" s="904"/>
      <c r="R49" s="904"/>
      <c r="S49" s="904"/>
      <c r="T49" s="904"/>
      <c r="U49" s="904"/>
      <c r="V49" s="904"/>
      <c r="W49" s="904"/>
      <c r="X49" s="925"/>
      <c r="Y49" s="925"/>
      <c r="Z49" s="907"/>
      <c r="AA49" s="904"/>
    </row>
    <row r="50" spans="1:27" x14ac:dyDescent="0.2">
      <c r="A50" s="306" t="s">
        <v>434</v>
      </c>
      <c r="B50" s="328" t="s">
        <v>77</v>
      </c>
      <c r="C50" s="329">
        <v>25</v>
      </c>
      <c r="D50" s="329"/>
      <c r="E50" s="329">
        <v>25</v>
      </c>
      <c r="F50" s="329"/>
      <c r="G50" s="330">
        <v>30</v>
      </c>
      <c r="H50" s="329"/>
      <c r="I50" s="908">
        <f>D50+F50+H50</f>
        <v>0</v>
      </c>
      <c r="J50" s="910">
        <f>C50+E50+G50</f>
        <v>80</v>
      </c>
      <c r="K50" s="907">
        <f t="shared" si="0"/>
        <v>80</v>
      </c>
      <c r="L50" s="332">
        <v>28</v>
      </c>
      <c r="M50" s="329"/>
      <c r="N50" s="329">
        <v>23</v>
      </c>
      <c r="O50" s="329"/>
      <c r="P50" s="329">
        <v>35</v>
      </c>
      <c r="Q50" s="329"/>
      <c r="R50" s="329">
        <v>30</v>
      </c>
      <c r="S50" s="329"/>
      <c r="T50" s="329">
        <v>27</v>
      </c>
      <c r="U50" s="329"/>
      <c r="V50" s="330">
        <v>24</v>
      </c>
      <c r="W50" s="329"/>
      <c r="X50" s="925">
        <f>M50+O50+Q50+S50+U50+W50</f>
        <v>0</v>
      </c>
      <c r="Y50" s="925">
        <f t="shared" si="1"/>
        <v>167</v>
      </c>
      <c r="Z50" s="907">
        <f t="shared" si="2"/>
        <v>167</v>
      </c>
      <c r="AA50" s="904">
        <f>Z50+K50</f>
        <v>247</v>
      </c>
    </row>
    <row r="51" spans="1:27" x14ac:dyDescent="0.2">
      <c r="A51" s="306" t="s">
        <v>435</v>
      </c>
      <c r="B51" s="328" t="s">
        <v>78</v>
      </c>
      <c r="C51" s="329">
        <v>23</v>
      </c>
      <c r="D51" s="329"/>
      <c r="E51" s="329">
        <v>22</v>
      </c>
      <c r="F51" s="329"/>
      <c r="G51" s="330">
        <v>18</v>
      </c>
      <c r="H51" s="329"/>
      <c r="I51" s="908">
        <f t="shared" ref="I51:I52" si="38">D51+F51+H51</f>
        <v>0</v>
      </c>
      <c r="J51" s="910">
        <f>C51+E51+G51</f>
        <v>63</v>
      </c>
      <c r="K51" s="907">
        <f t="shared" si="0"/>
        <v>63</v>
      </c>
      <c r="L51" s="332">
        <v>25</v>
      </c>
      <c r="M51" s="329"/>
      <c r="N51" s="329">
        <v>25</v>
      </c>
      <c r="O51" s="329"/>
      <c r="P51" s="329">
        <v>22</v>
      </c>
      <c r="Q51" s="329"/>
      <c r="R51" s="329">
        <v>21</v>
      </c>
      <c r="S51" s="329"/>
      <c r="T51" s="329">
        <v>25</v>
      </c>
      <c r="U51" s="329"/>
      <c r="V51" s="330">
        <v>27</v>
      </c>
      <c r="W51" s="329"/>
      <c r="X51" s="925">
        <f t="shared" ref="X51:X52" si="39">M51+O51+Q51+S51+U51+W51</f>
        <v>0</v>
      </c>
      <c r="Y51" s="925">
        <f t="shared" si="1"/>
        <v>145</v>
      </c>
      <c r="Z51" s="907">
        <f t="shared" si="2"/>
        <v>145</v>
      </c>
      <c r="AA51" s="904">
        <f t="shared" ref="AA51:AA52" si="40">Z51+K51</f>
        <v>208</v>
      </c>
    </row>
    <row r="52" spans="1:27" ht="13.5" thickBot="1" x14ac:dyDescent="0.25">
      <c r="A52" s="306">
        <v>2122</v>
      </c>
      <c r="B52" s="328" t="s">
        <v>79</v>
      </c>
      <c r="C52" s="338">
        <v>22</v>
      </c>
      <c r="D52" s="329"/>
      <c r="E52" s="338">
        <v>28</v>
      </c>
      <c r="F52" s="329"/>
      <c r="G52" s="342">
        <v>29</v>
      </c>
      <c r="H52" s="329"/>
      <c r="I52" s="908">
        <f t="shared" si="38"/>
        <v>0</v>
      </c>
      <c r="J52" s="910">
        <f>C52+E52+G52</f>
        <v>79</v>
      </c>
      <c r="K52" s="907">
        <f t="shared" si="0"/>
        <v>79</v>
      </c>
      <c r="L52" s="380">
        <v>26</v>
      </c>
      <c r="M52" s="328"/>
      <c r="N52" s="338">
        <v>19</v>
      </c>
      <c r="O52" s="328"/>
      <c r="P52" s="338">
        <v>23</v>
      </c>
      <c r="Q52" s="328"/>
      <c r="R52" s="338">
        <v>25</v>
      </c>
      <c r="S52" s="328"/>
      <c r="T52" s="338">
        <v>16</v>
      </c>
      <c r="U52" s="328"/>
      <c r="V52" s="342">
        <v>10</v>
      </c>
      <c r="W52" s="328"/>
      <c r="X52" s="925">
        <f t="shared" si="39"/>
        <v>0</v>
      </c>
      <c r="Y52" s="925">
        <f t="shared" si="1"/>
        <v>119</v>
      </c>
      <c r="Z52" s="907">
        <f t="shared" si="2"/>
        <v>119</v>
      </c>
      <c r="AA52" s="904">
        <f t="shared" si="40"/>
        <v>198</v>
      </c>
    </row>
    <row r="53" spans="1:27" ht="13.5" thickBot="1" x14ac:dyDescent="0.25">
      <c r="A53" s="306"/>
      <c r="B53" s="904" t="s">
        <v>80</v>
      </c>
      <c r="C53" s="346">
        <f t="shared" ref="C53:Y53" si="41">C50+C51+C52</f>
        <v>70</v>
      </c>
      <c r="D53" s="904">
        <f t="shared" si="41"/>
        <v>0</v>
      </c>
      <c r="E53" s="346">
        <f t="shared" si="41"/>
        <v>75</v>
      </c>
      <c r="F53" s="904">
        <f t="shared" si="41"/>
        <v>0</v>
      </c>
      <c r="G53" s="347">
        <f t="shared" si="41"/>
        <v>77</v>
      </c>
      <c r="H53" s="904">
        <f t="shared" si="41"/>
        <v>0</v>
      </c>
      <c r="I53" s="904">
        <f t="shared" si="41"/>
        <v>0</v>
      </c>
      <c r="J53" s="904">
        <f t="shared" si="41"/>
        <v>222</v>
      </c>
      <c r="K53" s="907">
        <f t="shared" si="0"/>
        <v>222</v>
      </c>
      <c r="L53" s="904">
        <f t="shared" si="41"/>
        <v>79</v>
      </c>
      <c r="M53" s="904">
        <f t="shared" si="41"/>
        <v>0</v>
      </c>
      <c r="N53" s="904">
        <f t="shared" si="41"/>
        <v>67</v>
      </c>
      <c r="O53" s="904">
        <f t="shared" si="41"/>
        <v>0</v>
      </c>
      <c r="P53" s="904">
        <f t="shared" si="41"/>
        <v>80</v>
      </c>
      <c r="Q53" s="904">
        <f t="shared" si="41"/>
        <v>0</v>
      </c>
      <c r="R53" s="904">
        <f t="shared" si="41"/>
        <v>76</v>
      </c>
      <c r="S53" s="904">
        <f t="shared" si="41"/>
        <v>0</v>
      </c>
      <c r="T53" s="904">
        <f t="shared" si="41"/>
        <v>68</v>
      </c>
      <c r="U53" s="904">
        <f t="shared" si="41"/>
        <v>0</v>
      </c>
      <c r="V53" s="904">
        <f t="shared" si="41"/>
        <v>61</v>
      </c>
      <c r="W53" s="904">
        <f t="shared" si="41"/>
        <v>0</v>
      </c>
      <c r="X53" s="904">
        <f t="shared" si="41"/>
        <v>0</v>
      </c>
      <c r="Y53" s="904">
        <f t="shared" si="41"/>
        <v>431</v>
      </c>
      <c r="Z53" s="907">
        <f t="shared" si="2"/>
        <v>431</v>
      </c>
      <c r="AA53" s="911">
        <f t="shared" ref="AA53" si="42">AA50+AA51+AA52</f>
        <v>653</v>
      </c>
    </row>
    <row r="54" spans="1:27" x14ac:dyDescent="0.2">
      <c r="A54" s="306"/>
      <c r="B54" s="904"/>
      <c r="C54" s="357"/>
      <c r="D54" s="904"/>
      <c r="E54" s="357"/>
      <c r="F54" s="904"/>
      <c r="G54" s="357"/>
      <c r="H54" s="904"/>
      <c r="I54" s="908"/>
      <c r="J54" s="910"/>
      <c r="K54" s="907">
        <f t="shared" si="0"/>
        <v>0</v>
      </c>
      <c r="L54" s="904"/>
      <c r="M54" s="904"/>
      <c r="N54" s="904"/>
      <c r="O54" s="904"/>
      <c r="P54" s="904"/>
      <c r="Q54" s="904"/>
      <c r="R54" s="904"/>
      <c r="S54" s="904"/>
      <c r="T54" s="904"/>
      <c r="U54" s="904"/>
      <c r="V54" s="904"/>
      <c r="W54" s="904"/>
      <c r="X54" s="925"/>
      <c r="Y54" s="925"/>
      <c r="Z54" s="907"/>
      <c r="AA54" s="904"/>
    </row>
    <row r="55" spans="1:27" x14ac:dyDescent="0.2">
      <c r="A55" s="306" t="s">
        <v>436</v>
      </c>
      <c r="B55" s="328" t="s">
        <v>81</v>
      </c>
      <c r="C55" s="329">
        <v>17</v>
      </c>
      <c r="D55" s="329"/>
      <c r="E55" s="329">
        <v>19</v>
      </c>
      <c r="F55" s="329"/>
      <c r="G55" s="330">
        <v>28</v>
      </c>
      <c r="H55" s="329"/>
      <c r="I55" s="908">
        <f>D55+F55+H55</f>
        <v>0</v>
      </c>
      <c r="J55" s="910">
        <f>C55+E55+G55</f>
        <v>64</v>
      </c>
      <c r="K55" s="907">
        <f t="shared" si="0"/>
        <v>64</v>
      </c>
      <c r="L55" s="332">
        <v>20</v>
      </c>
      <c r="M55" s="329"/>
      <c r="N55" s="329">
        <v>19</v>
      </c>
      <c r="O55" s="329"/>
      <c r="P55" s="329">
        <v>14</v>
      </c>
      <c r="Q55" s="329"/>
      <c r="R55" s="329">
        <v>18</v>
      </c>
      <c r="S55" s="329"/>
      <c r="T55" s="329">
        <v>10</v>
      </c>
      <c r="U55" s="329"/>
      <c r="V55" s="330">
        <v>12</v>
      </c>
      <c r="W55" s="329"/>
      <c r="X55" s="925">
        <f>M55+O55+Q55+S55+U55+W55</f>
        <v>0</v>
      </c>
      <c r="Y55" s="925">
        <f t="shared" si="1"/>
        <v>93</v>
      </c>
      <c r="Z55" s="907">
        <f t="shared" si="2"/>
        <v>93</v>
      </c>
      <c r="AA55" s="904">
        <f>Z55+K55</f>
        <v>157</v>
      </c>
    </row>
    <row r="56" spans="1:27" x14ac:dyDescent="0.2">
      <c r="A56" s="306" t="s">
        <v>437</v>
      </c>
      <c r="B56" s="328" t="s">
        <v>334</v>
      </c>
      <c r="C56" s="329">
        <v>25</v>
      </c>
      <c r="D56" s="329"/>
      <c r="E56" s="329">
        <v>13</v>
      </c>
      <c r="F56" s="329"/>
      <c r="G56" s="330">
        <v>5</v>
      </c>
      <c r="H56" s="329">
        <v>2</v>
      </c>
      <c r="I56" s="908">
        <f t="shared" ref="I56:I58" si="43">D56+F56+H56</f>
        <v>2</v>
      </c>
      <c r="J56" s="910">
        <f>C56+E56+G56</f>
        <v>43</v>
      </c>
      <c r="K56" s="907">
        <f t="shared" si="0"/>
        <v>45</v>
      </c>
      <c r="L56" s="332">
        <v>24</v>
      </c>
      <c r="M56" s="329">
        <v>1</v>
      </c>
      <c r="N56" s="329">
        <v>21</v>
      </c>
      <c r="O56" s="329">
        <v>1</v>
      </c>
      <c r="P56" s="329">
        <v>12</v>
      </c>
      <c r="Q56" s="329"/>
      <c r="R56" s="329">
        <v>20</v>
      </c>
      <c r="S56" s="329"/>
      <c r="T56" s="329">
        <v>18</v>
      </c>
      <c r="U56" s="329">
        <v>1</v>
      </c>
      <c r="V56" s="330">
        <v>17</v>
      </c>
      <c r="W56" s="329">
        <v>1</v>
      </c>
      <c r="X56" s="925">
        <f t="shared" ref="X56:X58" si="44">M56+O56+Q56+S56+U56+W56</f>
        <v>4</v>
      </c>
      <c r="Y56" s="925">
        <f t="shared" si="1"/>
        <v>112</v>
      </c>
      <c r="Z56" s="907">
        <f t="shared" si="2"/>
        <v>116</v>
      </c>
      <c r="AA56" s="904">
        <f t="shared" ref="AA56:AA58" si="45">Z56+K56</f>
        <v>161</v>
      </c>
    </row>
    <row r="57" spans="1:27" x14ac:dyDescent="0.2">
      <c r="A57" s="306" t="s">
        <v>439</v>
      </c>
      <c r="B57" s="328" t="s">
        <v>82</v>
      </c>
      <c r="C57" s="329">
        <v>11</v>
      </c>
      <c r="D57" s="329"/>
      <c r="E57" s="329">
        <v>9</v>
      </c>
      <c r="F57" s="329"/>
      <c r="G57" s="330">
        <v>13</v>
      </c>
      <c r="H57" s="329"/>
      <c r="I57" s="908">
        <f t="shared" si="43"/>
        <v>0</v>
      </c>
      <c r="J57" s="910">
        <f>C57+E57+G57</f>
        <v>33</v>
      </c>
      <c r="K57" s="907">
        <f t="shared" si="0"/>
        <v>33</v>
      </c>
      <c r="L57" s="332">
        <v>13</v>
      </c>
      <c r="M57" s="329"/>
      <c r="N57" s="329">
        <v>9</v>
      </c>
      <c r="O57" s="329"/>
      <c r="P57" s="329">
        <v>13</v>
      </c>
      <c r="Q57" s="329"/>
      <c r="R57" s="329">
        <v>12</v>
      </c>
      <c r="S57" s="329"/>
      <c r="T57" s="329">
        <v>10</v>
      </c>
      <c r="U57" s="329"/>
      <c r="V57" s="330">
        <v>11</v>
      </c>
      <c r="W57" s="329"/>
      <c r="X57" s="925">
        <f t="shared" si="44"/>
        <v>0</v>
      </c>
      <c r="Y57" s="925">
        <f t="shared" si="1"/>
        <v>68</v>
      </c>
      <c r="Z57" s="907">
        <f t="shared" si="2"/>
        <v>68</v>
      </c>
      <c r="AA57" s="904">
        <f t="shared" si="45"/>
        <v>101</v>
      </c>
    </row>
    <row r="58" spans="1:27" ht="13.5" thickBot="1" x14ac:dyDescent="0.25">
      <c r="A58" s="306" t="s">
        <v>440</v>
      </c>
      <c r="B58" s="328" t="s">
        <v>438</v>
      </c>
      <c r="C58" s="339">
        <v>9</v>
      </c>
      <c r="D58" s="329"/>
      <c r="E58" s="339">
        <v>11</v>
      </c>
      <c r="F58" s="329"/>
      <c r="G58" s="340">
        <v>9</v>
      </c>
      <c r="H58" s="329"/>
      <c r="I58" s="908">
        <f t="shared" si="43"/>
        <v>0</v>
      </c>
      <c r="J58" s="910">
        <f>C58+E58+G58</f>
        <v>29</v>
      </c>
      <c r="K58" s="907">
        <f t="shared" si="0"/>
        <v>29</v>
      </c>
      <c r="L58" s="341">
        <v>19</v>
      </c>
      <c r="M58" s="329"/>
      <c r="N58" s="339">
        <v>11</v>
      </c>
      <c r="O58" s="329"/>
      <c r="P58" s="339">
        <v>14</v>
      </c>
      <c r="Q58" s="329"/>
      <c r="R58" s="339">
        <v>13</v>
      </c>
      <c r="S58" s="329"/>
      <c r="T58" s="339">
        <v>9</v>
      </c>
      <c r="U58" s="329"/>
      <c r="V58" s="340">
        <v>13</v>
      </c>
      <c r="W58" s="329"/>
      <c r="X58" s="925">
        <f t="shared" si="44"/>
        <v>0</v>
      </c>
      <c r="Y58" s="925">
        <f t="shared" si="1"/>
        <v>79</v>
      </c>
      <c r="Z58" s="907">
        <f t="shared" si="2"/>
        <v>79</v>
      </c>
      <c r="AA58" s="904">
        <f t="shared" si="45"/>
        <v>108</v>
      </c>
    </row>
    <row r="59" spans="1:27" ht="13.5" thickBot="1" x14ac:dyDescent="0.25">
      <c r="A59" s="306"/>
      <c r="B59" s="912" t="s">
        <v>83</v>
      </c>
      <c r="C59" s="384">
        <f>SUM(C55:C58)</f>
        <v>62</v>
      </c>
      <c r="D59" s="912">
        <f t="shared" ref="D59:J59" si="46">SUM(D55:D58)</f>
        <v>0</v>
      </c>
      <c r="E59" s="384">
        <f t="shared" si="46"/>
        <v>52</v>
      </c>
      <c r="F59" s="912">
        <f t="shared" si="46"/>
        <v>0</v>
      </c>
      <c r="G59" s="385">
        <f t="shared" si="46"/>
        <v>55</v>
      </c>
      <c r="H59" s="912">
        <f t="shared" si="46"/>
        <v>2</v>
      </c>
      <c r="I59" s="912">
        <f t="shared" si="46"/>
        <v>2</v>
      </c>
      <c r="J59" s="912">
        <f t="shared" si="46"/>
        <v>169</v>
      </c>
      <c r="K59" s="907">
        <f t="shared" si="0"/>
        <v>171</v>
      </c>
      <c r="L59" s="912">
        <f t="shared" ref="L59:Y59" si="47">SUM(L55:L58)</f>
        <v>76</v>
      </c>
      <c r="M59" s="912">
        <f t="shared" si="47"/>
        <v>1</v>
      </c>
      <c r="N59" s="912">
        <f t="shared" si="47"/>
        <v>60</v>
      </c>
      <c r="O59" s="912">
        <f t="shared" si="47"/>
        <v>1</v>
      </c>
      <c r="P59" s="912">
        <f t="shared" si="47"/>
        <v>53</v>
      </c>
      <c r="Q59" s="912">
        <f t="shared" si="47"/>
        <v>0</v>
      </c>
      <c r="R59" s="912">
        <f t="shared" si="47"/>
        <v>63</v>
      </c>
      <c r="S59" s="912">
        <f t="shared" si="47"/>
        <v>0</v>
      </c>
      <c r="T59" s="912">
        <f t="shared" si="47"/>
        <v>47</v>
      </c>
      <c r="U59" s="912">
        <f t="shared" si="47"/>
        <v>1</v>
      </c>
      <c r="V59" s="912">
        <f t="shared" si="47"/>
        <v>53</v>
      </c>
      <c r="W59" s="912">
        <f t="shared" si="47"/>
        <v>1</v>
      </c>
      <c r="X59" s="912">
        <f t="shared" si="47"/>
        <v>4</v>
      </c>
      <c r="Y59" s="912">
        <f t="shared" si="47"/>
        <v>352</v>
      </c>
      <c r="Z59" s="907">
        <f t="shared" si="2"/>
        <v>356</v>
      </c>
      <c r="AA59" s="914">
        <f t="shared" ref="AA59" si="48">SUM(AA55:AA58)</f>
        <v>527</v>
      </c>
    </row>
    <row r="60" spans="1:27" x14ac:dyDescent="0.2">
      <c r="A60" s="306"/>
      <c r="B60" s="311"/>
      <c r="C60" s="390"/>
      <c r="D60" s="311"/>
      <c r="E60" s="390"/>
      <c r="F60" s="311"/>
      <c r="G60" s="390"/>
      <c r="H60" s="311"/>
      <c r="I60" s="908"/>
      <c r="J60" s="924"/>
      <c r="K60" s="907">
        <f t="shared" si="0"/>
        <v>0</v>
      </c>
      <c r="L60" s="311"/>
      <c r="M60" s="311"/>
      <c r="N60" s="311"/>
      <c r="O60" s="311"/>
      <c r="P60" s="311"/>
      <c r="Q60" s="311"/>
      <c r="R60" s="311"/>
      <c r="S60" s="311"/>
      <c r="T60" s="311"/>
      <c r="U60" s="311"/>
      <c r="V60" s="311"/>
      <c r="W60" s="311"/>
      <c r="X60" s="925"/>
      <c r="Y60" s="925"/>
      <c r="Z60" s="907"/>
      <c r="AA60" s="311"/>
    </row>
    <row r="61" spans="1:27" x14ac:dyDescent="0.2">
      <c r="A61" s="306">
        <v>2131</v>
      </c>
      <c r="B61" s="316" t="s">
        <v>86</v>
      </c>
      <c r="C61" s="391">
        <v>21</v>
      </c>
      <c r="D61" s="391"/>
      <c r="E61" s="391">
        <v>24</v>
      </c>
      <c r="F61" s="391"/>
      <c r="G61" s="392">
        <v>25</v>
      </c>
      <c r="H61" s="391"/>
      <c r="I61" s="908">
        <f>D61+F61+H61</f>
        <v>0</v>
      </c>
      <c r="J61" s="924">
        <f>G61+E61+C61</f>
        <v>70</v>
      </c>
      <c r="K61" s="907">
        <f t="shared" si="0"/>
        <v>70</v>
      </c>
      <c r="L61" s="393">
        <v>20</v>
      </c>
      <c r="M61" s="391"/>
      <c r="N61" s="391">
        <v>15</v>
      </c>
      <c r="O61" s="391"/>
      <c r="P61" s="391">
        <v>15</v>
      </c>
      <c r="Q61" s="391"/>
      <c r="R61" s="391">
        <v>20</v>
      </c>
      <c r="S61" s="391"/>
      <c r="T61" s="391">
        <v>14</v>
      </c>
      <c r="U61" s="391"/>
      <c r="V61" s="392">
        <v>9</v>
      </c>
      <c r="W61" s="391"/>
      <c r="X61" s="925">
        <f>M61+O61+Q61+S61+U61+W61</f>
        <v>0</v>
      </c>
      <c r="Y61" s="925">
        <f t="shared" si="1"/>
        <v>93</v>
      </c>
      <c r="Z61" s="907">
        <f t="shared" si="2"/>
        <v>93</v>
      </c>
      <c r="AA61" s="311">
        <f>Z61+K61</f>
        <v>163</v>
      </c>
    </row>
    <row r="62" spans="1:27" x14ac:dyDescent="0.2">
      <c r="A62" s="306" t="s">
        <v>441</v>
      </c>
      <c r="B62" s="328" t="s">
        <v>85</v>
      </c>
      <c r="C62" s="329">
        <v>24</v>
      </c>
      <c r="D62" s="329"/>
      <c r="E62" s="329">
        <v>25</v>
      </c>
      <c r="F62" s="329"/>
      <c r="G62" s="330">
        <v>23</v>
      </c>
      <c r="H62" s="329"/>
      <c r="I62" s="908">
        <f t="shared" ref="I62:I64" si="49">D62+F62+H62</f>
        <v>0</v>
      </c>
      <c r="J62" s="924">
        <f>G62+E62+C62</f>
        <v>72</v>
      </c>
      <c r="K62" s="907">
        <f t="shared" si="0"/>
        <v>72</v>
      </c>
      <c r="L62" s="332">
        <v>15</v>
      </c>
      <c r="M62" s="329"/>
      <c r="N62" s="329">
        <v>19</v>
      </c>
      <c r="O62" s="329"/>
      <c r="P62" s="329">
        <v>22</v>
      </c>
      <c r="Q62" s="329"/>
      <c r="R62" s="329">
        <v>21</v>
      </c>
      <c r="S62" s="329"/>
      <c r="T62" s="329">
        <v>23</v>
      </c>
      <c r="U62" s="329"/>
      <c r="V62" s="330">
        <v>13</v>
      </c>
      <c r="W62" s="329"/>
      <c r="X62" s="925">
        <f t="shared" ref="X62:X64" si="50">M62+O62+Q62+S62+U62+W62</f>
        <v>0</v>
      </c>
      <c r="Y62" s="925">
        <f t="shared" si="1"/>
        <v>113</v>
      </c>
      <c r="Z62" s="907">
        <f t="shared" si="2"/>
        <v>113</v>
      </c>
      <c r="AA62" s="311">
        <f t="shared" ref="AA62:AA64" si="51">Z62+K62</f>
        <v>185</v>
      </c>
    </row>
    <row r="63" spans="1:27" x14ac:dyDescent="0.2">
      <c r="A63" s="306" t="s">
        <v>442</v>
      </c>
      <c r="B63" s="328" t="s">
        <v>306</v>
      </c>
      <c r="C63" s="329">
        <v>23</v>
      </c>
      <c r="D63" s="329"/>
      <c r="E63" s="329">
        <v>20</v>
      </c>
      <c r="F63" s="329"/>
      <c r="G63" s="330">
        <v>21</v>
      </c>
      <c r="H63" s="329"/>
      <c r="I63" s="908">
        <f t="shared" si="49"/>
        <v>0</v>
      </c>
      <c r="J63" s="924">
        <f>G63+E63+C63</f>
        <v>64</v>
      </c>
      <c r="K63" s="907">
        <f t="shared" si="0"/>
        <v>64</v>
      </c>
      <c r="L63" s="332">
        <v>21</v>
      </c>
      <c r="M63" s="329"/>
      <c r="N63" s="329">
        <v>22</v>
      </c>
      <c r="O63" s="329"/>
      <c r="P63" s="329">
        <v>14</v>
      </c>
      <c r="Q63" s="329"/>
      <c r="R63" s="329">
        <v>17</v>
      </c>
      <c r="S63" s="329"/>
      <c r="T63" s="329">
        <v>6</v>
      </c>
      <c r="U63" s="329"/>
      <c r="V63" s="330">
        <v>7</v>
      </c>
      <c r="W63" s="329"/>
      <c r="X63" s="925">
        <f t="shared" si="50"/>
        <v>0</v>
      </c>
      <c r="Y63" s="925">
        <f t="shared" si="1"/>
        <v>87</v>
      </c>
      <c r="Z63" s="907">
        <f t="shared" si="2"/>
        <v>87</v>
      </c>
      <c r="AA63" s="311">
        <f t="shared" si="51"/>
        <v>151</v>
      </c>
    </row>
    <row r="64" spans="1:27" ht="13.5" thickBot="1" x14ac:dyDescent="0.25">
      <c r="A64" s="306">
        <v>2133</v>
      </c>
      <c r="B64" s="328" t="s">
        <v>84</v>
      </c>
      <c r="C64" s="339">
        <v>51</v>
      </c>
      <c r="D64" s="329"/>
      <c r="E64" s="339">
        <v>46</v>
      </c>
      <c r="F64" s="329"/>
      <c r="G64" s="340">
        <v>55</v>
      </c>
      <c r="H64" s="329"/>
      <c r="I64" s="908">
        <f t="shared" si="49"/>
        <v>0</v>
      </c>
      <c r="J64" s="924">
        <f>G64+E64+C64</f>
        <v>152</v>
      </c>
      <c r="K64" s="907">
        <f t="shared" si="0"/>
        <v>152</v>
      </c>
      <c r="L64" s="341">
        <v>40</v>
      </c>
      <c r="M64" s="329"/>
      <c r="N64" s="339">
        <v>46</v>
      </c>
      <c r="O64" s="329"/>
      <c r="P64" s="339">
        <v>51</v>
      </c>
      <c r="Q64" s="329"/>
      <c r="R64" s="339">
        <v>44</v>
      </c>
      <c r="S64" s="329"/>
      <c r="T64" s="339">
        <v>48</v>
      </c>
      <c r="U64" s="329"/>
      <c r="V64" s="340">
        <v>53</v>
      </c>
      <c r="W64" s="329"/>
      <c r="X64" s="925">
        <f t="shared" si="50"/>
        <v>0</v>
      </c>
      <c r="Y64" s="925">
        <f t="shared" si="1"/>
        <v>282</v>
      </c>
      <c r="Z64" s="907">
        <f t="shared" si="2"/>
        <v>282</v>
      </c>
      <c r="AA64" s="311">
        <f t="shared" si="51"/>
        <v>434</v>
      </c>
    </row>
    <row r="65" spans="1:27" ht="13.5" thickBot="1" x14ac:dyDescent="0.25">
      <c r="A65" s="306"/>
      <c r="B65" s="912" t="s">
        <v>87</v>
      </c>
      <c r="C65" s="384">
        <f>SUM(C61:C64)</f>
        <v>119</v>
      </c>
      <c r="D65" s="912">
        <f t="shared" ref="D65:J65" si="52">SUM(D61:D64)</f>
        <v>0</v>
      </c>
      <c r="E65" s="384">
        <f t="shared" si="52"/>
        <v>115</v>
      </c>
      <c r="F65" s="912">
        <f t="shared" si="52"/>
        <v>0</v>
      </c>
      <c r="G65" s="385">
        <f t="shared" si="52"/>
        <v>124</v>
      </c>
      <c r="H65" s="912">
        <f t="shared" si="52"/>
        <v>0</v>
      </c>
      <c r="I65" s="912">
        <f t="shared" si="52"/>
        <v>0</v>
      </c>
      <c r="J65" s="912">
        <f t="shared" si="52"/>
        <v>358</v>
      </c>
      <c r="K65" s="907">
        <f t="shared" si="0"/>
        <v>358</v>
      </c>
      <c r="L65" s="912">
        <f t="shared" ref="L65:Y65" si="53">SUM(L61:L64)</f>
        <v>96</v>
      </c>
      <c r="M65" s="912">
        <f t="shared" si="53"/>
        <v>0</v>
      </c>
      <c r="N65" s="912">
        <f t="shared" si="53"/>
        <v>102</v>
      </c>
      <c r="O65" s="912">
        <f t="shared" si="53"/>
        <v>0</v>
      </c>
      <c r="P65" s="912">
        <f t="shared" si="53"/>
        <v>102</v>
      </c>
      <c r="Q65" s="912">
        <f t="shared" si="53"/>
        <v>0</v>
      </c>
      <c r="R65" s="912">
        <f t="shared" si="53"/>
        <v>102</v>
      </c>
      <c r="S65" s="912">
        <f t="shared" si="53"/>
        <v>0</v>
      </c>
      <c r="T65" s="912">
        <f t="shared" si="53"/>
        <v>91</v>
      </c>
      <c r="U65" s="912">
        <f t="shared" si="53"/>
        <v>0</v>
      </c>
      <c r="V65" s="912">
        <f t="shared" si="53"/>
        <v>82</v>
      </c>
      <c r="W65" s="912">
        <f t="shared" si="53"/>
        <v>0</v>
      </c>
      <c r="X65" s="912">
        <f t="shared" si="53"/>
        <v>0</v>
      </c>
      <c r="Y65" s="912">
        <f t="shared" si="53"/>
        <v>575</v>
      </c>
      <c r="Z65" s="907">
        <f t="shared" si="2"/>
        <v>575</v>
      </c>
      <c r="AA65" s="914">
        <f t="shared" ref="AA65" si="54">SUM(AA61:AA64)</f>
        <v>933</v>
      </c>
    </row>
    <row r="66" spans="1:27" x14ac:dyDescent="0.2">
      <c r="A66" s="306"/>
      <c r="B66" s="912"/>
      <c r="C66" s="351"/>
      <c r="D66" s="912"/>
      <c r="E66" s="351"/>
      <c r="F66" s="912"/>
      <c r="G66" s="351"/>
      <c r="H66" s="912"/>
      <c r="I66" s="908"/>
      <c r="J66" s="926"/>
      <c r="K66" s="907">
        <f t="shared" si="0"/>
        <v>0</v>
      </c>
      <c r="L66" s="912"/>
      <c r="M66" s="912"/>
      <c r="N66" s="912"/>
      <c r="O66" s="912"/>
      <c r="P66" s="912"/>
      <c r="Q66" s="912"/>
      <c r="R66" s="912"/>
      <c r="S66" s="912"/>
      <c r="T66" s="912"/>
      <c r="U66" s="912"/>
      <c r="V66" s="912"/>
      <c r="W66" s="912"/>
      <c r="X66" s="925"/>
      <c r="Y66" s="925"/>
      <c r="Z66" s="907"/>
      <c r="AA66" s="912"/>
    </row>
    <row r="67" spans="1:27" x14ac:dyDescent="0.2">
      <c r="A67" s="306" t="s">
        <v>443</v>
      </c>
      <c r="B67" s="328" t="s">
        <v>90</v>
      </c>
      <c r="C67" s="329">
        <v>23</v>
      </c>
      <c r="D67" s="329"/>
      <c r="E67" s="329">
        <v>9</v>
      </c>
      <c r="F67" s="329"/>
      <c r="G67" s="337">
        <v>11</v>
      </c>
      <c r="H67" s="328"/>
      <c r="I67" s="908">
        <f>D67+F67+H67</f>
        <v>0</v>
      </c>
      <c r="J67" s="910">
        <f>C67+E67+G67</f>
        <v>43</v>
      </c>
      <c r="K67" s="907">
        <f t="shared" si="0"/>
        <v>43</v>
      </c>
      <c r="L67" s="366">
        <v>6</v>
      </c>
      <c r="M67" s="328"/>
      <c r="N67" s="328">
        <v>12</v>
      </c>
      <c r="O67" s="328"/>
      <c r="P67" s="328">
        <v>7</v>
      </c>
      <c r="Q67" s="328"/>
      <c r="R67" s="328">
        <v>9</v>
      </c>
      <c r="S67" s="328"/>
      <c r="T67" s="328">
        <v>5</v>
      </c>
      <c r="U67" s="328"/>
      <c r="V67" s="337">
        <v>10</v>
      </c>
      <c r="W67" s="328"/>
      <c r="X67" s="925">
        <f>M67+O67+Q67+S67+U67+W67</f>
        <v>0</v>
      </c>
      <c r="Y67" s="925">
        <f t="shared" si="1"/>
        <v>49</v>
      </c>
      <c r="Z67" s="907">
        <f t="shared" ref="Z67:Z79" si="55">Y67+X67</f>
        <v>49</v>
      </c>
      <c r="AA67" s="904">
        <f>Z67+K67</f>
        <v>92</v>
      </c>
    </row>
    <row r="68" spans="1:27" x14ac:dyDescent="0.2">
      <c r="A68" s="306" t="s">
        <v>444</v>
      </c>
      <c r="B68" s="328" t="s">
        <v>91</v>
      </c>
      <c r="C68" s="329">
        <v>2</v>
      </c>
      <c r="D68" s="329"/>
      <c r="E68" s="329">
        <v>4</v>
      </c>
      <c r="F68" s="329"/>
      <c r="G68" s="337">
        <v>4</v>
      </c>
      <c r="H68" s="328"/>
      <c r="I68" s="908">
        <f t="shared" ref="I68:I76" si="56">D68+F68+H68</f>
        <v>0</v>
      </c>
      <c r="J68" s="910">
        <f>C68+E68+G68</f>
        <v>10</v>
      </c>
      <c r="K68" s="907">
        <f t="shared" si="0"/>
        <v>10</v>
      </c>
      <c r="L68" s="366">
        <v>5</v>
      </c>
      <c r="M68" s="328"/>
      <c r="N68" s="328">
        <v>4</v>
      </c>
      <c r="O68" s="328"/>
      <c r="P68" s="328">
        <v>5</v>
      </c>
      <c r="Q68" s="328"/>
      <c r="R68" s="328">
        <v>4</v>
      </c>
      <c r="S68" s="328"/>
      <c r="T68" s="328">
        <v>2</v>
      </c>
      <c r="U68" s="328"/>
      <c r="V68" s="337">
        <v>4</v>
      </c>
      <c r="W68" s="328"/>
      <c r="X68" s="925">
        <f t="shared" ref="X68:X76" si="57">M68+O68+Q68+S68+U68+W68</f>
        <v>0</v>
      </c>
      <c r="Y68" s="925">
        <f t="shared" si="1"/>
        <v>24</v>
      </c>
      <c r="Z68" s="907">
        <f t="shared" si="55"/>
        <v>24</v>
      </c>
      <c r="AA68" s="904">
        <f t="shared" ref="AA68:AA76" si="58">Z68+K68</f>
        <v>34</v>
      </c>
    </row>
    <row r="69" spans="1:27" x14ac:dyDescent="0.2">
      <c r="A69" s="306" t="s">
        <v>445</v>
      </c>
      <c r="B69" s="328" t="s">
        <v>95</v>
      </c>
      <c r="C69" s="329">
        <v>3</v>
      </c>
      <c r="D69" s="329"/>
      <c r="E69" s="329">
        <v>3</v>
      </c>
      <c r="F69" s="329"/>
      <c r="G69" s="337">
        <v>3</v>
      </c>
      <c r="H69" s="328"/>
      <c r="I69" s="908">
        <f t="shared" si="56"/>
        <v>0</v>
      </c>
      <c r="J69" s="910">
        <f>C69+E69+G69</f>
        <v>9</v>
      </c>
      <c r="K69" s="907">
        <f t="shared" si="0"/>
        <v>9</v>
      </c>
      <c r="L69" s="366">
        <v>2</v>
      </c>
      <c r="M69" s="328"/>
      <c r="N69" s="328">
        <v>3</v>
      </c>
      <c r="O69" s="328"/>
      <c r="P69" s="328">
        <v>2</v>
      </c>
      <c r="Q69" s="328"/>
      <c r="R69" s="328">
        <v>7</v>
      </c>
      <c r="S69" s="328"/>
      <c r="T69" s="328">
        <v>2</v>
      </c>
      <c r="U69" s="328"/>
      <c r="V69" s="337">
        <v>3</v>
      </c>
      <c r="W69" s="328"/>
      <c r="X69" s="925">
        <f t="shared" si="57"/>
        <v>0</v>
      </c>
      <c r="Y69" s="925">
        <f t="shared" si="1"/>
        <v>19</v>
      </c>
      <c r="Z69" s="907">
        <f t="shared" si="55"/>
        <v>19</v>
      </c>
      <c r="AA69" s="904">
        <f t="shared" si="58"/>
        <v>28</v>
      </c>
    </row>
    <row r="70" spans="1:27" x14ac:dyDescent="0.2">
      <c r="A70" s="306" t="s">
        <v>446</v>
      </c>
      <c r="B70" s="328" t="s">
        <v>96</v>
      </c>
      <c r="C70" s="329">
        <v>8</v>
      </c>
      <c r="D70" s="329"/>
      <c r="E70" s="329">
        <v>2</v>
      </c>
      <c r="F70" s="329"/>
      <c r="G70" s="337">
        <v>3</v>
      </c>
      <c r="H70" s="328"/>
      <c r="I70" s="908">
        <f t="shared" si="56"/>
        <v>0</v>
      </c>
      <c r="J70" s="910">
        <f t="shared" ref="J70:J76" si="59">C70+E70+G70</f>
        <v>13</v>
      </c>
      <c r="K70" s="907">
        <f t="shared" si="0"/>
        <v>13</v>
      </c>
      <c r="L70" s="366">
        <v>5</v>
      </c>
      <c r="M70" s="328"/>
      <c r="N70" s="328">
        <v>4</v>
      </c>
      <c r="O70" s="328"/>
      <c r="P70" s="328">
        <v>5</v>
      </c>
      <c r="Q70" s="328"/>
      <c r="R70" s="328">
        <v>7</v>
      </c>
      <c r="S70" s="328"/>
      <c r="T70" s="328">
        <v>4</v>
      </c>
      <c r="U70" s="328"/>
      <c r="V70" s="337">
        <v>3</v>
      </c>
      <c r="W70" s="328"/>
      <c r="X70" s="925">
        <f t="shared" si="57"/>
        <v>0</v>
      </c>
      <c r="Y70" s="925">
        <f t="shared" si="1"/>
        <v>28</v>
      </c>
      <c r="Z70" s="907">
        <f t="shared" si="55"/>
        <v>28</v>
      </c>
      <c r="AA70" s="904">
        <f t="shared" si="58"/>
        <v>41</v>
      </c>
    </row>
    <row r="71" spans="1:27" x14ac:dyDescent="0.2">
      <c r="A71" s="306" t="s">
        <v>502</v>
      </c>
      <c r="B71" s="328" t="s">
        <v>503</v>
      </c>
      <c r="C71" s="329">
        <v>6</v>
      </c>
      <c r="D71" s="329">
        <v>1</v>
      </c>
      <c r="E71" s="329">
        <v>8</v>
      </c>
      <c r="F71" s="329">
        <v>2</v>
      </c>
      <c r="G71" s="337">
        <v>8</v>
      </c>
      <c r="H71" s="328">
        <v>1</v>
      </c>
      <c r="I71" s="908">
        <f t="shared" si="56"/>
        <v>4</v>
      </c>
      <c r="J71" s="910">
        <f t="shared" si="59"/>
        <v>22</v>
      </c>
      <c r="K71" s="907">
        <f t="shared" si="0"/>
        <v>26</v>
      </c>
      <c r="L71" s="366">
        <v>7</v>
      </c>
      <c r="M71" s="328"/>
      <c r="N71" s="328">
        <v>11</v>
      </c>
      <c r="O71" s="328"/>
      <c r="P71" s="328">
        <v>12</v>
      </c>
      <c r="Q71" s="328"/>
      <c r="R71" s="328">
        <v>14</v>
      </c>
      <c r="S71" s="328"/>
      <c r="T71" s="328">
        <v>7</v>
      </c>
      <c r="U71" s="328"/>
      <c r="V71" s="337">
        <v>12</v>
      </c>
      <c r="W71" s="328"/>
      <c r="X71" s="925">
        <f t="shared" si="57"/>
        <v>0</v>
      </c>
      <c r="Y71" s="925">
        <f t="shared" si="1"/>
        <v>63</v>
      </c>
      <c r="Z71" s="907">
        <f t="shared" si="55"/>
        <v>63</v>
      </c>
      <c r="AA71" s="904">
        <f t="shared" si="58"/>
        <v>89</v>
      </c>
    </row>
    <row r="72" spans="1:27" x14ac:dyDescent="0.2">
      <c r="A72" s="306" t="s">
        <v>447</v>
      </c>
      <c r="B72" s="328" t="s">
        <v>89</v>
      </c>
      <c r="C72" s="329">
        <v>14</v>
      </c>
      <c r="D72" s="329"/>
      <c r="E72" s="329">
        <v>11</v>
      </c>
      <c r="F72" s="329"/>
      <c r="G72" s="337">
        <v>10</v>
      </c>
      <c r="H72" s="328"/>
      <c r="I72" s="908">
        <f t="shared" si="56"/>
        <v>0</v>
      </c>
      <c r="J72" s="910">
        <f t="shared" si="59"/>
        <v>35</v>
      </c>
      <c r="K72" s="907">
        <f t="shared" ref="K72:K77" si="60">J72+I72</f>
        <v>35</v>
      </c>
      <c r="L72" s="366">
        <v>17</v>
      </c>
      <c r="M72" s="328"/>
      <c r="N72" s="328">
        <v>9</v>
      </c>
      <c r="O72" s="328"/>
      <c r="P72" s="328">
        <v>18</v>
      </c>
      <c r="Q72" s="328"/>
      <c r="R72" s="328">
        <v>18</v>
      </c>
      <c r="S72" s="328"/>
      <c r="T72" s="328">
        <v>15</v>
      </c>
      <c r="U72" s="328"/>
      <c r="V72" s="337">
        <v>13</v>
      </c>
      <c r="W72" s="328"/>
      <c r="X72" s="925">
        <f t="shared" si="57"/>
        <v>0</v>
      </c>
      <c r="Y72" s="925">
        <f t="shared" ref="Y72:Y76" si="61">L72+N72+P72+R72+T72+V72</f>
        <v>90</v>
      </c>
      <c r="Z72" s="907">
        <f t="shared" si="55"/>
        <v>90</v>
      </c>
      <c r="AA72" s="904">
        <f t="shared" si="58"/>
        <v>125</v>
      </c>
    </row>
    <row r="73" spans="1:27" x14ac:dyDescent="0.2">
      <c r="A73" s="306" t="s">
        <v>448</v>
      </c>
      <c r="B73" s="328" t="s">
        <v>92</v>
      </c>
      <c r="C73" s="329">
        <v>11</v>
      </c>
      <c r="D73" s="329"/>
      <c r="E73" s="329">
        <v>6</v>
      </c>
      <c r="F73" s="329"/>
      <c r="G73" s="337">
        <v>9</v>
      </c>
      <c r="H73" s="328"/>
      <c r="I73" s="908">
        <f t="shared" si="56"/>
        <v>0</v>
      </c>
      <c r="J73" s="910">
        <f t="shared" si="59"/>
        <v>26</v>
      </c>
      <c r="K73" s="907">
        <f t="shared" si="60"/>
        <v>26</v>
      </c>
      <c r="L73" s="366">
        <v>7</v>
      </c>
      <c r="M73" s="328"/>
      <c r="N73" s="328">
        <v>10</v>
      </c>
      <c r="O73" s="328"/>
      <c r="P73" s="328">
        <v>9</v>
      </c>
      <c r="Q73" s="328"/>
      <c r="R73" s="328">
        <v>9</v>
      </c>
      <c r="S73" s="328"/>
      <c r="T73" s="328">
        <v>9</v>
      </c>
      <c r="U73" s="328"/>
      <c r="V73" s="337">
        <v>13</v>
      </c>
      <c r="W73" s="328"/>
      <c r="X73" s="925">
        <f t="shared" si="57"/>
        <v>0</v>
      </c>
      <c r="Y73" s="925">
        <f t="shared" si="61"/>
        <v>57</v>
      </c>
      <c r="Z73" s="907">
        <f t="shared" si="55"/>
        <v>57</v>
      </c>
      <c r="AA73" s="904">
        <f t="shared" si="58"/>
        <v>83</v>
      </c>
    </row>
    <row r="74" spans="1:27" x14ac:dyDescent="0.2">
      <c r="A74" s="306" t="s">
        <v>449</v>
      </c>
      <c r="B74" s="328" t="s">
        <v>94</v>
      </c>
      <c r="C74" s="329">
        <v>3</v>
      </c>
      <c r="D74" s="329"/>
      <c r="E74" s="329">
        <v>6</v>
      </c>
      <c r="F74" s="329"/>
      <c r="G74" s="330">
        <v>6</v>
      </c>
      <c r="H74" s="329"/>
      <c r="I74" s="908">
        <f t="shared" si="56"/>
        <v>0</v>
      </c>
      <c r="J74" s="910">
        <f t="shared" si="59"/>
        <v>15</v>
      </c>
      <c r="K74" s="907">
        <f t="shared" si="60"/>
        <v>15</v>
      </c>
      <c r="L74" s="332">
        <v>10</v>
      </c>
      <c r="M74" s="329"/>
      <c r="N74" s="329">
        <v>3</v>
      </c>
      <c r="O74" s="329"/>
      <c r="P74" s="329">
        <v>7</v>
      </c>
      <c r="Q74" s="329"/>
      <c r="R74" s="329">
        <v>4</v>
      </c>
      <c r="S74" s="329"/>
      <c r="T74" s="329">
        <v>6</v>
      </c>
      <c r="U74" s="329"/>
      <c r="V74" s="330">
        <v>3</v>
      </c>
      <c r="W74" s="329"/>
      <c r="X74" s="925">
        <f t="shared" si="57"/>
        <v>0</v>
      </c>
      <c r="Y74" s="925">
        <f t="shared" si="61"/>
        <v>33</v>
      </c>
      <c r="Z74" s="907">
        <f t="shared" si="55"/>
        <v>33</v>
      </c>
      <c r="AA74" s="904">
        <f t="shared" si="58"/>
        <v>48</v>
      </c>
    </row>
    <row r="75" spans="1:27" x14ac:dyDescent="0.2">
      <c r="A75" s="306" t="s">
        <v>504</v>
      </c>
      <c r="B75" s="328" t="s">
        <v>93</v>
      </c>
      <c r="C75" s="329">
        <v>3</v>
      </c>
      <c r="D75" s="329"/>
      <c r="E75" s="329">
        <v>14</v>
      </c>
      <c r="F75" s="329"/>
      <c r="G75" s="330">
        <v>5</v>
      </c>
      <c r="H75" s="329"/>
      <c r="I75" s="908">
        <f t="shared" si="56"/>
        <v>0</v>
      </c>
      <c r="J75" s="910">
        <f t="shared" si="59"/>
        <v>22</v>
      </c>
      <c r="K75" s="907">
        <f t="shared" si="60"/>
        <v>22</v>
      </c>
      <c r="L75" s="332">
        <v>3</v>
      </c>
      <c r="M75" s="329"/>
      <c r="N75" s="329">
        <v>5</v>
      </c>
      <c r="O75" s="329"/>
      <c r="P75" s="329">
        <v>4</v>
      </c>
      <c r="Q75" s="329"/>
      <c r="R75" s="329">
        <v>5</v>
      </c>
      <c r="S75" s="329"/>
      <c r="T75" s="329">
        <v>5</v>
      </c>
      <c r="U75" s="329"/>
      <c r="V75" s="330">
        <v>6</v>
      </c>
      <c r="W75" s="329"/>
      <c r="X75" s="925">
        <f t="shared" si="57"/>
        <v>0</v>
      </c>
      <c r="Y75" s="925">
        <f t="shared" si="61"/>
        <v>28</v>
      </c>
      <c r="Z75" s="907">
        <f t="shared" si="55"/>
        <v>28</v>
      </c>
      <c r="AA75" s="904">
        <f t="shared" si="58"/>
        <v>50</v>
      </c>
    </row>
    <row r="76" spans="1:27" ht="13.5" thickBot="1" x14ac:dyDescent="0.25">
      <c r="A76" s="306" t="s">
        <v>505</v>
      </c>
      <c r="B76" s="328" t="s">
        <v>97</v>
      </c>
      <c r="C76" s="339">
        <v>3</v>
      </c>
      <c r="D76" s="329"/>
      <c r="E76" s="339">
        <v>7</v>
      </c>
      <c r="F76" s="329"/>
      <c r="G76" s="340">
        <v>3</v>
      </c>
      <c r="H76" s="329"/>
      <c r="I76" s="908">
        <f t="shared" si="56"/>
        <v>0</v>
      </c>
      <c r="J76" s="910">
        <f t="shared" si="59"/>
        <v>13</v>
      </c>
      <c r="K76" s="907">
        <f t="shared" si="60"/>
        <v>13</v>
      </c>
      <c r="L76" s="341">
        <v>4</v>
      </c>
      <c r="M76" s="329"/>
      <c r="N76" s="339">
        <v>6</v>
      </c>
      <c r="O76" s="329"/>
      <c r="P76" s="339">
        <v>7</v>
      </c>
      <c r="Q76" s="329"/>
      <c r="R76" s="339">
        <v>5</v>
      </c>
      <c r="S76" s="329"/>
      <c r="T76" s="339">
        <v>5</v>
      </c>
      <c r="U76" s="329"/>
      <c r="V76" s="340">
        <v>8</v>
      </c>
      <c r="W76" s="329"/>
      <c r="X76" s="925">
        <f t="shared" si="57"/>
        <v>0</v>
      </c>
      <c r="Y76" s="925">
        <f t="shared" si="61"/>
        <v>35</v>
      </c>
      <c r="Z76" s="907">
        <f t="shared" si="55"/>
        <v>35</v>
      </c>
      <c r="AA76" s="904">
        <f t="shared" si="58"/>
        <v>48</v>
      </c>
    </row>
    <row r="77" spans="1:27" ht="13.5" thickBot="1" x14ac:dyDescent="0.25">
      <c r="A77" s="306"/>
      <c r="B77" s="912" t="s">
        <v>98</v>
      </c>
      <c r="C77" s="384">
        <f t="shared" ref="C77:Y77" si="62">SUM(C67:C76)</f>
        <v>76</v>
      </c>
      <c r="D77" s="912">
        <f t="shared" si="62"/>
        <v>1</v>
      </c>
      <c r="E77" s="384">
        <f t="shared" si="62"/>
        <v>70</v>
      </c>
      <c r="F77" s="912">
        <f t="shared" si="62"/>
        <v>2</v>
      </c>
      <c r="G77" s="385">
        <f t="shared" si="62"/>
        <v>62</v>
      </c>
      <c r="H77" s="912">
        <f t="shared" si="62"/>
        <v>1</v>
      </c>
      <c r="I77" s="912">
        <f t="shared" si="62"/>
        <v>4</v>
      </c>
      <c r="J77" s="912">
        <f t="shared" si="62"/>
        <v>208</v>
      </c>
      <c r="K77" s="907">
        <f t="shared" si="60"/>
        <v>212</v>
      </c>
      <c r="L77" s="912">
        <f t="shared" si="62"/>
        <v>66</v>
      </c>
      <c r="M77" s="912">
        <f t="shared" si="62"/>
        <v>0</v>
      </c>
      <c r="N77" s="912">
        <f t="shared" si="62"/>
        <v>67</v>
      </c>
      <c r="O77" s="912">
        <f t="shared" si="62"/>
        <v>0</v>
      </c>
      <c r="P77" s="912">
        <f t="shared" si="62"/>
        <v>76</v>
      </c>
      <c r="Q77" s="912">
        <f t="shared" si="62"/>
        <v>0</v>
      </c>
      <c r="R77" s="912">
        <f t="shared" si="62"/>
        <v>82</v>
      </c>
      <c r="S77" s="912">
        <f t="shared" si="62"/>
        <v>0</v>
      </c>
      <c r="T77" s="912">
        <f t="shared" si="62"/>
        <v>60</v>
      </c>
      <c r="U77" s="912">
        <f t="shared" si="62"/>
        <v>0</v>
      </c>
      <c r="V77" s="912">
        <f t="shared" si="62"/>
        <v>75</v>
      </c>
      <c r="W77" s="912">
        <f t="shared" si="62"/>
        <v>0</v>
      </c>
      <c r="X77" s="912">
        <f t="shared" si="62"/>
        <v>0</v>
      </c>
      <c r="Y77" s="912">
        <f t="shared" si="62"/>
        <v>426</v>
      </c>
      <c r="Z77" s="907">
        <f t="shared" si="55"/>
        <v>426</v>
      </c>
      <c r="AA77" s="914">
        <f t="shared" ref="AA77" si="63">SUM(AA67:AA76)</f>
        <v>638</v>
      </c>
    </row>
    <row r="78" spans="1:27" x14ac:dyDescent="0.2">
      <c r="A78" s="306"/>
      <c r="B78" s="912"/>
      <c r="C78" s="912"/>
      <c r="D78" s="912"/>
      <c r="E78" s="912"/>
      <c r="F78" s="912"/>
      <c r="G78" s="912"/>
      <c r="H78" s="912"/>
      <c r="I78" s="317"/>
      <c r="J78" s="926"/>
      <c r="K78" s="907"/>
      <c r="L78" s="912"/>
      <c r="M78" s="912"/>
      <c r="N78" s="912"/>
      <c r="O78" s="912"/>
      <c r="P78" s="912"/>
      <c r="Q78" s="912"/>
      <c r="R78" s="912"/>
      <c r="S78" s="912"/>
      <c r="T78" s="912"/>
      <c r="U78" s="912"/>
      <c r="V78" s="912"/>
      <c r="W78" s="912"/>
      <c r="X78" s="925"/>
      <c r="Y78" s="925"/>
      <c r="Z78" s="907"/>
      <c r="AA78" s="912"/>
    </row>
    <row r="79" spans="1:27" x14ac:dyDescent="0.2">
      <c r="A79" s="306"/>
      <c r="B79" s="915" t="s">
        <v>99</v>
      </c>
      <c r="C79" s="915">
        <f t="shared" ref="C79:Y79" si="64">C17+C26+C36+C42+C48+C53+C59+C65+C77</f>
        <v>596</v>
      </c>
      <c r="D79" s="915">
        <f t="shared" si="64"/>
        <v>52</v>
      </c>
      <c r="E79" s="915">
        <f t="shared" si="64"/>
        <v>573</v>
      </c>
      <c r="F79" s="915">
        <f t="shared" si="64"/>
        <v>49</v>
      </c>
      <c r="G79" s="915">
        <f t="shared" si="64"/>
        <v>589</v>
      </c>
      <c r="H79" s="915">
        <f t="shared" si="64"/>
        <v>55</v>
      </c>
      <c r="I79" s="915">
        <f t="shared" si="64"/>
        <v>156</v>
      </c>
      <c r="J79" s="915">
        <f t="shared" si="64"/>
        <v>1758</v>
      </c>
      <c r="K79" s="907">
        <f t="shared" ref="K79" si="65">J79+I79</f>
        <v>1914</v>
      </c>
      <c r="L79" s="915">
        <f t="shared" si="64"/>
        <v>638</v>
      </c>
      <c r="M79" s="915">
        <f t="shared" si="64"/>
        <v>11</v>
      </c>
      <c r="N79" s="915">
        <f t="shared" si="64"/>
        <v>597</v>
      </c>
      <c r="O79" s="915">
        <f t="shared" si="64"/>
        <v>4</v>
      </c>
      <c r="P79" s="915">
        <f t="shared" si="64"/>
        <v>630</v>
      </c>
      <c r="Q79" s="915">
        <f t="shared" si="64"/>
        <v>6</v>
      </c>
      <c r="R79" s="915">
        <f t="shared" si="64"/>
        <v>607</v>
      </c>
      <c r="S79" s="915">
        <f t="shared" si="64"/>
        <v>5</v>
      </c>
      <c r="T79" s="915">
        <f t="shared" si="64"/>
        <v>572</v>
      </c>
      <c r="U79" s="915">
        <f t="shared" si="64"/>
        <v>3</v>
      </c>
      <c r="V79" s="915">
        <f t="shared" si="64"/>
        <v>541</v>
      </c>
      <c r="W79" s="915">
        <f t="shared" si="64"/>
        <v>3</v>
      </c>
      <c r="X79" s="915">
        <f t="shared" si="64"/>
        <v>32</v>
      </c>
      <c r="Y79" s="915">
        <f t="shared" si="64"/>
        <v>3585</v>
      </c>
      <c r="Z79" s="907">
        <f t="shared" si="55"/>
        <v>3617</v>
      </c>
      <c r="AA79" s="916">
        <f>Z79+K79</f>
        <v>5531</v>
      </c>
    </row>
    <row r="81" spans="1:1" x14ac:dyDescent="0.2">
      <c r="A81" s="189" t="s">
        <v>687</v>
      </c>
    </row>
  </sheetData>
  <mergeCells count="3">
    <mergeCell ref="B2:AA2"/>
    <mergeCell ref="B3:AA3"/>
    <mergeCell ref="B4:AA4"/>
  </mergeCells>
  <pageMargins left="0.51181102362204722" right="0" top="0.19685039370078741" bottom="0.19685039370078741"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32</vt:i4>
      </vt:variant>
      <vt:variant>
        <vt:lpstr>Benannte Bereiche</vt:lpstr>
      </vt:variant>
      <vt:variant>
        <vt:i4>12</vt:i4>
      </vt:variant>
    </vt:vector>
  </HeadingPairs>
  <TitlesOfParts>
    <vt:vector size="44" baseType="lpstr">
      <vt:lpstr>Entwicklung</vt:lpstr>
      <vt:lpstr>Grundschulen pro Netz</vt:lpstr>
      <vt:lpstr>Grundschulen pro Netz EAS</vt:lpstr>
      <vt:lpstr>ALLE Grundschulen</vt:lpstr>
      <vt:lpstr>ALLE Grundschulen EAS</vt:lpstr>
      <vt:lpstr>Grundschulen GUW</vt:lpstr>
      <vt:lpstr>Grundschulen GUW EAS</vt:lpstr>
      <vt:lpstr>Grundschulen OSUW</vt:lpstr>
      <vt:lpstr>Grundschulen OSU EAS</vt:lpstr>
      <vt:lpstr>Grundschulen FSU</vt:lpstr>
      <vt:lpstr>Grundschulen FSU EAS</vt:lpstr>
      <vt:lpstr>Regelsekundarschulen</vt:lpstr>
      <vt:lpstr>KAEU</vt:lpstr>
      <vt:lpstr>RSI</vt:lpstr>
      <vt:lpstr>CFA</vt:lpstr>
      <vt:lpstr>KASV</vt:lpstr>
      <vt:lpstr>BIB</vt:lpstr>
      <vt:lpstr>PDS</vt:lpstr>
      <vt:lpstr>BS</vt:lpstr>
      <vt:lpstr>TI</vt:lpstr>
      <vt:lpstr>MG</vt:lpstr>
      <vt:lpstr>Hochschule</vt:lpstr>
      <vt:lpstr>Förderschulen</vt:lpstr>
      <vt:lpstr>Internate</vt:lpstr>
      <vt:lpstr>Teilzeitunterricht</vt:lpstr>
      <vt:lpstr>Musikakademie</vt:lpstr>
      <vt:lpstr>Schul. Weiterbildung</vt:lpstr>
      <vt:lpstr>Bisch. Schule</vt:lpstr>
      <vt:lpstr>Haushaltskurse</vt:lpstr>
      <vt:lpstr>GUW Eupen</vt:lpstr>
      <vt:lpstr>GUW Kelmis</vt:lpstr>
      <vt:lpstr>GUW Sankt Vith</vt:lpstr>
      <vt:lpstr>'ALLE Grundschulen'!Druckbereich</vt:lpstr>
      <vt:lpstr>RSI!Druckbereich</vt:lpstr>
      <vt:lpstr>'ALLE Grundschulen'!Drucktitel</vt:lpstr>
      <vt:lpstr>'ALLE Grundschulen EAS'!Drucktitel</vt:lpstr>
      <vt:lpstr>'Bisch. Schule'!Drucktitel</vt:lpstr>
      <vt:lpstr>Entwicklung!Drucktitel</vt:lpstr>
      <vt:lpstr>'Grundschulen OSU EAS'!Drucktitel</vt:lpstr>
      <vt:lpstr>'Grundschulen OSUW'!Drucktitel</vt:lpstr>
      <vt:lpstr>'GUW Eupen'!Drucktitel</vt:lpstr>
      <vt:lpstr>'GUW Kelmis'!Drucktitel</vt:lpstr>
      <vt:lpstr>'GUW Sankt Vith'!Drucktitel</vt:lpstr>
      <vt:lpstr>Haushaltskurse!Drucktitel</vt:lpstr>
    </vt:vector>
  </TitlesOfParts>
  <Company>MDG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 Boemer</dc:creator>
  <cp:lastModifiedBy>GASSMANN, Chantale</cp:lastModifiedBy>
  <cp:lastPrinted>2019-11-05T11:15:07Z</cp:lastPrinted>
  <dcterms:created xsi:type="dcterms:W3CDTF">2002-10-15T11:18:06Z</dcterms:created>
  <dcterms:modified xsi:type="dcterms:W3CDTF">2019-11-12T06:57:04Z</dcterms:modified>
</cp:coreProperties>
</file>