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L:\FbAUO\JörgChantale ab 01.04.2015\31.02 Erstellung von Statistiken ChG\31.02-00.00 02 Schülerdaten- zahlen\Jahrbuch (31.02-...)\2020-2021\30. September 2020\"/>
    </mc:Choice>
  </mc:AlternateContent>
  <xr:revisionPtr revIDLastSave="0" documentId="13_ncr:1_{740613B0-21AF-4B8A-91AE-DEDF36905F15}" xr6:coauthVersionLast="45" xr6:coauthVersionMax="45" xr10:uidLastSave="{00000000-0000-0000-0000-000000000000}"/>
  <bookViews>
    <workbookView xWindow="-120" yWindow="-120" windowWidth="20730" windowHeight="11160" tabRatio="601" xr2:uid="{00000000-000D-0000-FFFF-FFFF00000000}"/>
  </bookViews>
  <sheets>
    <sheet name="Entwicklung" sheetId="1" r:id="rId1"/>
    <sheet name="Grundschulen pro Netz" sheetId="30" r:id="rId2"/>
    <sheet name="Grundschulen pro Netz EAS" sheetId="2" r:id="rId3"/>
    <sheet name="ALLE Grundschulen" sheetId="3" r:id="rId4"/>
    <sheet name="ALLE Grundschulen EAS" sheetId="29" r:id="rId5"/>
    <sheet name="Grundschulen GUW" sheetId="4" r:id="rId6"/>
    <sheet name="Grundschulen GUW EAS" sheetId="31" r:id="rId7"/>
    <sheet name="Grundschulen OSU" sheetId="5" r:id="rId8"/>
    <sheet name="Grundschulen OSU EAS" sheetId="32" r:id="rId9"/>
    <sheet name="Grundschulen FSU" sheetId="6" r:id="rId10"/>
    <sheet name="Grundschulen FSU EAS" sheetId="33" r:id="rId11"/>
    <sheet name="Regelsekundarschulen" sheetId="7" r:id="rId12"/>
    <sheet name="KAEU" sheetId="8" r:id="rId13"/>
    <sheet name="RSI" sheetId="9" r:id="rId14"/>
    <sheet name="CFA" sheetId="10" r:id="rId15"/>
    <sheet name="KASV" sheetId="11" r:id="rId16"/>
    <sheet name="BIB" sheetId="12" r:id="rId17"/>
    <sheet name="PDS" sheetId="13" r:id="rId18"/>
    <sheet name="BS" sheetId="14" r:id="rId19"/>
    <sheet name="TI" sheetId="15" r:id="rId20"/>
    <sheet name="MG" sheetId="16" r:id="rId21"/>
    <sheet name="Hochschule" sheetId="18" r:id="rId22"/>
    <sheet name="Förderschulen" sheetId="28" r:id="rId23"/>
    <sheet name="Internate" sheetId="19" r:id="rId24"/>
    <sheet name="Teilzeitunterricht" sheetId="20" r:id="rId25"/>
    <sheet name="Musikakademie" sheetId="27" r:id="rId26"/>
    <sheet name="Schul. Weiterbildung" sheetId="21" r:id="rId27"/>
    <sheet name="Bisch. Schule" sheetId="22" r:id="rId28"/>
    <sheet name="Haushaltskurse" sheetId="23" r:id="rId29"/>
    <sheet name="GUW Eupen" sheetId="24" r:id="rId30"/>
    <sheet name="GUW Kelmis" sheetId="25" r:id="rId31"/>
    <sheet name="GUW Sankt Vith" sheetId="26" r:id="rId32"/>
  </sheets>
  <externalReferences>
    <externalReference r:id="rId33"/>
    <externalReference r:id="rId34"/>
  </externalReferences>
  <definedNames>
    <definedName name="_grk1">'[1]Modell Grundschulen I'!$C$3</definedName>
    <definedName name="_grk2">'[1]Modell Grundschulen I'!$C$4</definedName>
    <definedName name="_grk3">'[1]Modell Grundschulen I'!$C$5</definedName>
    <definedName name="_gru1">'[1]Vorschlag Viktor'!$C$3:$C$24</definedName>
    <definedName name="_sz1">'[1]Vorschlag Viktor'!$A$3:$A$24</definedName>
    <definedName name="_sz2">'[1]Vorschlag Viktor'!$B$3:$B$24</definedName>
    <definedName name="_sz3">'[1]Vorschlag Viktor'!$J$3:$J$6</definedName>
    <definedName name="_xlnm.Print_Area" localSheetId="3">'ALLE Grundschulen'!$A$3:$O$121</definedName>
    <definedName name="_xlnm.Print_Area" localSheetId="11">Regelsekundarschulen!$B$2:$S$46</definedName>
    <definedName name="_xlnm.Print_Titles" localSheetId="3">'ALLE Grundschulen'!$1:$13</definedName>
    <definedName name="_xlnm.Print_Titles" localSheetId="4">'ALLE Grundschulen EAS'!$2:$11</definedName>
    <definedName name="_xlnm.Print_Titles" localSheetId="27">'Bisch. Schule'!$1:$10</definedName>
    <definedName name="_xlnm.Print_Titles" localSheetId="0">Entwicklung!$1:$3</definedName>
    <definedName name="_xlnm.Print_Titles" localSheetId="7">'Grundschulen OSU'!$1:$11</definedName>
    <definedName name="_xlnm.Print_Titles" localSheetId="8">'Grundschulen OSU EAS'!$1:$11</definedName>
    <definedName name="_xlnm.Print_Titles" localSheetId="29">'GUW Eupen'!$1:$10</definedName>
    <definedName name="_xlnm.Print_Titles" localSheetId="30">'GUW Kelmis'!$1:$10</definedName>
    <definedName name="_xlnm.Print_Titles" localSheetId="31">'GUW Sankt Vith'!$3:$10</definedName>
    <definedName name="_xlnm.Print_Titles" localSheetId="28">Haushaltskurse!$1:$9</definedName>
    <definedName name="_xlnm.Print_Titles" localSheetId="13">RSI!$6:$6</definedName>
    <definedName name="große_Schulen">'[1]Parameter GRSCHUL II'!$B$3</definedName>
    <definedName name="gru2au">'[1]Vorschlag Viktor'!$D$3:$D$24</definedName>
    <definedName name="gru2bu">'[1]Vorschlag Viktor'!$F$3:$F$24</definedName>
    <definedName name="gru2tu">'[1]Vorschlag Viktor'!$E$3:$E$24</definedName>
    <definedName name="gru3au">'[1]Vorschlag Viktor'!$G$3:$G$24</definedName>
    <definedName name="gru3bu">'[1]Vorschlag Viktor'!$I$3:$I$24</definedName>
    <definedName name="gru3tu">'[1]Vorschlag Viktor'!$H$3:$H$24</definedName>
    <definedName name="Index">[2]FUNKSUB!$D$4</definedName>
    <definedName name="Kapital_je_Stelle">'[1]Parameter GRSCHUL II'!$B$4</definedName>
    <definedName name="kleine_Schulen">'[1]Parameter GRSCHUL II'!$B$5</definedName>
    <definedName name="koeff1">'[1]Modell Grundschulen I'!$G$5</definedName>
    <definedName name="koeff1.1">'[1]Modell Grundschulen I'!$G$6</definedName>
    <definedName name="koeff1.2">'[1]Modell Grundschulen I'!$G$7</definedName>
    <definedName name="koeff2">'[1]Modell Grundschulen I'!$H$5</definedName>
    <definedName name="koeff2.1">'[1]Modell Grundschulen I'!$H$6</definedName>
    <definedName name="koeff2.2">'[1]Modell Grundschulen I'!$H$7</definedName>
    <definedName name="pädagogische_Koordination">'[1]Parameter GRSCHUL II'!$B$6</definedName>
    <definedName name="stufe1b">'[1]Vorschlag Viktor'!$M$3:$M$14</definedName>
    <definedName name="sub3.1">[2]FUNKSUB!$H$3</definedName>
    <definedName name="sub3.2">[2]FUNKSUB!$H$4</definedName>
    <definedName name="sub3.3">[2]FUNKSUB!$H$5</definedName>
    <definedName name="sub3.4">[2]FUNKSUB!$H$6</definedName>
    <definedName name="sz1stb">'[1]Vorschlag Viktor'!$L$3:$L$14</definedName>
    <definedName name="szzus">'[1]Vorschlag Viktor'!$J$3:$J$464</definedName>
    <definedName name="zus">'[1]Vorschlag Viktor'!$K$3:$K$464</definedName>
    <definedName name="zusatz">'[1]Vorschlag Viktor'!$K$3:$K$6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28" l="1"/>
  <c r="E20" i="28"/>
  <c r="E14" i="28"/>
  <c r="E16" i="28" s="1"/>
  <c r="O40" i="5"/>
  <c r="N40" i="5"/>
  <c r="N38" i="5"/>
  <c r="O38" i="5"/>
  <c r="N93" i="3"/>
  <c r="N102" i="3"/>
  <c r="O102" i="3"/>
  <c r="O48" i="3"/>
  <c r="AB84" i="32"/>
  <c r="AA84" i="32"/>
  <c r="Y84" i="32"/>
  <c r="Z41" i="32"/>
  <c r="AB39" i="32"/>
  <c r="AB41" i="32" s="1"/>
  <c r="AA39" i="32"/>
  <c r="AA41" i="32" s="1"/>
  <c r="Y41" i="32"/>
  <c r="M40" i="5"/>
  <c r="M83" i="5" s="1"/>
  <c r="Y94" i="29"/>
  <c r="Y90" i="29"/>
  <c r="AA90" i="29" s="1"/>
  <c r="AB90" i="29" s="1"/>
  <c r="AA48" i="29"/>
  <c r="AB46" i="29"/>
  <c r="AA46" i="29"/>
  <c r="Y48" i="29"/>
  <c r="L20" i="3"/>
  <c r="L50" i="3"/>
  <c r="L93" i="3" s="1"/>
  <c r="AB17" i="2"/>
  <c r="AB15" i="2"/>
  <c r="AA17" i="2"/>
  <c r="AA15" i="2"/>
  <c r="Y17" i="2"/>
  <c r="Z15" i="2"/>
  <c r="U17" i="2"/>
  <c r="O14" i="30"/>
  <c r="O16" i="30" s="1"/>
  <c r="N16" i="30"/>
  <c r="N14" i="30"/>
  <c r="L16" i="30"/>
  <c r="E22" i="28" l="1"/>
  <c r="L102" i="3"/>
  <c r="Y96" i="29"/>
  <c r="AA96" i="29" s="1"/>
  <c r="AB96" i="29" s="1"/>
  <c r="Q256" i="1"/>
  <c r="U96" i="24" l="1"/>
  <c r="U109" i="24" s="1"/>
  <c r="U111" i="24" s="1"/>
  <c r="E256" i="1" l="1"/>
  <c r="E257" i="1"/>
  <c r="E258" i="1"/>
  <c r="E255" i="1"/>
  <c r="Q35" i="7"/>
  <c r="Q36" i="7" s="1"/>
  <c r="Q40" i="7" s="1"/>
  <c r="Q28" i="7"/>
  <c r="O28" i="7"/>
  <c r="U124" i="26"/>
  <c r="T124" i="26"/>
  <c r="S124" i="26"/>
  <c r="R124" i="26"/>
  <c r="Q124" i="26"/>
  <c r="P124" i="26"/>
  <c r="O124" i="26"/>
  <c r="N124" i="26"/>
  <c r="M124" i="26"/>
  <c r="L124" i="26"/>
  <c r="K124" i="26"/>
  <c r="J124" i="26"/>
  <c r="I124" i="26"/>
  <c r="H124" i="26"/>
  <c r="G124" i="26"/>
  <c r="F124" i="26"/>
  <c r="U80" i="25"/>
  <c r="T80" i="25"/>
  <c r="S80" i="25"/>
  <c r="R80" i="25"/>
  <c r="Q80" i="25"/>
  <c r="P80" i="25"/>
  <c r="O80" i="25"/>
  <c r="N80" i="25"/>
  <c r="M80" i="25"/>
  <c r="L80" i="25"/>
  <c r="K80" i="25"/>
  <c r="J80" i="25"/>
  <c r="I80" i="25"/>
  <c r="H80" i="25"/>
  <c r="G80" i="25"/>
  <c r="F80" i="25"/>
  <c r="T96" i="24"/>
  <c r="T109" i="24" s="1"/>
  <c r="T111" i="24" s="1"/>
  <c r="S96" i="24"/>
  <c r="S109" i="24" s="1"/>
  <c r="S111" i="24" s="1"/>
  <c r="R96" i="24"/>
  <c r="R109" i="24" s="1"/>
  <c r="R111" i="24" s="1"/>
  <c r="Q96" i="24"/>
  <c r="Q109" i="24" s="1"/>
  <c r="Q111" i="24" s="1"/>
  <c r="P96" i="24"/>
  <c r="P109" i="24" s="1"/>
  <c r="P111" i="24" s="1"/>
  <c r="O96" i="24"/>
  <c r="O109" i="24" s="1"/>
  <c r="O111" i="24" s="1"/>
  <c r="N96" i="24"/>
  <c r="N109" i="24" s="1"/>
  <c r="N111" i="24" s="1"/>
  <c r="M96" i="24"/>
  <c r="M109" i="24" s="1"/>
  <c r="M111" i="24" s="1"/>
  <c r="L96" i="24"/>
  <c r="L109" i="24" s="1"/>
  <c r="L111" i="24" s="1"/>
  <c r="K96" i="24"/>
  <c r="K109" i="24" s="1"/>
  <c r="K111" i="24" s="1"/>
  <c r="J96" i="24"/>
  <c r="J109" i="24" s="1"/>
  <c r="J111" i="24" s="1"/>
  <c r="I96" i="24"/>
  <c r="I109" i="24" s="1"/>
  <c r="I111" i="24" s="1"/>
  <c r="H96" i="24"/>
  <c r="H109" i="24" s="1"/>
  <c r="H111" i="24" s="1"/>
  <c r="G96" i="24"/>
  <c r="G109" i="24" s="1"/>
  <c r="G111" i="24" s="1"/>
  <c r="F96" i="24"/>
  <c r="F109" i="24" s="1"/>
  <c r="F111" i="24" s="1"/>
  <c r="T85" i="23"/>
  <c r="S85" i="23"/>
  <c r="R85" i="23"/>
  <c r="Q85" i="23"/>
  <c r="P85" i="23"/>
  <c r="O85" i="23"/>
  <c r="N85" i="23"/>
  <c r="M85" i="23"/>
  <c r="L85" i="23"/>
  <c r="K85" i="23"/>
  <c r="J85" i="23"/>
  <c r="I85" i="23"/>
  <c r="H85" i="23"/>
  <c r="G85" i="23"/>
  <c r="F85" i="23"/>
  <c r="E85" i="23"/>
  <c r="U59" i="22"/>
  <c r="T59" i="22"/>
  <c r="S59" i="22"/>
  <c r="R59" i="22"/>
  <c r="Q59" i="22"/>
  <c r="P59" i="22"/>
  <c r="O59" i="22"/>
  <c r="N59" i="22"/>
  <c r="M59" i="22"/>
  <c r="L59" i="22"/>
  <c r="K59" i="22"/>
  <c r="J59" i="22"/>
  <c r="I59" i="22"/>
  <c r="H59" i="22"/>
  <c r="G59" i="22"/>
  <c r="F59" i="22"/>
  <c r="F39" i="18"/>
  <c r="I29" i="18"/>
  <c r="E20" i="18"/>
  <c r="E8" i="18"/>
  <c r="F33" i="18" s="1"/>
  <c r="F35" i="18" s="1"/>
  <c r="G41" i="18" s="1"/>
  <c r="E12" i="18"/>
  <c r="F16" i="18"/>
  <c r="Z16" i="2" l="1"/>
  <c r="Z14" i="2"/>
  <c r="X15" i="2"/>
  <c r="X16" i="2"/>
  <c r="X14" i="2"/>
  <c r="I17" i="2"/>
  <c r="I93" i="29" l="1"/>
  <c r="I92" i="29"/>
  <c r="X93" i="29"/>
  <c r="X92" i="29"/>
  <c r="X80" i="29"/>
  <c r="X81" i="29"/>
  <c r="X82" i="29"/>
  <c r="X83" i="29"/>
  <c r="X84" i="29"/>
  <c r="X85" i="29"/>
  <c r="X86" i="29"/>
  <c r="X87" i="29"/>
  <c r="X88" i="29"/>
  <c r="X79" i="29"/>
  <c r="X74" i="29"/>
  <c r="X75" i="29"/>
  <c r="X76" i="29"/>
  <c r="X69" i="29"/>
  <c r="X70" i="29"/>
  <c r="X67" i="29"/>
  <c r="X63" i="29"/>
  <c r="X64" i="29"/>
  <c r="X62" i="29"/>
  <c r="X41" i="29"/>
  <c r="X42" i="29"/>
  <c r="X43" i="29"/>
  <c r="X44" i="29"/>
  <c r="X45" i="29"/>
  <c r="X46" i="29"/>
  <c r="X47" i="29"/>
  <c r="X40" i="29"/>
  <c r="X32" i="29"/>
  <c r="X33" i="29"/>
  <c r="X34" i="29"/>
  <c r="X35" i="29"/>
  <c r="X36" i="29"/>
  <c r="X37" i="29"/>
  <c r="X21" i="29"/>
  <c r="X22" i="29"/>
  <c r="X23" i="29"/>
  <c r="X24" i="29"/>
  <c r="X25" i="29"/>
  <c r="X26" i="29"/>
  <c r="X27" i="29"/>
  <c r="X28" i="29"/>
  <c r="X20" i="29"/>
  <c r="I80" i="29"/>
  <c r="I81" i="29"/>
  <c r="I82" i="29"/>
  <c r="I83" i="29"/>
  <c r="I84" i="29"/>
  <c r="I85" i="29"/>
  <c r="I86" i="29"/>
  <c r="I87" i="29"/>
  <c r="I88" i="29"/>
  <c r="I79" i="29"/>
  <c r="I74" i="29"/>
  <c r="I75" i="29"/>
  <c r="I76" i="29"/>
  <c r="I73" i="29"/>
  <c r="I67" i="29"/>
  <c r="I69" i="29"/>
  <c r="I70" i="29"/>
  <c r="I63" i="29"/>
  <c r="I64" i="29"/>
  <c r="I62" i="29"/>
  <c r="I41" i="29"/>
  <c r="I42" i="29"/>
  <c r="I43" i="29"/>
  <c r="I44" i="29"/>
  <c r="I45" i="29"/>
  <c r="I46" i="29"/>
  <c r="I47" i="29"/>
  <c r="I40" i="29"/>
  <c r="I36" i="29"/>
  <c r="I37" i="29"/>
  <c r="I31" i="29"/>
  <c r="I32" i="29"/>
  <c r="I33" i="29"/>
  <c r="I34" i="29"/>
  <c r="I21" i="29"/>
  <c r="I22" i="29"/>
  <c r="I23" i="29"/>
  <c r="I24" i="29"/>
  <c r="I25" i="29"/>
  <c r="I26" i="29"/>
  <c r="I27" i="29"/>
  <c r="I28" i="29"/>
  <c r="I20" i="29"/>
  <c r="I35" i="29"/>
  <c r="X31" i="29"/>
  <c r="X68" i="29" l="1"/>
  <c r="I68" i="29"/>
  <c r="I50" i="29" l="1"/>
  <c r="I51" i="29"/>
  <c r="I53" i="29"/>
  <c r="X53" i="29"/>
  <c r="X50" i="29"/>
  <c r="X51" i="29"/>
  <c r="X52" i="29"/>
  <c r="I52" i="29"/>
  <c r="X59" i="29"/>
  <c r="X58" i="29"/>
  <c r="X57" i="29"/>
  <c r="I57" i="29"/>
  <c r="I58" i="29"/>
  <c r="I59" i="29"/>
  <c r="X56" i="29"/>
  <c r="I56" i="29"/>
  <c r="J14" i="13" l="1"/>
  <c r="J15" i="13"/>
  <c r="E16" i="13"/>
  <c r="F16" i="13"/>
  <c r="G16" i="13"/>
  <c r="H16" i="13"/>
  <c r="I16" i="13"/>
  <c r="D16" i="13"/>
  <c r="K33" i="9" l="1"/>
  <c r="K34" i="9"/>
  <c r="K35" i="9"/>
  <c r="K36" i="9"/>
  <c r="K37" i="9"/>
  <c r="K38" i="9"/>
  <c r="K39" i="9"/>
  <c r="K40" i="9"/>
  <c r="K41" i="9"/>
  <c r="K42" i="9"/>
  <c r="K43" i="9"/>
  <c r="K44" i="9"/>
  <c r="K45" i="9"/>
  <c r="K46" i="9"/>
  <c r="K47" i="9"/>
  <c r="K48" i="9"/>
  <c r="K49" i="9"/>
  <c r="K50" i="9"/>
  <c r="K51" i="9"/>
  <c r="K52" i="9"/>
  <c r="K53" i="9"/>
  <c r="K54" i="9"/>
  <c r="K55" i="9"/>
  <c r="K56" i="9"/>
  <c r="K32" i="9"/>
  <c r="K10" i="9"/>
  <c r="K11" i="9"/>
  <c r="K12" i="9"/>
  <c r="K13" i="9"/>
  <c r="K14" i="9"/>
  <c r="K15" i="9"/>
  <c r="K16" i="9"/>
  <c r="K17" i="9"/>
  <c r="K18" i="9"/>
  <c r="K19" i="9"/>
  <c r="K20" i="9"/>
  <c r="K21" i="9"/>
  <c r="K22" i="9"/>
  <c r="K23" i="9"/>
  <c r="K24" i="9"/>
  <c r="K25" i="9"/>
  <c r="K26" i="9"/>
  <c r="K27" i="9"/>
  <c r="K28" i="9"/>
  <c r="K29" i="9"/>
  <c r="K30" i="9"/>
  <c r="K9" i="9"/>
  <c r="I13" i="7" l="1"/>
  <c r="I14" i="29" l="1"/>
  <c r="I15" i="29"/>
  <c r="I16" i="29"/>
  <c r="I17" i="29"/>
  <c r="I13" i="29"/>
  <c r="X73" i="29"/>
  <c r="J11" i="11" l="1"/>
  <c r="J10" i="11"/>
  <c r="E12" i="11"/>
  <c r="F12" i="11"/>
  <c r="G12" i="11"/>
  <c r="H12" i="11"/>
  <c r="I12" i="11"/>
  <c r="D12" i="11"/>
  <c r="J12" i="11" l="1"/>
  <c r="K24" i="16"/>
  <c r="K17" i="16"/>
  <c r="I256" i="1" l="1"/>
  <c r="I255" i="1"/>
  <c r="Q264" i="1"/>
  <c r="Q263" i="1"/>
  <c r="R261" i="1"/>
  <c r="R265" i="1" s="1"/>
  <c r="L261" i="1"/>
  <c r="K261" i="1"/>
  <c r="J261" i="1"/>
  <c r="J262" i="1" s="1"/>
  <c r="H261" i="1"/>
  <c r="G261" i="1"/>
  <c r="F261" i="1"/>
  <c r="D261" i="1"/>
  <c r="C261" i="1"/>
  <c r="B261" i="1"/>
  <c r="N260" i="1"/>
  <c r="Q260" i="1" s="1"/>
  <c r="M260" i="1"/>
  <c r="P259" i="1"/>
  <c r="N259" i="1"/>
  <c r="I259" i="1"/>
  <c r="N258" i="1"/>
  <c r="Q258" i="1" s="1"/>
  <c r="M258" i="1"/>
  <c r="P257" i="1"/>
  <c r="O257" i="1"/>
  <c r="N257" i="1"/>
  <c r="M257" i="1"/>
  <c r="P256" i="1"/>
  <c r="O256" i="1"/>
  <c r="N256" i="1"/>
  <c r="M256" i="1"/>
  <c r="P255" i="1"/>
  <c r="O255" i="1"/>
  <c r="N255" i="1"/>
  <c r="M255" i="1"/>
  <c r="E261" i="1"/>
  <c r="B265" i="1" s="1"/>
  <c r="I261" i="1" l="1"/>
  <c r="F265" i="1" s="1"/>
  <c r="B262" i="1"/>
  <c r="M261" i="1"/>
  <c r="J265" i="1" s="1"/>
  <c r="P261" i="1"/>
  <c r="Q259" i="1"/>
  <c r="F262" i="1"/>
  <c r="N261" i="1"/>
  <c r="O261" i="1"/>
  <c r="Q255" i="1"/>
  <c r="Q257" i="1"/>
  <c r="S257" i="1" s="1"/>
  <c r="Q248" i="1"/>
  <c r="Q247" i="1"/>
  <c r="R245" i="1"/>
  <c r="R249" i="1" s="1"/>
  <c r="L245" i="1"/>
  <c r="K245" i="1"/>
  <c r="J245" i="1"/>
  <c r="H245" i="1"/>
  <c r="G245" i="1"/>
  <c r="F245" i="1"/>
  <c r="D245" i="1"/>
  <c r="C245" i="1"/>
  <c r="B245" i="1"/>
  <c r="N244" i="1"/>
  <c r="M244" i="1"/>
  <c r="E244" i="1"/>
  <c r="P243" i="1"/>
  <c r="N243" i="1"/>
  <c r="I243" i="1"/>
  <c r="N242" i="1"/>
  <c r="Q242" i="1" s="1"/>
  <c r="M242" i="1"/>
  <c r="E242" i="1"/>
  <c r="P241" i="1"/>
  <c r="O241" i="1"/>
  <c r="N241" i="1"/>
  <c r="M241" i="1"/>
  <c r="E241" i="1"/>
  <c r="P240" i="1"/>
  <c r="O240" i="1"/>
  <c r="N240" i="1"/>
  <c r="M240" i="1"/>
  <c r="I240" i="1"/>
  <c r="E240" i="1"/>
  <c r="P239" i="1"/>
  <c r="O239" i="1"/>
  <c r="N239" i="1"/>
  <c r="M239" i="1"/>
  <c r="I239" i="1"/>
  <c r="E239" i="1"/>
  <c r="K220" i="1"/>
  <c r="L220" i="1"/>
  <c r="N220" i="1"/>
  <c r="K221" i="1"/>
  <c r="L221" i="1"/>
  <c r="N221" i="1"/>
  <c r="K222" i="1"/>
  <c r="L222" i="1"/>
  <c r="N222" i="1"/>
  <c r="K223" i="1"/>
  <c r="M223" i="1" s="1"/>
  <c r="K224" i="1"/>
  <c r="M224" i="1" s="1"/>
  <c r="N224" i="1"/>
  <c r="K225" i="1"/>
  <c r="M225" i="1" s="1"/>
  <c r="B226" i="1"/>
  <c r="C226" i="1"/>
  <c r="D226" i="1"/>
  <c r="D227" i="1" s="1"/>
  <c r="E226" i="1"/>
  <c r="F226" i="1"/>
  <c r="G226" i="1"/>
  <c r="G227" i="1" s="1"/>
  <c r="H226" i="1"/>
  <c r="I226" i="1"/>
  <c r="J226" i="1"/>
  <c r="J227" i="1" s="1"/>
  <c r="O226" i="1"/>
  <c r="O227" i="1" s="1"/>
  <c r="M230" i="1"/>
  <c r="M232" i="1"/>
  <c r="B246" i="1" l="1"/>
  <c r="Q261" i="1"/>
  <c r="Q265" i="1" s="1"/>
  <c r="Q266" i="1" s="1"/>
  <c r="S255" i="1"/>
  <c r="E245" i="1"/>
  <c r="B249" i="1" s="1"/>
  <c r="Q241" i="1"/>
  <c r="I245" i="1"/>
  <c r="F249" i="1" s="1"/>
  <c r="J246" i="1"/>
  <c r="Q240" i="1"/>
  <c r="F246" i="1"/>
  <c r="Q243" i="1"/>
  <c r="Q239" i="1"/>
  <c r="O245" i="1"/>
  <c r="M245" i="1"/>
  <c r="J249" i="1" s="1"/>
  <c r="N245" i="1"/>
  <c r="P245" i="1"/>
  <c r="Q244" i="1"/>
  <c r="E227" i="1"/>
  <c r="E234" i="1" s="1"/>
  <c r="B227" i="1"/>
  <c r="B234" i="1" s="1"/>
  <c r="M221" i="1"/>
  <c r="H227" i="1"/>
  <c r="H234" i="1" s="1"/>
  <c r="L226" i="1"/>
  <c r="N227" i="1"/>
  <c r="K226" i="1"/>
  <c r="M222" i="1"/>
  <c r="N226" i="1"/>
  <c r="M220" i="1"/>
  <c r="S239" i="1" l="1"/>
  <c r="Q245" i="1"/>
  <c r="Q249" i="1" s="1"/>
  <c r="Q250" i="1" s="1"/>
  <c r="P220" i="1"/>
  <c r="M226" i="1"/>
  <c r="K227" i="1"/>
  <c r="K228" i="1" s="1"/>
  <c r="K234" i="1" s="1"/>
  <c r="F35" i="3" l="1"/>
  <c r="W15" i="33" l="1"/>
  <c r="V15" i="33"/>
  <c r="U15" i="33"/>
  <c r="T15" i="33"/>
  <c r="S15" i="33"/>
  <c r="R15" i="33"/>
  <c r="Q15" i="33"/>
  <c r="P15" i="33"/>
  <c r="O15" i="33"/>
  <c r="N15" i="33"/>
  <c r="M15" i="33"/>
  <c r="L15" i="33"/>
  <c r="H15" i="33"/>
  <c r="G15" i="33"/>
  <c r="F15" i="33"/>
  <c r="E15" i="33"/>
  <c r="D15" i="33"/>
  <c r="C15" i="33"/>
  <c r="Y15" i="33"/>
  <c r="I15" i="33"/>
  <c r="W18" i="31"/>
  <c r="V18" i="31"/>
  <c r="U18" i="31"/>
  <c r="T18" i="31"/>
  <c r="S18" i="31"/>
  <c r="R18" i="31"/>
  <c r="Q18" i="31"/>
  <c r="P18" i="31"/>
  <c r="O18" i="31"/>
  <c r="N18" i="31"/>
  <c r="M18" i="31"/>
  <c r="L18" i="31"/>
  <c r="H18" i="31"/>
  <c r="G18" i="31"/>
  <c r="F18" i="31"/>
  <c r="E18" i="31"/>
  <c r="D18" i="31"/>
  <c r="C18" i="31"/>
  <c r="I18" i="31"/>
  <c r="Y18" i="31" l="1"/>
  <c r="F84" i="32"/>
  <c r="M84" i="32"/>
  <c r="Q84" i="32"/>
  <c r="U84" i="32"/>
  <c r="J18" i="31"/>
  <c r="K18" i="31" s="1"/>
  <c r="X18" i="31"/>
  <c r="Z18" i="31" s="1"/>
  <c r="R84" i="32"/>
  <c r="E84" i="32"/>
  <c r="L84" i="32"/>
  <c r="P84" i="32"/>
  <c r="T84" i="32"/>
  <c r="O84" i="32"/>
  <c r="S84" i="32"/>
  <c r="W84" i="32"/>
  <c r="V84" i="32"/>
  <c r="N84" i="32"/>
  <c r="D84" i="32"/>
  <c r="H84" i="32"/>
  <c r="C84" i="32"/>
  <c r="G84" i="32"/>
  <c r="J15" i="33"/>
  <c r="K15" i="33" s="1"/>
  <c r="X15" i="33"/>
  <c r="Z15" i="33" s="1"/>
  <c r="M94" i="29"/>
  <c r="N94" i="29"/>
  <c r="O94" i="29"/>
  <c r="P94" i="29"/>
  <c r="Q94" i="29"/>
  <c r="R94" i="29"/>
  <c r="S94" i="29"/>
  <c r="T94" i="29"/>
  <c r="U94" i="29"/>
  <c r="V94" i="29"/>
  <c r="W94" i="29"/>
  <c r="M89" i="29"/>
  <c r="N89" i="29"/>
  <c r="O89" i="29"/>
  <c r="P89" i="29"/>
  <c r="Q89" i="29"/>
  <c r="R89" i="29"/>
  <c r="S89" i="29"/>
  <c r="T89" i="29"/>
  <c r="U89" i="29"/>
  <c r="V89" i="29"/>
  <c r="W89" i="29"/>
  <c r="M77" i="29"/>
  <c r="N77" i="29"/>
  <c r="O77" i="29"/>
  <c r="P77" i="29"/>
  <c r="Q77" i="29"/>
  <c r="R77" i="29"/>
  <c r="S77" i="29"/>
  <c r="T77" i="29"/>
  <c r="U77" i="29"/>
  <c r="V77" i="29"/>
  <c r="W77" i="29"/>
  <c r="M71" i="29"/>
  <c r="N71" i="29"/>
  <c r="O71" i="29"/>
  <c r="P71" i="29"/>
  <c r="Q71" i="29"/>
  <c r="R71" i="29"/>
  <c r="S71" i="29"/>
  <c r="T71" i="29"/>
  <c r="U71" i="29"/>
  <c r="V71" i="29"/>
  <c r="W71" i="29"/>
  <c r="M65" i="29"/>
  <c r="N65" i="29"/>
  <c r="O65" i="29"/>
  <c r="P65" i="29"/>
  <c r="Q65" i="29"/>
  <c r="R65" i="29"/>
  <c r="S65" i="29"/>
  <c r="T65" i="29"/>
  <c r="U65" i="29"/>
  <c r="V65" i="29"/>
  <c r="W65" i="29"/>
  <c r="M60" i="29"/>
  <c r="N60" i="29"/>
  <c r="O60" i="29"/>
  <c r="P60" i="29"/>
  <c r="Q60" i="29"/>
  <c r="R60" i="29"/>
  <c r="S60" i="29"/>
  <c r="T60" i="29"/>
  <c r="U60" i="29"/>
  <c r="V60" i="29"/>
  <c r="W60" i="29"/>
  <c r="M54" i="29"/>
  <c r="N54" i="29"/>
  <c r="O54" i="29"/>
  <c r="P54" i="29"/>
  <c r="Q54" i="29"/>
  <c r="R54" i="29"/>
  <c r="S54" i="29"/>
  <c r="T54" i="29"/>
  <c r="U54" i="29"/>
  <c r="V54" i="29"/>
  <c r="W54" i="29"/>
  <c r="M48" i="29"/>
  <c r="N48" i="29"/>
  <c r="O48" i="29"/>
  <c r="P48" i="29"/>
  <c r="Q48" i="29"/>
  <c r="R48" i="29"/>
  <c r="S48" i="29"/>
  <c r="T48" i="29"/>
  <c r="U48" i="29"/>
  <c r="V48" i="29"/>
  <c r="W48" i="29"/>
  <c r="M38" i="29"/>
  <c r="N38" i="29"/>
  <c r="O38" i="29"/>
  <c r="P38" i="29"/>
  <c r="Q38" i="29"/>
  <c r="R38" i="29"/>
  <c r="S38" i="29"/>
  <c r="T38" i="29"/>
  <c r="U38" i="29"/>
  <c r="V38" i="29"/>
  <c r="W38" i="29"/>
  <c r="M29" i="29"/>
  <c r="N29" i="29"/>
  <c r="O29" i="29"/>
  <c r="P29" i="29"/>
  <c r="Q29" i="29"/>
  <c r="R29" i="29"/>
  <c r="S29" i="29"/>
  <c r="T29" i="29"/>
  <c r="U29" i="29"/>
  <c r="V29" i="29"/>
  <c r="W29" i="29"/>
  <c r="M18" i="29"/>
  <c r="N18" i="29"/>
  <c r="O18" i="29"/>
  <c r="P18" i="29"/>
  <c r="Q18" i="29"/>
  <c r="R18" i="29"/>
  <c r="S18" i="29"/>
  <c r="T18" i="29"/>
  <c r="U18" i="29"/>
  <c r="V18" i="29"/>
  <c r="W18" i="29"/>
  <c r="D89" i="29"/>
  <c r="E89" i="29"/>
  <c r="F89" i="29"/>
  <c r="G89" i="29"/>
  <c r="H89" i="29"/>
  <c r="D77" i="29"/>
  <c r="E77" i="29"/>
  <c r="F77" i="29"/>
  <c r="G77" i="29"/>
  <c r="H77" i="29"/>
  <c r="D71" i="29"/>
  <c r="E71" i="29"/>
  <c r="F71" i="29"/>
  <c r="G71" i="29"/>
  <c r="H71" i="29"/>
  <c r="D65" i="29"/>
  <c r="E65" i="29"/>
  <c r="F65" i="29"/>
  <c r="G65" i="29"/>
  <c r="H65" i="29"/>
  <c r="D29" i="29"/>
  <c r="E29" i="29"/>
  <c r="F29" i="29"/>
  <c r="G29" i="29"/>
  <c r="H29" i="29"/>
  <c r="D38" i="29"/>
  <c r="E38" i="29"/>
  <c r="F38" i="29"/>
  <c r="G38" i="29"/>
  <c r="H38" i="29"/>
  <c r="D48" i="29"/>
  <c r="E48" i="29"/>
  <c r="F48" i="29"/>
  <c r="G48" i="29"/>
  <c r="H48" i="29"/>
  <c r="D54" i="29"/>
  <c r="E54" i="29"/>
  <c r="F54" i="29"/>
  <c r="G54" i="29"/>
  <c r="H54" i="29"/>
  <c r="D60" i="29"/>
  <c r="E60" i="29"/>
  <c r="F60" i="29"/>
  <c r="G60" i="29"/>
  <c r="H60" i="29"/>
  <c r="D18" i="29"/>
  <c r="E18" i="29"/>
  <c r="F18" i="29"/>
  <c r="G18" i="29"/>
  <c r="H18" i="29"/>
  <c r="D94" i="29"/>
  <c r="E94" i="29"/>
  <c r="F94" i="29"/>
  <c r="G94" i="29"/>
  <c r="H94" i="29"/>
  <c r="X54" i="29" l="1"/>
  <c r="AA18" i="31"/>
  <c r="T90" i="29"/>
  <c r="T96" i="29" s="1"/>
  <c r="W90" i="29"/>
  <c r="W96" i="29" s="1"/>
  <c r="S90" i="29"/>
  <c r="R17" i="2" s="1"/>
  <c r="G90" i="29"/>
  <c r="G96" i="29" s="1"/>
  <c r="V90" i="29"/>
  <c r="V96" i="29" s="1"/>
  <c r="N90" i="29"/>
  <c r="N96" i="29" s="1"/>
  <c r="O90" i="29"/>
  <c r="N17" i="2" s="1"/>
  <c r="U90" i="29"/>
  <c r="U96" i="29" s="1"/>
  <c r="M90" i="29"/>
  <c r="M96" i="29" s="1"/>
  <c r="E90" i="29"/>
  <c r="E96" i="29" s="1"/>
  <c r="H90" i="29"/>
  <c r="G17" i="2" s="1"/>
  <c r="D90" i="29"/>
  <c r="D96" i="29" s="1"/>
  <c r="F90" i="29"/>
  <c r="F96" i="29" s="1"/>
  <c r="C17" i="2"/>
  <c r="L17" i="2"/>
  <c r="F17" i="2"/>
  <c r="M17" i="2"/>
  <c r="R90" i="29"/>
  <c r="Q17" i="2" s="1"/>
  <c r="S17" i="2"/>
  <c r="Q90" i="29"/>
  <c r="D17" i="2"/>
  <c r="T17" i="2"/>
  <c r="W17" i="2"/>
  <c r="P90" i="29"/>
  <c r="V17" i="2"/>
  <c r="O96" i="29"/>
  <c r="E17" i="2"/>
  <c r="AA15" i="33"/>
  <c r="I84" i="32"/>
  <c r="J84" i="32"/>
  <c r="Z84" i="32"/>
  <c r="X84" i="32"/>
  <c r="X16" i="29"/>
  <c r="Z16" i="29"/>
  <c r="X17" i="29"/>
  <c r="Z17" i="29"/>
  <c r="Z20" i="29"/>
  <c r="Z21" i="29"/>
  <c r="AA21" i="29" s="1"/>
  <c r="Z22" i="29"/>
  <c r="AA22" i="29" s="1"/>
  <c r="Z23" i="29"/>
  <c r="AA23" i="29" s="1"/>
  <c r="Z24" i="29"/>
  <c r="AA24" i="29" s="1"/>
  <c r="Z25" i="29"/>
  <c r="AA25" i="29" s="1"/>
  <c r="Z26" i="29"/>
  <c r="AA26" i="29" s="1"/>
  <c r="Z27" i="29"/>
  <c r="AA27" i="29" s="1"/>
  <c r="Z28" i="29"/>
  <c r="AA28" i="29" s="1"/>
  <c r="Z31" i="29"/>
  <c r="Z32" i="29"/>
  <c r="AA32" i="29" s="1"/>
  <c r="Z33" i="29"/>
  <c r="AA33" i="29" s="1"/>
  <c r="Z34" i="29"/>
  <c r="AA34" i="29" s="1"/>
  <c r="Z35" i="29"/>
  <c r="Z36" i="29"/>
  <c r="AA36" i="29" s="1"/>
  <c r="Z37" i="29"/>
  <c r="AA37" i="29" s="1"/>
  <c r="Z40" i="29"/>
  <c r="AA40" i="29" s="1"/>
  <c r="Z41" i="29"/>
  <c r="AA41" i="29" s="1"/>
  <c r="Z42" i="29"/>
  <c r="Z43" i="29"/>
  <c r="AA43" i="29" s="1"/>
  <c r="Z44" i="29"/>
  <c r="AA44" i="29" s="1"/>
  <c r="Z45" i="29"/>
  <c r="AA45" i="29" s="1"/>
  <c r="Z46" i="29"/>
  <c r="Z47" i="29"/>
  <c r="AA47" i="29" s="1"/>
  <c r="Z50" i="29"/>
  <c r="Z51" i="29"/>
  <c r="AA51" i="29" s="1"/>
  <c r="Z52" i="29"/>
  <c r="AA52" i="29" s="1"/>
  <c r="Z53" i="29"/>
  <c r="Z56" i="29"/>
  <c r="Z57" i="29"/>
  <c r="Z58" i="29"/>
  <c r="Z59" i="29"/>
  <c r="AA59" i="29" s="1"/>
  <c r="Z62" i="29"/>
  <c r="Z63" i="29"/>
  <c r="AA63" i="29" s="1"/>
  <c r="Z64" i="29"/>
  <c r="AA64" i="29" s="1"/>
  <c r="Z67" i="29"/>
  <c r="AA67" i="29" s="1"/>
  <c r="Z68" i="29"/>
  <c r="Z69" i="29"/>
  <c r="AA69" i="29" s="1"/>
  <c r="Z70" i="29"/>
  <c r="AA70" i="29" s="1"/>
  <c r="Z73" i="29"/>
  <c r="Z74" i="29"/>
  <c r="AA74" i="29" s="1"/>
  <c r="Z75" i="29"/>
  <c r="AA75" i="29" s="1"/>
  <c r="Z76" i="29"/>
  <c r="AA76" i="29" s="1"/>
  <c r="Z79" i="29"/>
  <c r="AA79" i="29" s="1"/>
  <c r="Z80" i="29"/>
  <c r="AA80" i="29" s="1"/>
  <c r="Z81" i="29"/>
  <c r="AA81" i="29" s="1"/>
  <c r="Z82" i="29"/>
  <c r="AA82" i="29" s="1"/>
  <c r="Z83" i="29"/>
  <c r="AA83" i="29" s="1"/>
  <c r="Z84" i="29"/>
  <c r="AA84" i="29" s="1"/>
  <c r="Z85" i="29"/>
  <c r="AA85" i="29" s="1"/>
  <c r="Z86" i="29"/>
  <c r="AA86" i="29" s="1"/>
  <c r="Z87" i="29"/>
  <c r="AA87" i="29" s="1"/>
  <c r="Z88" i="29"/>
  <c r="AA88" i="29" s="1"/>
  <c r="Z92" i="29"/>
  <c r="AA92" i="29" s="1"/>
  <c r="X94" i="29"/>
  <c r="Z93" i="29"/>
  <c r="X15" i="29"/>
  <c r="Z15" i="29"/>
  <c r="X14" i="29"/>
  <c r="Z14" i="29"/>
  <c r="X13" i="29"/>
  <c r="AB115" i="29"/>
  <c r="Z110" i="29"/>
  <c r="J110" i="29"/>
  <c r="Z108" i="29"/>
  <c r="J108" i="29"/>
  <c r="Z107" i="29"/>
  <c r="J107" i="29"/>
  <c r="L94" i="29"/>
  <c r="C94" i="29"/>
  <c r="J93" i="29"/>
  <c r="J92" i="29"/>
  <c r="L89" i="29"/>
  <c r="C89" i="29"/>
  <c r="J88" i="29"/>
  <c r="K88" i="29" s="1"/>
  <c r="J87" i="29"/>
  <c r="K87" i="29" s="1"/>
  <c r="J86" i="29"/>
  <c r="J85" i="29"/>
  <c r="J84" i="29"/>
  <c r="K84" i="29" s="1"/>
  <c r="J83" i="29"/>
  <c r="K83" i="29" s="1"/>
  <c r="J82" i="29"/>
  <c r="J81" i="29"/>
  <c r="J80" i="29"/>
  <c r="K80" i="29" s="1"/>
  <c r="J79" i="29"/>
  <c r="L77" i="29"/>
  <c r="C77" i="29"/>
  <c r="J76" i="29"/>
  <c r="J75" i="29"/>
  <c r="K75" i="29" s="1"/>
  <c r="J74" i="29"/>
  <c r="K74" i="29" s="1"/>
  <c r="J73" i="29"/>
  <c r="L71" i="29"/>
  <c r="C71" i="29"/>
  <c r="J70" i="29"/>
  <c r="J69" i="29"/>
  <c r="J68" i="29"/>
  <c r="K68" i="29" s="1"/>
  <c r="J67" i="29"/>
  <c r="L65" i="29"/>
  <c r="C65" i="29"/>
  <c r="J64" i="29"/>
  <c r="J63" i="29"/>
  <c r="K63" i="29" s="1"/>
  <c r="J62" i="29"/>
  <c r="L60" i="29"/>
  <c r="C60" i="29"/>
  <c r="J59" i="29"/>
  <c r="K59" i="29" s="1"/>
  <c r="J58" i="29"/>
  <c r="J57" i="29"/>
  <c r="K57" i="29" s="1"/>
  <c r="J56" i="29"/>
  <c r="L54" i="29"/>
  <c r="C54" i="29"/>
  <c r="J53" i="29"/>
  <c r="K53" i="29" s="1"/>
  <c r="J52" i="29"/>
  <c r="J51" i="29"/>
  <c r="K51" i="29" s="1"/>
  <c r="J50" i="29"/>
  <c r="L48" i="29"/>
  <c r="C48" i="29"/>
  <c r="J47" i="29"/>
  <c r="K47" i="29" s="1"/>
  <c r="J46" i="29"/>
  <c r="J45" i="29"/>
  <c r="K45" i="29" s="1"/>
  <c r="J44" i="29"/>
  <c r="K44" i="29" s="1"/>
  <c r="J43" i="29"/>
  <c r="K43" i="29" s="1"/>
  <c r="J42" i="29"/>
  <c r="J41" i="29"/>
  <c r="K41" i="29" s="1"/>
  <c r="J40" i="29"/>
  <c r="L38" i="29"/>
  <c r="C38" i="29"/>
  <c r="J37" i="29"/>
  <c r="K37" i="29" s="1"/>
  <c r="J36" i="29"/>
  <c r="J35" i="29"/>
  <c r="K35" i="29" s="1"/>
  <c r="J34" i="29"/>
  <c r="K34" i="29" s="1"/>
  <c r="J33" i="29"/>
  <c r="K33" i="29" s="1"/>
  <c r="J32" i="29"/>
  <c r="J31" i="29"/>
  <c r="L29" i="29"/>
  <c r="C29" i="29"/>
  <c r="J28" i="29"/>
  <c r="K28" i="29" s="1"/>
  <c r="J27" i="29"/>
  <c r="K27" i="29" s="1"/>
  <c r="J26" i="29"/>
  <c r="J25" i="29"/>
  <c r="K25" i="29" s="1"/>
  <c r="J24" i="29"/>
  <c r="K24" i="29" s="1"/>
  <c r="J23" i="29"/>
  <c r="K23" i="29" s="1"/>
  <c r="J22" i="29"/>
  <c r="J21" i="29"/>
  <c r="K21" i="29" s="1"/>
  <c r="J20" i="29"/>
  <c r="L18" i="29"/>
  <c r="C18" i="29"/>
  <c r="J17" i="29"/>
  <c r="K17" i="29" s="1"/>
  <c r="J16" i="29"/>
  <c r="J15" i="29"/>
  <c r="K15" i="29" s="1"/>
  <c r="J14" i="29"/>
  <c r="K14" i="29" s="1"/>
  <c r="Z13" i="29"/>
  <c r="J13" i="29"/>
  <c r="AA15" i="29" l="1"/>
  <c r="AB15" i="29" s="1"/>
  <c r="AA17" i="29"/>
  <c r="AB17" i="29" s="1"/>
  <c r="AB44" i="29"/>
  <c r="AB80" i="29"/>
  <c r="AB88" i="29"/>
  <c r="AB84" i="29"/>
  <c r="AB25" i="29"/>
  <c r="AB33" i="29"/>
  <c r="Z94" i="29"/>
  <c r="AB37" i="29"/>
  <c r="AB21" i="29"/>
  <c r="AB74" i="29"/>
  <c r="K84" i="32"/>
  <c r="AB83" i="29"/>
  <c r="AB87" i="29"/>
  <c r="AB75" i="29"/>
  <c r="Z65" i="29"/>
  <c r="AB63" i="29"/>
  <c r="S96" i="29"/>
  <c r="AB59" i="29"/>
  <c r="AB51" i="29"/>
  <c r="H96" i="29"/>
  <c r="AB41" i="29"/>
  <c r="AB47" i="29"/>
  <c r="AB43" i="29"/>
  <c r="AB45" i="29"/>
  <c r="AB34" i="29"/>
  <c r="AB28" i="29"/>
  <c r="AB24" i="29"/>
  <c r="AB27" i="29"/>
  <c r="AB23" i="29"/>
  <c r="R96" i="29"/>
  <c r="Z54" i="29"/>
  <c r="Z29" i="29"/>
  <c r="K16" i="29"/>
  <c r="K32" i="29"/>
  <c r="AB32" i="29" s="1"/>
  <c r="J48" i="29"/>
  <c r="K40" i="29"/>
  <c r="AB40" i="29" s="1"/>
  <c r="K52" i="29"/>
  <c r="AB52" i="29" s="1"/>
  <c r="K64" i="29"/>
  <c r="AB64" i="29" s="1"/>
  <c r="K76" i="29"/>
  <c r="AB76" i="29" s="1"/>
  <c r="K93" i="29"/>
  <c r="AB107" i="29"/>
  <c r="AB110" i="29"/>
  <c r="I94" i="29"/>
  <c r="I38" i="29"/>
  <c r="X65" i="29"/>
  <c r="X60" i="29"/>
  <c r="AA54" i="29"/>
  <c r="X48" i="29"/>
  <c r="X29" i="29"/>
  <c r="X18" i="29"/>
  <c r="AA62" i="29"/>
  <c r="AA50" i="29"/>
  <c r="P96" i="29"/>
  <c r="O17" i="2"/>
  <c r="Q96" i="29"/>
  <c r="P17" i="2"/>
  <c r="X17" i="2" s="1"/>
  <c r="J38" i="29"/>
  <c r="K31" i="29"/>
  <c r="J89" i="29"/>
  <c r="K79" i="29"/>
  <c r="AB79" i="29" s="1"/>
  <c r="K92" i="29"/>
  <c r="AB92" i="29" s="1"/>
  <c r="J94" i="29"/>
  <c r="Z48" i="29"/>
  <c r="AA20" i="29"/>
  <c r="J18" i="29"/>
  <c r="K20" i="29"/>
  <c r="J29" i="29"/>
  <c r="K36" i="29"/>
  <c r="AB36" i="29" s="1"/>
  <c r="J60" i="29"/>
  <c r="K56" i="29"/>
  <c r="K69" i="29"/>
  <c r="AB69" i="29" s="1"/>
  <c r="J77" i="29"/>
  <c r="K73" i="29"/>
  <c r="K81" i="29"/>
  <c r="AB81" i="29" s="1"/>
  <c r="K85" i="29"/>
  <c r="AB85" i="29" s="1"/>
  <c r="AB108" i="29"/>
  <c r="I65" i="29"/>
  <c r="I60" i="29"/>
  <c r="I54" i="29"/>
  <c r="I48" i="29"/>
  <c r="I29" i="29"/>
  <c r="Z89" i="29"/>
  <c r="Z77" i="29"/>
  <c r="Z71" i="29"/>
  <c r="Z38" i="29"/>
  <c r="AA73" i="29"/>
  <c r="AA31" i="29"/>
  <c r="J71" i="29"/>
  <c r="K67" i="29"/>
  <c r="AB67" i="29" s="1"/>
  <c r="Z60" i="29"/>
  <c r="Z18" i="29"/>
  <c r="K22" i="29"/>
  <c r="AB22" i="29" s="1"/>
  <c r="K26" i="29"/>
  <c r="AB26" i="29" s="1"/>
  <c r="K42" i="29"/>
  <c r="K46" i="29"/>
  <c r="K50" i="29"/>
  <c r="J54" i="29"/>
  <c r="K58" i="29"/>
  <c r="K62" i="29"/>
  <c r="J65" i="29"/>
  <c r="K70" i="29"/>
  <c r="AB70" i="29" s="1"/>
  <c r="K82" i="29"/>
  <c r="AB82" i="29" s="1"/>
  <c r="K86" i="29"/>
  <c r="AB86" i="29" s="1"/>
  <c r="I18" i="29"/>
  <c r="I89" i="29"/>
  <c r="I77" i="29"/>
  <c r="I71" i="29"/>
  <c r="X89" i="29"/>
  <c r="X77" i="29"/>
  <c r="X71" i="29"/>
  <c r="X38" i="29"/>
  <c r="AA42" i="29"/>
  <c r="AA94" i="29"/>
  <c r="AA93" i="29"/>
  <c r="K13" i="29"/>
  <c r="AA13" i="29"/>
  <c r="AA14" i="29"/>
  <c r="AB14" i="29" s="1"/>
  <c r="AA58" i="29"/>
  <c r="AA56" i="29"/>
  <c r="AA57" i="29"/>
  <c r="AB57" i="29" s="1"/>
  <c r="AA16" i="29"/>
  <c r="AA68" i="29"/>
  <c r="AB68" i="29" s="1"/>
  <c r="AA53" i="29"/>
  <c r="AB53" i="29" s="1"/>
  <c r="AA35" i="29"/>
  <c r="AB35" i="29" s="1"/>
  <c r="L90" i="29"/>
  <c r="C90" i="29"/>
  <c r="K7" i="9"/>
  <c r="K8" i="9" s="1"/>
  <c r="D8" i="9"/>
  <c r="E8" i="9"/>
  <c r="F8" i="9"/>
  <c r="G8" i="9"/>
  <c r="H8" i="9"/>
  <c r="I8" i="9"/>
  <c r="J8" i="9"/>
  <c r="D31" i="9"/>
  <c r="E31" i="9"/>
  <c r="F31" i="9"/>
  <c r="G31" i="9"/>
  <c r="G58" i="9" s="1"/>
  <c r="H31" i="9"/>
  <c r="I31" i="9"/>
  <c r="J31" i="9"/>
  <c r="D57" i="9"/>
  <c r="D58" i="9" s="1"/>
  <c r="E57" i="9"/>
  <c r="F57" i="9"/>
  <c r="F58" i="9" s="1"/>
  <c r="G57" i="9"/>
  <c r="H57" i="9"/>
  <c r="H58" i="9" s="1"/>
  <c r="I57" i="9"/>
  <c r="I58" i="9" s="1"/>
  <c r="J57" i="9"/>
  <c r="J58" i="9" s="1"/>
  <c r="E58" i="9" l="1"/>
  <c r="K65" i="29"/>
  <c r="K38" i="29"/>
  <c r="AA38" i="29"/>
  <c r="K18" i="29"/>
  <c r="AA71" i="29"/>
  <c r="AB42" i="29"/>
  <c r="AB48" i="29" s="1"/>
  <c r="AB56" i="29"/>
  <c r="K58" i="9"/>
  <c r="AB16" i="29"/>
  <c r="AB93" i="29"/>
  <c r="AA60" i="29"/>
  <c r="AA89" i="29"/>
  <c r="AA18" i="29"/>
  <c r="AB73" i="29"/>
  <c r="AB77" i="29" s="1"/>
  <c r="K71" i="29"/>
  <c r="AA65" i="29"/>
  <c r="K54" i="29"/>
  <c r="AB31" i="29"/>
  <c r="AB38" i="29" s="1"/>
  <c r="J90" i="29"/>
  <c r="K29" i="29"/>
  <c r="AB71" i="29"/>
  <c r="I90" i="29"/>
  <c r="AB29" i="29"/>
  <c r="K77" i="29"/>
  <c r="K60" i="29"/>
  <c r="K89" i="29"/>
  <c r="AB50" i="29"/>
  <c r="AB54" i="29" s="1"/>
  <c r="X90" i="29"/>
  <c r="X96" i="29" s="1"/>
  <c r="AA29" i="29"/>
  <c r="Z90" i="29"/>
  <c r="C96" i="29"/>
  <c r="AA77" i="29"/>
  <c r="AB20" i="29"/>
  <c r="K94" i="29"/>
  <c r="AB94" i="29" s="1"/>
  <c r="AB62" i="29"/>
  <c r="AB65" i="29" s="1"/>
  <c r="K48" i="29"/>
  <c r="K57" i="9"/>
  <c r="K31" i="9"/>
  <c r="AB13" i="29"/>
  <c r="AB18" i="29" s="1"/>
  <c r="AB58" i="29"/>
  <c r="L96" i="29"/>
  <c r="AB89" i="29"/>
  <c r="AB60" i="29" l="1"/>
  <c r="J96" i="29"/>
  <c r="Z96" i="29"/>
  <c r="I96" i="29"/>
  <c r="K64" i="9"/>
  <c r="K90" i="29"/>
  <c r="K96" i="29" l="1"/>
  <c r="N209" i="1" l="1"/>
  <c r="M213" i="1"/>
  <c r="K211" i="1"/>
  <c r="M211" i="1" s="1"/>
  <c r="J208" i="1"/>
  <c r="J209" i="1" s="1"/>
  <c r="J215" i="1" s="1"/>
  <c r="I208" i="1"/>
  <c r="H208" i="1"/>
  <c r="G208" i="1"/>
  <c r="G209" i="1" s="1"/>
  <c r="G215" i="1" s="1"/>
  <c r="F208" i="1"/>
  <c r="E208" i="1"/>
  <c r="D208" i="1"/>
  <c r="D209" i="1" s="1"/>
  <c r="D215" i="1" s="1"/>
  <c r="C208" i="1"/>
  <c r="B208" i="1"/>
  <c r="K207" i="1"/>
  <c r="M207" i="1" s="1"/>
  <c r="K206" i="1"/>
  <c r="M206" i="1" s="1"/>
  <c r="K205" i="1"/>
  <c r="M205" i="1" s="1"/>
  <c r="L204" i="1"/>
  <c r="K204" i="1"/>
  <c r="L203" i="1"/>
  <c r="K203" i="1"/>
  <c r="L202" i="1"/>
  <c r="K202" i="1"/>
  <c r="H209" i="1" l="1"/>
  <c r="H215" i="1" s="1"/>
  <c r="H216" i="1" s="1"/>
  <c r="M203" i="1"/>
  <c r="E209" i="1"/>
  <c r="E215" i="1" s="1"/>
  <c r="E216" i="1" s="1"/>
  <c r="M204" i="1"/>
  <c r="B209" i="1"/>
  <c r="B215" i="1" s="1"/>
  <c r="B216" i="1" s="1"/>
  <c r="K209" i="1"/>
  <c r="M202" i="1"/>
  <c r="O202" i="1"/>
  <c r="L209" i="1"/>
  <c r="J83" i="5" l="1"/>
  <c r="P202" i="1"/>
  <c r="K215" i="1"/>
  <c r="M209" i="1"/>
  <c r="L215" i="1"/>
  <c r="E83" i="5"/>
  <c r="D83" i="5"/>
  <c r="I83" i="5"/>
  <c r="K83" i="5"/>
  <c r="C83" i="5"/>
  <c r="H83" i="5"/>
  <c r="L83" i="5"/>
  <c r="G83" i="5"/>
  <c r="K216" i="1" l="1"/>
  <c r="F83" i="5"/>
  <c r="O209" i="1"/>
  <c r="M215" i="1"/>
  <c r="N83" i="5"/>
  <c r="O83" i="5" l="1"/>
  <c r="F44" i="3" l="1"/>
  <c r="H189" i="1" l="1"/>
  <c r="I189" i="1"/>
  <c r="G189" i="1"/>
  <c r="F189" i="1"/>
  <c r="E189" i="1"/>
  <c r="J195" i="1"/>
  <c r="G193" i="1"/>
  <c r="E193" i="1"/>
  <c r="B193" i="1"/>
  <c r="J192" i="1"/>
  <c r="K190" i="1"/>
  <c r="K196" i="1" s="1"/>
  <c r="G190" i="1"/>
  <c r="E190" i="1"/>
  <c r="D189" i="1"/>
  <c r="C189" i="1"/>
  <c r="B189" i="1"/>
  <c r="J188" i="1"/>
  <c r="J187" i="1"/>
  <c r="J186" i="1"/>
  <c r="J185" i="1"/>
  <c r="M185" i="1" s="1"/>
  <c r="J184" i="1"/>
  <c r="J183" i="1"/>
  <c r="J190" i="1" l="1"/>
  <c r="M190" i="1" s="1"/>
  <c r="G196" i="1"/>
  <c r="M183" i="1"/>
  <c r="E196" i="1"/>
  <c r="B190" i="1"/>
  <c r="B196" i="1" s="1"/>
  <c r="J193" i="1"/>
  <c r="J196" i="1" l="1"/>
  <c r="J197" i="1" s="1"/>
  <c r="D20" i="28"/>
  <c r="C20" i="28"/>
  <c r="F19" i="28"/>
  <c r="F20" i="28" s="1"/>
  <c r="D14" i="28"/>
  <c r="D16" i="28" s="1"/>
  <c r="C14" i="28"/>
  <c r="C16" i="28" s="1"/>
  <c r="F13" i="28"/>
  <c r="F12" i="28"/>
  <c r="D22" i="28" l="1"/>
  <c r="F14" i="28"/>
  <c r="F16" i="28" s="1"/>
  <c r="C22" i="28"/>
  <c r="F22" i="28" s="1"/>
  <c r="N85" i="3" l="1"/>
  <c r="F85" i="3"/>
  <c r="O85" i="3" l="1"/>
  <c r="J15" i="8" l="1"/>
  <c r="E16" i="8"/>
  <c r="F16" i="8"/>
  <c r="G16" i="8"/>
  <c r="H16" i="8"/>
  <c r="I16" i="8"/>
  <c r="D16" i="8"/>
  <c r="E12" i="8"/>
  <c r="F12" i="8"/>
  <c r="G12" i="8"/>
  <c r="H12" i="8"/>
  <c r="I12" i="8"/>
  <c r="D12" i="8"/>
  <c r="E170" i="1" l="1"/>
  <c r="H167" i="1"/>
  <c r="G24" i="7" l="1"/>
  <c r="J14" i="8" l="1"/>
  <c r="J13" i="8"/>
  <c r="J11" i="8"/>
  <c r="J12" i="8" s="1"/>
  <c r="J16" i="8" l="1"/>
  <c r="H165" i="1" l="1"/>
  <c r="H164" i="1"/>
  <c r="H163" i="1"/>
  <c r="D169" i="1"/>
  <c r="K163" i="1" l="1"/>
  <c r="F97" i="3"/>
  <c r="F96" i="3"/>
  <c r="F27" i="3"/>
  <c r="F37" i="15" l="1"/>
  <c r="G37" i="15"/>
  <c r="H37" i="15"/>
  <c r="I37" i="15"/>
  <c r="J37" i="15"/>
  <c r="H176" i="1" l="1"/>
  <c r="G174" i="1" l="1"/>
  <c r="E174" i="1"/>
  <c r="H173" i="1"/>
  <c r="B174" i="1" l="1"/>
  <c r="H172" i="1"/>
  <c r="I170" i="1"/>
  <c r="I177" i="1" s="1"/>
  <c r="G170" i="1"/>
  <c r="G177" i="1" s="1"/>
  <c r="E177" i="1"/>
  <c r="C169" i="1"/>
  <c r="B169" i="1"/>
  <c r="H168" i="1"/>
  <c r="H166" i="1"/>
  <c r="B170" i="1" l="1"/>
  <c r="B177" i="1" s="1"/>
  <c r="H174" i="1"/>
  <c r="H170" i="1"/>
  <c r="D14" i="21"/>
  <c r="D18" i="21" l="1"/>
  <c r="H177" i="1"/>
  <c r="H178" i="1" s="1"/>
  <c r="N55" i="3"/>
  <c r="F55" i="3"/>
  <c r="N54" i="3"/>
  <c r="F54" i="3"/>
  <c r="N53" i="3"/>
  <c r="F53" i="3"/>
  <c r="N52" i="3"/>
  <c r="F52" i="3"/>
  <c r="N30" i="3"/>
  <c r="F30" i="3"/>
  <c r="N29" i="3"/>
  <c r="F29" i="3"/>
  <c r="N28" i="3"/>
  <c r="F28" i="3"/>
  <c r="N27" i="3"/>
  <c r="O27" i="3" s="1"/>
  <c r="N26" i="3"/>
  <c r="F26" i="3"/>
  <c r="N25" i="3"/>
  <c r="F25" i="3"/>
  <c r="N24" i="3"/>
  <c r="F24" i="3"/>
  <c r="N23" i="3"/>
  <c r="F23" i="3"/>
  <c r="N22" i="3"/>
  <c r="F22" i="3"/>
  <c r="O53" i="3" l="1"/>
  <c r="O24" i="3"/>
  <c r="O28" i="3"/>
  <c r="O30" i="3"/>
  <c r="O55" i="3"/>
  <c r="O26" i="3"/>
  <c r="O23" i="3"/>
  <c r="O25" i="3"/>
  <c r="O29" i="3"/>
  <c r="O52" i="3"/>
  <c r="O54" i="3"/>
  <c r="O22" i="3"/>
  <c r="N66" i="3" l="1"/>
  <c r="F66" i="3"/>
  <c r="O66" i="3" l="1"/>
  <c r="I11" i="10" l="1"/>
  <c r="L157" i="1" l="1"/>
  <c r="K157" i="1"/>
  <c r="I157" i="1"/>
  <c r="M156" i="1"/>
  <c r="M155" i="1"/>
  <c r="N153" i="1"/>
  <c r="N159" i="1" s="1"/>
  <c r="L153" i="1"/>
  <c r="L159" i="1" s="1"/>
  <c r="K153" i="1"/>
  <c r="K159" i="1" s="1"/>
  <c r="J152" i="1"/>
  <c r="I152" i="1"/>
  <c r="M151" i="1"/>
  <c r="M150" i="1"/>
  <c r="M149" i="1"/>
  <c r="M148" i="1"/>
  <c r="M147" i="1"/>
  <c r="M146" i="1"/>
  <c r="M129" i="1"/>
  <c r="M108" i="1"/>
  <c r="L131" i="1"/>
  <c r="L137" i="1" s="1"/>
  <c r="L135" i="1"/>
  <c r="K135" i="1"/>
  <c r="M128" i="1"/>
  <c r="M127" i="1"/>
  <c r="M133" i="1"/>
  <c r="M134" i="1"/>
  <c r="M124" i="1"/>
  <c r="M125" i="1"/>
  <c r="M126" i="1"/>
  <c r="N131" i="1"/>
  <c r="N137" i="1" s="1"/>
  <c r="K131" i="1"/>
  <c r="K137" i="1" s="1"/>
  <c r="I135" i="1"/>
  <c r="J130" i="1"/>
  <c r="I130" i="1"/>
  <c r="M109" i="1"/>
  <c r="P35" i="7"/>
  <c r="P39" i="7"/>
  <c r="B152" i="1"/>
  <c r="C152" i="1"/>
  <c r="I114" i="1"/>
  <c r="J114" i="1"/>
  <c r="M25" i="7"/>
  <c r="Q8" i="7"/>
  <c r="I8" i="7"/>
  <c r="K34" i="15"/>
  <c r="E35" i="15"/>
  <c r="F35" i="15"/>
  <c r="G35" i="15"/>
  <c r="H35" i="15"/>
  <c r="I35" i="15"/>
  <c r="J35" i="15"/>
  <c r="K27" i="15"/>
  <c r="K28" i="15"/>
  <c r="K29" i="15"/>
  <c r="K30" i="15"/>
  <c r="K31" i="15"/>
  <c r="K32" i="15"/>
  <c r="K33" i="15"/>
  <c r="D35" i="15"/>
  <c r="K15" i="12"/>
  <c r="E16" i="12"/>
  <c r="F16" i="12"/>
  <c r="G30" i="7" s="1"/>
  <c r="G16" i="12"/>
  <c r="H16" i="12"/>
  <c r="I16" i="12"/>
  <c r="F35" i="7" s="1"/>
  <c r="J16" i="12"/>
  <c r="K14" i="12"/>
  <c r="D16" i="12"/>
  <c r="M116" i="1"/>
  <c r="M110" i="1"/>
  <c r="M111" i="1"/>
  <c r="M112" i="1"/>
  <c r="M113" i="1"/>
  <c r="L115" i="1"/>
  <c r="L118" i="1" s="1"/>
  <c r="K115" i="1"/>
  <c r="K118" i="1" s="1"/>
  <c r="F154" i="1"/>
  <c r="F146" i="1"/>
  <c r="F147" i="1"/>
  <c r="F148" i="1"/>
  <c r="F149" i="1"/>
  <c r="F150" i="1"/>
  <c r="F151" i="1"/>
  <c r="E153" i="1"/>
  <c r="E156" i="1" s="1"/>
  <c r="D153" i="1"/>
  <c r="D156" i="1" s="1"/>
  <c r="K8" i="15"/>
  <c r="K9" i="15" s="1"/>
  <c r="K10" i="15"/>
  <c r="K11" i="15"/>
  <c r="K12" i="15"/>
  <c r="K13" i="15"/>
  <c r="K14" i="15"/>
  <c r="K15" i="15"/>
  <c r="K16" i="15"/>
  <c r="K17" i="15"/>
  <c r="K18" i="15"/>
  <c r="K19" i="15"/>
  <c r="K20" i="15"/>
  <c r="K21" i="15"/>
  <c r="K22" i="15"/>
  <c r="K23" i="15"/>
  <c r="K24" i="15"/>
  <c r="K25" i="15"/>
  <c r="K36" i="15"/>
  <c r="K37" i="15" s="1"/>
  <c r="M24" i="7"/>
  <c r="Q7" i="7"/>
  <c r="Q9" i="7"/>
  <c r="G26" i="7"/>
  <c r="M27" i="7"/>
  <c r="Q10" i="7"/>
  <c r="G27" i="7"/>
  <c r="M31" i="7"/>
  <c r="G31" i="7"/>
  <c r="Q14" i="7"/>
  <c r="M32" i="7"/>
  <c r="G32" i="7"/>
  <c r="Q15" i="7"/>
  <c r="M33" i="7"/>
  <c r="G33" i="7"/>
  <c r="G34" i="7"/>
  <c r="E20" i="16"/>
  <c r="F20" i="16"/>
  <c r="G20" i="16"/>
  <c r="H20" i="16"/>
  <c r="I20" i="16"/>
  <c r="J20" i="16"/>
  <c r="K10" i="16"/>
  <c r="K11" i="16"/>
  <c r="K12" i="16"/>
  <c r="K13" i="16"/>
  <c r="K14" i="16"/>
  <c r="K15" i="16"/>
  <c r="K16" i="16"/>
  <c r="K18" i="16"/>
  <c r="K19" i="16"/>
  <c r="D20" i="16"/>
  <c r="Q17" i="7" s="1"/>
  <c r="F26" i="16"/>
  <c r="F9" i="16"/>
  <c r="H26" i="16"/>
  <c r="M34" i="7" s="1"/>
  <c r="H9" i="16"/>
  <c r="I26" i="16"/>
  <c r="I9" i="16"/>
  <c r="D9" i="16"/>
  <c r="I17" i="7" s="1"/>
  <c r="D26" i="16"/>
  <c r="E9" i="16"/>
  <c r="E26" i="16"/>
  <c r="G9" i="16"/>
  <c r="G26" i="16"/>
  <c r="J26" i="16"/>
  <c r="E9" i="11"/>
  <c r="E14" i="11"/>
  <c r="F9" i="11"/>
  <c r="F14" i="11"/>
  <c r="G9" i="11"/>
  <c r="G14" i="11"/>
  <c r="H9" i="11"/>
  <c r="H14" i="11"/>
  <c r="I9" i="11"/>
  <c r="I14" i="11"/>
  <c r="D9" i="11"/>
  <c r="I10" i="7" s="1"/>
  <c r="J13" i="11"/>
  <c r="J14" i="11" s="1"/>
  <c r="D14" i="11"/>
  <c r="F11" i="10"/>
  <c r="M26" i="7" s="1"/>
  <c r="G11" i="10"/>
  <c r="H11" i="10"/>
  <c r="J28" i="7" s="1"/>
  <c r="J10" i="10"/>
  <c r="J11" i="10" s="1"/>
  <c r="E9" i="13"/>
  <c r="E12" i="13"/>
  <c r="F9" i="13"/>
  <c r="F12" i="13"/>
  <c r="G9" i="13"/>
  <c r="G12" i="13"/>
  <c r="H9" i="13"/>
  <c r="H12" i="13"/>
  <c r="I9" i="13"/>
  <c r="I12" i="13"/>
  <c r="J8" i="13"/>
  <c r="J9" i="13" s="1"/>
  <c r="J13" i="13"/>
  <c r="J16" i="13" s="1"/>
  <c r="J10" i="13"/>
  <c r="J11" i="13"/>
  <c r="D9" i="13"/>
  <c r="D12" i="13"/>
  <c r="N113" i="3"/>
  <c r="F113" i="3"/>
  <c r="E139" i="1"/>
  <c r="E135" i="1"/>
  <c r="E136" i="1"/>
  <c r="E138" i="1"/>
  <c r="E140" i="1"/>
  <c r="E142" i="1"/>
  <c r="D141" i="1"/>
  <c r="D143" i="1" s="1"/>
  <c r="C141" i="1"/>
  <c r="C143" i="1" s="1"/>
  <c r="B141" i="1"/>
  <c r="B143" i="1" s="1"/>
  <c r="C19" i="19"/>
  <c r="D9" i="15"/>
  <c r="I16" i="7" s="1"/>
  <c r="D26" i="15"/>
  <c r="Q16" i="7" s="1"/>
  <c r="D37" i="15"/>
  <c r="E9" i="15"/>
  <c r="E26" i="15"/>
  <c r="E37" i="15"/>
  <c r="F9" i="15"/>
  <c r="F26" i="15"/>
  <c r="G9" i="15"/>
  <c r="G26" i="15"/>
  <c r="H9" i="15"/>
  <c r="H26" i="15"/>
  <c r="I9" i="15"/>
  <c r="I26" i="15"/>
  <c r="J9" i="15"/>
  <c r="J26" i="15"/>
  <c r="K23" i="16"/>
  <c r="O35" i="7"/>
  <c r="E19" i="7"/>
  <c r="J19" i="7"/>
  <c r="N19" i="7"/>
  <c r="C35" i="7"/>
  <c r="D35" i="7"/>
  <c r="E35" i="7"/>
  <c r="I35" i="7"/>
  <c r="L35" i="7"/>
  <c r="K8" i="16"/>
  <c r="J9" i="8"/>
  <c r="J10" i="8" s="1"/>
  <c r="J17" i="8" s="1"/>
  <c r="J21" i="8" s="1"/>
  <c r="E10" i="8"/>
  <c r="F10" i="8"/>
  <c r="G10" i="8"/>
  <c r="H10" i="8"/>
  <c r="I10" i="8"/>
  <c r="D10" i="8"/>
  <c r="E9" i="10"/>
  <c r="E11" i="10"/>
  <c r="F9" i="10"/>
  <c r="G9" i="10"/>
  <c r="H9" i="10"/>
  <c r="I9" i="10"/>
  <c r="D9" i="10"/>
  <c r="D11" i="10"/>
  <c r="J8" i="10"/>
  <c r="H99" i="3"/>
  <c r="H62" i="3"/>
  <c r="H73" i="3"/>
  <c r="H67" i="3"/>
  <c r="H31" i="3"/>
  <c r="H50" i="3"/>
  <c r="H79" i="3"/>
  <c r="H91" i="3"/>
  <c r="H56" i="3"/>
  <c r="H40" i="3"/>
  <c r="H20" i="3"/>
  <c r="I99" i="3"/>
  <c r="I62" i="3"/>
  <c r="I73" i="3"/>
  <c r="I67" i="3"/>
  <c r="I31" i="3"/>
  <c r="I50" i="3"/>
  <c r="I79" i="3"/>
  <c r="I91" i="3"/>
  <c r="I56" i="3"/>
  <c r="I40" i="3"/>
  <c r="I20" i="3"/>
  <c r="J99" i="3"/>
  <c r="J62" i="3"/>
  <c r="J73" i="3"/>
  <c r="J67" i="3"/>
  <c r="J31" i="3"/>
  <c r="J50" i="3"/>
  <c r="J79" i="3"/>
  <c r="J91" i="3"/>
  <c r="J56" i="3"/>
  <c r="J40" i="3"/>
  <c r="J20" i="3"/>
  <c r="K99" i="3"/>
  <c r="K62" i="3"/>
  <c r="K73" i="3"/>
  <c r="K67" i="3"/>
  <c r="K31" i="3"/>
  <c r="K50" i="3"/>
  <c r="K79" i="3"/>
  <c r="K91" i="3"/>
  <c r="K56" i="3"/>
  <c r="K40" i="3"/>
  <c r="K20" i="3"/>
  <c r="M99" i="3"/>
  <c r="M62" i="3"/>
  <c r="M73" i="3"/>
  <c r="M67" i="3"/>
  <c r="M31" i="3"/>
  <c r="M50" i="3"/>
  <c r="M79" i="3"/>
  <c r="M91" i="3"/>
  <c r="M56" i="3"/>
  <c r="M40" i="3"/>
  <c r="M20" i="3"/>
  <c r="G99" i="3"/>
  <c r="G62" i="3"/>
  <c r="G73" i="3"/>
  <c r="G67" i="3"/>
  <c r="G31" i="3"/>
  <c r="G50" i="3"/>
  <c r="G79" i="3"/>
  <c r="G91" i="3"/>
  <c r="G56" i="3"/>
  <c r="G40" i="3"/>
  <c r="G20" i="3"/>
  <c r="C99" i="3"/>
  <c r="C62" i="3"/>
  <c r="C73" i="3"/>
  <c r="C67" i="3"/>
  <c r="C31" i="3"/>
  <c r="C50" i="3"/>
  <c r="C79" i="3"/>
  <c r="C91" i="3"/>
  <c r="C56" i="3"/>
  <c r="C40" i="3"/>
  <c r="C20" i="3"/>
  <c r="D99" i="3"/>
  <c r="D62" i="3"/>
  <c r="D73" i="3"/>
  <c r="D67" i="3"/>
  <c r="D31" i="3"/>
  <c r="D50" i="3"/>
  <c r="D79" i="3"/>
  <c r="D91" i="3"/>
  <c r="D56" i="3"/>
  <c r="D40" i="3"/>
  <c r="D20" i="3"/>
  <c r="E99" i="3"/>
  <c r="E62" i="3"/>
  <c r="E73" i="3"/>
  <c r="E67" i="3"/>
  <c r="E31" i="3"/>
  <c r="E50" i="3"/>
  <c r="E79" i="3"/>
  <c r="E91" i="3"/>
  <c r="E56" i="3"/>
  <c r="E40" i="3"/>
  <c r="E20" i="3"/>
  <c r="N114" i="3"/>
  <c r="F114" i="3"/>
  <c r="K17" i="2"/>
  <c r="Z17" i="2" s="1"/>
  <c r="E122" i="1"/>
  <c r="E123" i="1"/>
  <c r="E124" i="1"/>
  <c r="E125" i="1"/>
  <c r="E127" i="1"/>
  <c r="E129" i="1"/>
  <c r="D128" i="1"/>
  <c r="D130" i="1" s="1"/>
  <c r="C128" i="1"/>
  <c r="C130" i="1" s="1"/>
  <c r="B128" i="1"/>
  <c r="B130" i="1" s="1"/>
  <c r="C114" i="1"/>
  <c r="C116" i="1" s="1"/>
  <c r="D114" i="1"/>
  <c r="D116" i="1" s="1"/>
  <c r="E112" i="1"/>
  <c r="E110" i="1"/>
  <c r="E108" i="1"/>
  <c r="E109" i="1"/>
  <c r="E111" i="1"/>
  <c r="E113" i="1"/>
  <c r="E115" i="1"/>
  <c r="B114" i="1"/>
  <c r="B116" i="1" s="1"/>
  <c r="H28" i="7"/>
  <c r="I28" i="7"/>
  <c r="K28" i="7"/>
  <c r="L28" i="7"/>
  <c r="J11" i="7"/>
  <c r="K11" i="7"/>
  <c r="L11" i="7"/>
  <c r="M11" i="7"/>
  <c r="N11" i="7"/>
  <c r="O11" i="7"/>
  <c r="P11" i="7"/>
  <c r="C28" i="7"/>
  <c r="D28" i="7"/>
  <c r="E28" i="7"/>
  <c r="F28" i="7"/>
  <c r="O39" i="7"/>
  <c r="Q18" i="7"/>
  <c r="I18" i="7"/>
  <c r="O121" i="3"/>
  <c r="N116" i="3"/>
  <c r="F116" i="3"/>
  <c r="F15" i="3"/>
  <c r="N15" i="3"/>
  <c r="F16" i="3"/>
  <c r="N16" i="3"/>
  <c r="F17" i="3"/>
  <c r="N17" i="3"/>
  <c r="F18" i="3"/>
  <c r="N18" i="3"/>
  <c r="F19" i="3"/>
  <c r="N19" i="3"/>
  <c r="F33" i="3"/>
  <c r="N33" i="3"/>
  <c r="F34" i="3"/>
  <c r="N34" i="3"/>
  <c r="N35" i="3"/>
  <c r="F36" i="3"/>
  <c r="N36" i="3"/>
  <c r="F37" i="3"/>
  <c r="N37" i="3"/>
  <c r="F38" i="3"/>
  <c r="N38" i="3"/>
  <c r="F39" i="3"/>
  <c r="N39" i="3"/>
  <c r="F42" i="3"/>
  <c r="N42" i="3"/>
  <c r="F43" i="3"/>
  <c r="N43" i="3"/>
  <c r="N44" i="3"/>
  <c r="F45" i="3"/>
  <c r="N45" i="3"/>
  <c r="F46" i="3"/>
  <c r="N46" i="3"/>
  <c r="F47" i="3"/>
  <c r="N47" i="3"/>
  <c r="F48" i="3"/>
  <c r="N48" i="3"/>
  <c r="F49" i="3"/>
  <c r="N49" i="3"/>
  <c r="F58" i="3"/>
  <c r="N58" i="3"/>
  <c r="F59" i="3"/>
  <c r="N59" i="3"/>
  <c r="F60" i="3"/>
  <c r="N60" i="3"/>
  <c r="F61" i="3"/>
  <c r="N61" i="3"/>
  <c r="F64" i="3"/>
  <c r="N64" i="3"/>
  <c r="F65" i="3"/>
  <c r="N65" i="3"/>
  <c r="F69" i="3"/>
  <c r="N69" i="3"/>
  <c r="F70" i="3"/>
  <c r="N70" i="3"/>
  <c r="F71" i="3"/>
  <c r="N71" i="3"/>
  <c r="F72" i="3"/>
  <c r="N72" i="3"/>
  <c r="F75" i="3"/>
  <c r="N75" i="3"/>
  <c r="F76" i="3"/>
  <c r="N76" i="3"/>
  <c r="F77" i="3"/>
  <c r="N77" i="3"/>
  <c r="F78" i="3"/>
  <c r="N78" i="3"/>
  <c r="N81" i="3"/>
  <c r="F81" i="3"/>
  <c r="N82" i="3"/>
  <c r="F82" i="3"/>
  <c r="N83" i="3"/>
  <c r="F83" i="3"/>
  <c r="N84" i="3"/>
  <c r="F84" i="3"/>
  <c r="N86" i="3"/>
  <c r="F86" i="3"/>
  <c r="N87" i="3"/>
  <c r="F87" i="3"/>
  <c r="N88" i="3"/>
  <c r="F88" i="3"/>
  <c r="N89" i="3"/>
  <c r="F89" i="3"/>
  <c r="N90" i="3"/>
  <c r="F90" i="3"/>
  <c r="N96" i="3"/>
  <c r="N97" i="3"/>
  <c r="K25" i="16"/>
  <c r="K22" i="16"/>
  <c r="K21" i="16"/>
  <c r="K12" i="12"/>
  <c r="K13" i="12" s="1"/>
  <c r="K10" i="12"/>
  <c r="K11" i="12" s="1"/>
  <c r="K8" i="12"/>
  <c r="K9" i="12" s="1"/>
  <c r="J13" i="12"/>
  <c r="J11" i="12"/>
  <c r="P19" i="7" s="1"/>
  <c r="J9" i="12"/>
  <c r="I13" i="12"/>
  <c r="K35" i="7" s="1"/>
  <c r="I11" i="12"/>
  <c r="O19" i="7" s="1"/>
  <c r="O20" i="7" s="1"/>
  <c r="I9" i="12"/>
  <c r="H19" i="7" s="1"/>
  <c r="H13" i="12"/>
  <c r="J35" i="7" s="1"/>
  <c r="H11" i="12"/>
  <c r="H9" i="12"/>
  <c r="G19" i="7" s="1"/>
  <c r="G13" i="12"/>
  <c r="G11" i="12"/>
  <c r="M19" i="7" s="1"/>
  <c r="G9" i="12"/>
  <c r="F19" i="7" s="1"/>
  <c r="F13" i="12"/>
  <c r="M30" i="7" s="1"/>
  <c r="F11" i="12"/>
  <c r="L19" i="7" s="1"/>
  <c r="F9" i="12"/>
  <c r="E13" i="12"/>
  <c r="E11" i="12"/>
  <c r="K19" i="7" s="1"/>
  <c r="E9" i="12"/>
  <c r="D19" i="7" s="1"/>
  <c r="D13" i="12"/>
  <c r="D11" i="12"/>
  <c r="Q13" i="7" s="1"/>
  <c r="D9" i="12"/>
  <c r="J8" i="11"/>
  <c r="B17" i="2"/>
  <c r="D17" i="4"/>
  <c r="E17" i="4"/>
  <c r="F17" i="4"/>
  <c r="G17" i="4"/>
  <c r="H17" i="4"/>
  <c r="I17" i="4"/>
  <c r="J17" i="4"/>
  <c r="K17" i="4"/>
  <c r="L17" i="4"/>
  <c r="C17" i="4"/>
  <c r="D15" i="6"/>
  <c r="E15" i="6"/>
  <c r="F15" i="6"/>
  <c r="G15" i="6"/>
  <c r="H15" i="6"/>
  <c r="I15" i="6"/>
  <c r="J15" i="6"/>
  <c r="K15" i="6"/>
  <c r="L15" i="6"/>
  <c r="M15" i="6"/>
  <c r="C15" i="6"/>
  <c r="J103" i="1"/>
  <c r="J105" i="1" s="1"/>
  <c r="K103" i="1"/>
  <c r="K105" i="1" s="1"/>
  <c r="I103" i="1"/>
  <c r="I105" i="1" s="1"/>
  <c r="L100" i="1"/>
  <c r="L101" i="1"/>
  <c r="L102" i="1"/>
  <c r="L104" i="1"/>
  <c r="L98" i="1"/>
  <c r="L97" i="1"/>
  <c r="E8" i="19"/>
  <c r="E9" i="19"/>
  <c r="D10" i="19"/>
  <c r="C10" i="19"/>
  <c r="E7" i="19"/>
  <c r="L82" i="1"/>
  <c r="L93" i="1"/>
  <c r="L90" i="1"/>
  <c r="L89" i="1"/>
  <c r="L86" i="1"/>
  <c r="L87" i="1"/>
  <c r="L88" i="1"/>
  <c r="L91" i="1"/>
  <c r="K92" i="1"/>
  <c r="K94" i="1" s="1"/>
  <c r="J92" i="1"/>
  <c r="J94" i="1" s="1"/>
  <c r="I92" i="1"/>
  <c r="I94" i="1" s="1"/>
  <c r="E7" i="20"/>
  <c r="L76" i="1"/>
  <c r="L75" i="1"/>
  <c r="L77" i="1"/>
  <c r="L80" i="1"/>
  <c r="I81" i="1"/>
  <c r="I83" i="1" s="1"/>
  <c r="J81" i="1"/>
  <c r="J83" i="1" s="1"/>
  <c r="K81" i="1"/>
  <c r="K83" i="1" s="1"/>
  <c r="J8" i="14"/>
  <c r="J9" i="14" s="1"/>
  <c r="J14" i="14" s="1"/>
  <c r="D9" i="14"/>
  <c r="I15" i="7" s="1"/>
  <c r="E9" i="14"/>
  <c r="F9" i="14"/>
  <c r="G9" i="14"/>
  <c r="H9" i="14"/>
  <c r="I9" i="14"/>
  <c r="L65" i="1"/>
  <c r="L66" i="1"/>
  <c r="L67" i="1"/>
  <c r="L68" i="1"/>
  <c r="L69" i="1"/>
  <c r="L71" i="1"/>
  <c r="K70" i="1"/>
  <c r="K72" i="1" s="1"/>
  <c r="J70" i="1"/>
  <c r="J72" i="1" s="1"/>
  <c r="I70" i="1"/>
  <c r="I72" i="1" s="1"/>
  <c r="L55" i="1"/>
  <c r="L56" i="1"/>
  <c r="L57" i="1"/>
  <c r="L58" i="1"/>
  <c r="L59" i="1"/>
  <c r="L61" i="1"/>
  <c r="K60" i="1"/>
  <c r="K62" i="1" s="1"/>
  <c r="J60" i="1"/>
  <c r="J62" i="1" s="1"/>
  <c r="I60" i="1"/>
  <c r="I62" i="1" s="1"/>
  <c r="B103" i="1"/>
  <c r="E103" i="1" s="1"/>
  <c r="E97" i="1"/>
  <c r="E98" i="1"/>
  <c r="E99" i="1"/>
  <c r="E100" i="1"/>
  <c r="E101" i="1"/>
  <c r="D102" i="1"/>
  <c r="D104" i="1" s="1"/>
  <c r="C102" i="1"/>
  <c r="C104" i="1" s="1"/>
  <c r="B102" i="1"/>
  <c r="B104" i="1" s="1"/>
  <c r="B92" i="1"/>
  <c r="E92" i="1" s="1"/>
  <c r="E86" i="1"/>
  <c r="E87" i="1"/>
  <c r="E88" i="1"/>
  <c r="E89" i="1"/>
  <c r="E90" i="1"/>
  <c r="D91" i="1"/>
  <c r="D93" i="1" s="1"/>
  <c r="C91" i="1"/>
  <c r="C93" i="1" s="1"/>
  <c r="B91" i="1"/>
  <c r="E75" i="1"/>
  <c r="E76" i="1"/>
  <c r="E77" i="1"/>
  <c r="E78" i="1"/>
  <c r="E79" i="1"/>
  <c r="E81" i="1"/>
  <c r="D80" i="1"/>
  <c r="D82" i="1" s="1"/>
  <c r="C80" i="1"/>
  <c r="C82" i="1" s="1"/>
  <c r="B80" i="1"/>
  <c r="B82" i="1" s="1"/>
  <c r="E65" i="1"/>
  <c r="E66" i="1"/>
  <c r="E67" i="1"/>
  <c r="E68" i="1"/>
  <c r="B69" i="1"/>
  <c r="E69" i="1" s="1"/>
  <c r="B71" i="1"/>
  <c r="E71" i="1" s="1"/>
  <c r="D70" i="1"/>
  <c r="D72" i="1" s="1"/>
  <c r="C70" i="1"/>
  <c r="C72" i="1" s="1"/>
  <c r="E55" i="1"/>
  <c r="E56" i="1"/>
  <c r="E57" i="1"/>
  <c r="D58" i="1"/>
  <c r="E58" i="1" s="1"/>
  <c r="B59" i="1"/>
  <c r="E59" i="1" s="1"/>
  <c r="B61" i="1"/>
  <c r="C60" i="1"/>
  <c r="C62" i="1" s="1"/>
  <c r="L45" i="1"/>
  <c r="L46" i="1"/>
  <c r="L48" i="1"/>
  <c r="L49" i="1"/>
  <c r="K50" i="1"/>
  <c r="K52" i="1" s="1"/>
  <c r="J50" i="1"/>
  <c r="J52" i="1" s="1"/>
  <c r="I50" i="1"/>
  <c r="I52" i="1" s="1"/>
  <c r="L35" i="1"/>
  <c r="L36" i="1"/>
  <c r="L37" i="1"/>
  <c r="L38" i="1"/>
  <c r="L39" i="1"/>
  <c r="L41" i="1"/>
  <c r="K40" i="1"/>
  <c r="K42" i="1" s="1"/>
  <c r="J40" i="1"/>
  <c r="J42" i="1" s="1"/>
  <c r="I40" i="1"/>
  <c r="I42" i="1" s="1"/>
  <c r="L6" i="1"/>
  <c r="L5" i="1"/>
  <c r="E52" i="1"/>
  <c r="E51" i="1"/>
  <c r="E50" i="1"/>
  <c r="E49" i="1"/>
  <c r="E48" i="1"/>
  <c r="E47" i="1"/>
  <c r="E46" i="1"/>
  <c r="E45" i="1"/>
  <c r="I31" i="1"/>
  <c r="L31" i="1" s="1"/>
  <c r="L32" i="1" s="1"/>
  <c r="K32" i="1"/>
  <c r="J32" i="1"/>
  <c r="N15" i="6"/>
  <c r="N30" i="7" l="1"/>
  <c r="I15" i="11"/>
  <c r="G15" i="11"/>
  <c r="B70" i="1"/>
  <c r="B72" i="1" s="1"/>
  <c r="E15" i="11"/>
  <c r="D15" i="11"/>
  <c r="H15" i="11"/>
  <c r="F15" i="11"/>
  <c r="G17" i="8"/>
  <c r="F11" i="7"/>
  <c r="F20" i="7" s="1"/>
  <c r="D17" i="8"/>
  <c r="F17" i="8"/>
  <c r="E11" i="7"/>
  <c r="E20" i="7" s="1"/>
  <c r="H35" i="7"/>
  <c r="H36" i="7" s="1"/>
  <c r="N39" i="7"/>
  <c r="O124" i="1"/>
  <c r="E12" i="10"/>
  <c r="I9" i="7"/>
  <c r="N26" i="7" s="1"/>
  <c r="J20" i="7"/>
  <c r="F12" i="10"/>
  <c r="I17" i="8"/>
  <c r="H11" i="7"/>
  <c r="H20" i="7" s="1"/>
  <c r="E17" i="8"/>
  <c r="I12" i="10"/>
  <c r="H17" i="8"/>
  <c r="G11" i="7"/>
  <c r="G20" i="7" s="1"/>
  <c r="D17" i="13"/>
  <c r="I14" i="7"/>
  <c r="N31" i="7" s="1"/>
  <c r="R31" i="7" s="1"/>
  <c r="L36" i="7"/>
  <c r="O146" i="1"/>
  <c r="N108" i="1"/>
  <c r="B93" i="1"/>
  <c r="J36" i="7"/>
  <c r="O116" i="3"/>
  <c r="O114" i="3"/>
  <c r="N20" i="7"/>
  <c r="E36" i="7"/>
  <c r="J38" i="15"/>
  <c r="K36" i="7"/>
  <c r="D36" i="7"/>
  <c r="E17" i="13"/>
  <c r="O37" i="3"/>
  <c r="B153" i="1"/>
  <c r="B156" i="1" s="1"/>
  <c r="O60" i="3"/>
  <c r="O113" i="3"/>
  <c r="L20" i="7"/>
  <c r="K20" i="7"/>
  <c r="M20" i="7"/>
  <c r="K26" i="16"/>
  <c r="C36" i="7"/>
  <c r="I36" i="7"/>
  <c r="F36" i="7"/>
  <c r="F17" i="13"/>
  <c r="H12" i="10"/>
  <c r="O69" i="3"/>
  <c r="P20" i="7"/>
  <c r="O36" i="7"/>
  <c r="P36" i="7"/>
  <c r="G28" i="7"/>
  <c r="B60" i="1"/>
  <c r="B62" i="1" s="1"/>
  <c r="E128" i="1"/>
  <c r="E130" i="1" s="1"/>
  <c r="M115" i="1"/>
  <c r="M118" i="1" s="1"/>
  <c r="I131" i="1"/>
  <c r="I137" i="1" s="1"/>
  <c r="F20" i="3"/>
  <c r="N73" i="3"/>
  <c r="F67" i="3"/>
  <c r="N62" i="3"/>
  <c r="I17" i="13"/>
  <c r="H17" i="13"/>
  <c r="G17" i="13"/>
  <c r="Q11" i="7"/>
  <c r="D27" i="16"/>
  <c r="O77" i="3"/>
  <c r="O39" i="3"/>
  <c r="L70" i="1"/>
  <c r="L72" i="1" s="1"/>
  <c r="E114" i="1"/>
  <c r="E116" i="1" s="1"/>
  <c r="E141" i="1"/>
  <c r="E143" i="1" s="1"/>
  <c r="E80" i="1"/>
  <c r="E82" i="1" s="1"/>
  <c r="L81" i="1"/>
  <c r="L83" i="1" s="1"/>
  <c r="E70" i="1"/>
  <c r="E72" i="1" s="1"/>
  <c r="E91" i="1"/>
  <c r="E93" i="1" s="1"/>
  <c r="L60" i="1"/>
  <c r="L62" i="1" s="1"/>
  <c r="L92" i="1"/>
  <c r="L94" i="1" s="1"/>
  <c r="E60" i="1"/>
  <c r="L40" i="1"/>
  <c r="L42" i="1" s="1"/>
  <c r="L105" i="1"/>
  <c r="L50" i="1"/>
  <c r="L52" i="1" s="1"/>
  <c r="F153" i="1"/>
  <c r="F156" i="1" s="1"/>
  <c r="I115" i="1"/>
  <c r="I118" i="1" s="1"/>
  <c r="M131" i="1"/>
  <c r="M137" i="1" s="1"/>
  <c r="M138" i="1" s="1"/>
  <c r="M135" i="1"/>
  <c r="E10" i="19"/>
  <c r="C21" i="19" s="1"/>
  <c r="H17" i="2"/>
  <c r="J17" i="2" s="1"/>
  <c r="F31" i="3"/>
  <c r="O49" i="3"/>
  <c r="O47" i="3"/>
  <c r="O72" i="3"/>
  <c r="O71" i="3"/>
  <c r="O59" i="3"/>
  <c r="N99" i="3"/>
  <c r="O45" i="3"/>
  <c r="F50" i="3"/>
  <c r="O19" i="3"/>
  <c r="O35" i="3"/>
  <c r="O33" i="3"/>
  <c r="N67" i="3"/>
  <c r="O65" i="3"/>
  <c r="O64" i="3"/>
  <c r="G93" i="3"/>
  <c r="N34" i="7"/>
  <c r="R34" i="7" s="1"/>
  <c r="N27" i="7"/>
  <c r="F27" i="16"/>
  <c r="J27" i="16"/>
  <c r="E27" i="16"/>
  <c r="F38" i="15"/>
  <c r="I38" i="15"/>
  <c r="N25" i="7"/>
  <c r="R25" i="7" s="1"/>
  <c r="J9" i="11"/>
  <c r="M28" i="7"/>
  <c r="N32" i="7"/>
  <c r="R32" i="7" s="1"/>
  <c r="G35" i="7"/>
  <c r="J17" i="12"/>
  <c r="D17" i="12"/>
  <c r="F17" i="12"/>
  <c r="E17" i="12"/>
  <c r="I27" i="16"/>
  <c r="G27" i="16"/>
  <c r="K20" i="16"/>
  <c r="K9" i="16"/>
  <c r="H27" i="16"/>
  <c r="G38" i="15"/>
  <c r="K35" i="15"/>
  <c r="H38" i="15"/>
  <c r="K26" i="15"/>
  <c r="E38" i="15"/>
  <c r="D38" i="15"/>
  <c r="J12" i="13"/>
  <c r="K16" i="12"/>
  <c r="K17" i="12" s="1"/>
  <c r="I17" i="12"/>
  <c r="H17" i="12"/>
  <c r="G17" i="12"/>
  <c r="D12" i="10"/>
  <c r="J9" i="10"/>
  <c r="J12" i="10" s="1"/>
  <c r="N33" i="7"/>
  <c r="R33" i="7" s="1"/>
  <c r="Q19" i="7"/>
  <c r="M17" i="4"/>
  <c r="O61" i="3"/>
  <c r="O34" i="3"/>
  <c r="O83" i="3"/>
  <c r="F99" i="3"/>
  <c r="O88" i="3"/>
  <c r="O82" i="3"/>
  <c r="O44" i="3"/>
  <c r="O42" i="3"/>
  <c r="O38" i="3"/>
  <c r="O18" i="3"/>
  <c r="O16" i="3"/>
  <c r="I93" i="3"/>
  <c r="O96" i="3"/>
  <c r="E93" i="3"/>
  <c r="J93" i="3"/>
  <c r="O90" i="3"/>
  <c r="F79" i="3"/>
  <c r="O58" i="3"/>
  <c r="N56" i="3"/>
  <c r="O15" i="3"/>
  <c r="N79" i="3"/>
  <c r="O43" i="3"/>
  <c r="N20" i="3"/>
  <c r="K93" i="3"/>
  <c r="F62" i="3"/>
  <c r="O89" i="3"/>
  <c r="O86" i="3"/>
  <c r="F91" i="3"/>
  <c r="O78" i="3"/>
  <c r="O76" i="3"/>
  <c r="F40" i="3"/>
  <c r="M93" i="3"/>
  <c r="F56" i="3"/>
  <c r="O97" i="3"/>
  <c r="O81" i="3"/>
  <c r="F73" i="3"/>
  <c r="O36" i="3"/>
  <c r="O17" i="3"/>
  <c r="C93" i="3"/>
  <c r="H93" i="3"/>
  <c r="O56" i="3"/>
  <c r="N31" i="3"/>
  <c r="N50" i="3"/>
  <c r="N91" i="3"/>
  <c r="O87" i="3"/>
  <c r="O84" i="3"/>
  <c r="O75" i="3"/>
  <c r="O70" i="3"/>
  <c r="O46" i="3"/>
  <c r="D93" i="3"/>
  <c r="D60" i="1"/>
  <c r="D62" i="1" s="1"/>
  <c r="E102" i="1"/>
  <c r="E104" i="1" s="1"/>
  <c r="I32" i="1"/>
  <c r="E61" i="1"/>
  <c r="N40" i="3"/>
  <c r="L103" i="1"/>
  <c r="G12" i="10"/>
  <c r="I153" i="1"/>
  <c r="I159" i="1" s="1"/>
  <c r="M157" i="1"/>
  <c r="M153" i="1"/>
  <c r="M159" i="1" s="1"/>
  <c r="M160" i="1" s="1"/>
  <c r="O20" i="3" l="1"/>
  <c r="O50" i="3"/>
  <c r="K27" i="16"/>
  <c r="K29" i="16" s="1"/>
  <c r="M35" i="7"/>
  <c r="M36" i="7" s="1"/>
  <c r="J15" i="11"/>
  <c r="H102" i="3"/>
  <c r="H16" i="30"/>
  <c r="K102" i="3"/>
  <c r="K16" i="30"/>
  <c r="C102" i="3"/>
  <c r="J102" i="3"/>
  <c r="J16" i="30"/>
  <c r="E102" i="3"/>
  <c r="E16" i="30"/>
  <c r="D11" i="7"/>
  <c r="D20" i="7" s="1"/>
  <c r="I7" i="7"/>
  <c r="N24" i="7" s="1"/>
  <c r="N28" i="7" s="1"/>
  <c r="C11" i="7"/>
  <c r="M102" i="3"/>
  <c r="M16" i="30"/>
  <c r="I102" i="3"/>
  <c r="I16" i="30"/>
  <c r="D102" i="3"/>
  <c r="D16" i="30"/>
  <c r="G102" i="3"/>
  <c r="C19" i="7"/>
  <c r="I19" i="7" s="1"/>
  <c r="O31" i="3"/>
  <c r="J17" i="13"/>
  <c r="J22" i="13" s="1"/>
  <c r="G36" i="7"/>
  <c r="Q20" i="7"/>
  <c r="E62" i="1"/>
  <c r="O73" i="3"/>
  <c r="O62" i="3"/>
  <c r="O40" i="3"/>
  <c r="O67" i="3"/>
  <c r="N35" i="7"/>
  <c r="K38" i="15"/>
  <c r="K40" i="15" s="1"/>
  <c r="N17" i="4"/>
  <c r="O91" i="3"/>
  <c r="O99" i="3"/>
  <c r="O79" i="3"/>
  <c r="F93" i="3"/>
  <c r="F102" i="3" l="1"/>
  <c r="G16" i="30"/>
  <c r="C20" i="7"/>
  <c r="I11" i="7"/>
  <c r="I20" i="7" s="1"/>
  <c r="F16" i="30"/>
  <c r="C16" i="30"/>
  <c r="N36" i="7"/>
  <c r="N37" i="7" s="1"/>
  <c r="N40" i="7" s="1"/>
  <c r="O9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GASSMANN, Chantale</author>
  </authors>
  <commentList>
    <comment ref="D202" authorId="0" shapeId="0" xr:uid="{00000000-0006-0000-0000-000001000000}">
      <text>
        <r>
          <rPr>
            <b/>
            <sz val="9"/>
            <color indexed="81"/>
            <rFont val="Tahoma"/>
            <family val="2"/>
          </rPr>
          <t>GASSMANN, Chantale:</t>
        </r>
        <r>
          <rPr>
            <sz val="9"/>
            <color indexed="81"/>
            <rFont val="Tahoma"/>
            <family val="2"/>
          </rPr>
          <t xml:space="preserve">
Wieso 0 Schüler angegeben: eigentlich sind 64 KG als EAS über Anträge für zusätzliches STK gemeldet. Da diese aber ebenfalls für die Berechnung des normalen STK zählen, sind sie in diesen Schülerzahlen inbegriffen und wurden nicht wie bei Primar abgezogen</t>
        </r>
      </text>
    </comment>
    <comment ref="G202" authorId="0" shapeId="0" xr:uid="{00000000-0006-0000-0000-000002000000}">
      <text>
        <r>
          <rPr>
            <b/>
            <sz val="9"/>
            <color indexed="81"/>
            <rFont val="Tahoma"/>
            <family val="2"/>
          </rPr>
          <t>GASSMANN, Chantale:</t>
        </r>
        <r>
          <rPr>
            <sz val="9"/>
            <color indexed="81"/>
            <rFont val="Tahoma"/>
            <family val="2"/>
          </rPr>
          <t xml:space="preserve">
Wieso 0 Schüler angegeben: eigentlich sind 99 KG als EAS über Anträge für zusätzliches STK gemeldet. Da diese aber ebenfalls für die Berechnung des normalen STK zählen, sind sie in diesen Schülerzahlen inbegriffen und wurden nicht wie bei Primar abgezogen</t>
        </r>
      </text>
    </comment>
    <comment ref="D203" authorId="0" shapeId="0" xr:uid="{00000000-0006-0000-0000-000003000000}">
      <text>
        <r>
          <rPr>
            <b/>
            <sz val="9"/>
            <color indexed="81"/>
            <rFont val="Tahoma"/>
            <family val="2"/>
          </rPr>
          <t>GASSMANN, Chantale:</t>
        </r>
        <r>
          <rPr>
            <sz val="9"/>
            <color indexed="81"/>
            <rFont val="Tahoma"/>
            <family val="2"/>
          </rPr>
          <t xml:space="preserve">
nach dem 29.09.17 sind noch für das CFA 3 EAS hinzugekommen. Diese sind aber hier nicht mit- gerechnet, da nach dem Stichtag Antrag gestellt wurde. TOTAL somit 42 EAS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GASSMANN, Chantale</author>
    <author>gassmann</author>
  </authors>
  <commentList>
    <comment ref="R11" authorId="0" shapeId="0" xr:uid="{3265F7A1-80C2-4934-8DF6-6BAF65BA3F27}">
      <text>
        <r>
          <rPr>
            <b/>
            <sz val="9"/>
            <color indexed="81"/>
            <rFont val="Tahoma"/>
            <family val="2"/>
          </rPr>
          <t>GASSMANN, Chantale:</t>
        </r>
        <r>
          <rPr>
            <sz val="9"/>
            <color indexed="81"/>
            <rFont val="Tahoma"/>
            <family val="2"/>
          </rPr>
          <t xml:space="preserve">
der Kurs an 120 Stunden Elementarkenntnisse wurde auf 240 erhöht. Daher 51 + 30 Schüler zusammengerechnet = 81</t>
        </r>
      </text>
    </comment>
    <comment ref="D20" authorId="1" shapeId="0" xr:uid="{69543846-FA65-42A7-81C6-AD3757558A86}">
      <text>
        <r>
          <rPr>
            <b/>
            <sz val="8"/>
            <color indexed="81"/>
            <rFont val="Tahoma"/>
            <family val="2"/>
          </rPr>
          <t>gassmann:</t>
        </r>
        <r>
          <rPr>
            <sz val="8"/>
            <color indexed="81"/>
            <rFont val="Tahoma"/>
            <family val="2"/>
          </rPr>
          <t xml:space="preserve">
Laut Schulleiter wurden, wo eine 0 steht, die Kurse zusammengelegt. Z.B. Italienisch 2. und 3. Jahr werden zusammen gegeben, also keine einzelnen Stunden.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gassmann</author>
  </authors>
  <commentList>
    <comment ref="H19" authorId="0" shapeId="0" xr:uid="{55994228-A888-40B4-AD54-AFBA401BC871}">
      <text>
        <r>
          <rPr>
            <b/>
            <sz val="8"/>
            <color indexed="81"/>
            <rFont val="Tahoma"/>
            <family val="2"/>
          </rPr>
          <t>gassmann:</t>
        </r>
        <r>
          <rPr>
            <sz val="8"/>
            <color indexed="81"/>
            <rFont val="Tahoma"/>
            <family val="2"/>
          </rPr>
          <t xml:space="preserve">
Anfrage an Minister auf Abweichung.</t>
        </r>
      </text>
    </comment>
    <comment ref="H27" authorId="0" shapeId="0" xr:uid="{C62AA15C-401A-4835-9523-019FEB340D66}">
      <text>
        <r>
          <rPr>
            <b/>
            <sz val="8"/>
            <color indexed="81"/>
            <rFont val="Tahoma"/>
            <family val="2"/>
          </rPr>
          <t>gassmann:</t>
        </r>
        <r>
          <rPr>
            <sz val="8"/>
            <color indexed="81"/>
            <rFont val="Tahoma"/>
            <family val="2"/>
          </rPr>
          <t xml:space="preserve">
Unterricht wurde von Frau Reichling gestrichen, da Schüler nicht bezahlt hatten.</t>
        </r>
      </text>
    </comment>
    <comment ref="H56" authorId="0" shapeId="0" xr:uid="{A5EA429C-4482-45E0-8F48-76EAAEBC9AF3}">
      <text>
        <r>
          <rPr>
            <b/>
            <sz val="8"/>
            <color indexed="81"/>
            <rFont val="Tahoma"/>
            <family val="2"/>
          </rPr>
          <t>gassmann:</t>
        </r>
        <r>
          <rPr>
            <sz val="8"/>
            <color indexed="81"/>
            <rFont val="Tahoma"/>
            <family val="2"/>
          </rPr>
          <t xml:space="preserve">
Anfrage an Minister auf Abweichung</t>
        </r>
      </text>
    </comment>
  </commentList>
</comments>
</file>

<file path=xl/sharedStrings.xml><?xml version="1.0" encoding="utf-8"?>
<sst xmlns="http://schemas.openxmlformats.org/spreadsheetml/2006/main" count="2778" uniqueCount="761">
  <si>
    <t>Entwicklung der Schülerzahlen seit dem Schuljahr 1988-1989</t>
  </si>
  <si>
    <t>1988-89</t>
  </si>
  <si>
    <t>GUW</t>
  </si>
  <si>
    <t>OSUW</t>
  </si>
  <si>
    <t>FSUW</t>
  </si>
  <si>
    <t>TOTAL</t>
  </si>
  <si>
    <t>1993-94</t>
  </si>
  <si>
    <t>Kindergarten</t>
  </si>
  <si>
    <t>Primarschule</t>
  </si>
  <si>
    <t>Sekundarschule</t>
  </si>
  <si>
    <t>Hochschule</t>
  </si>
  <si>
    <t>Sonderschule</t>
  </si>
  <si>
    <t>Total</t>
  </si>
  <si>
    <t>Fortbildung</t>
  </si>
  <si>
    <t>1989-90</t>
  </si>
  <si>
    <t>1994-95</t>
  </si>
  <si>
    <t>1990-91</t>
  </si>
  <si>
    <t>1995-96</t>
  </si>
  <si>
    <t>1991-92</t>
  </si>
  <si>
    <t>1992-93</t>
  </si>
  <si>
    <t>1996-97</t>
  </si>
  <si>
    <t>1997-98</t>
  </si>
  <si>
    <t>1998-99</t>
  </si>
  <si>
    <t>1999-2000</t>
  </si>
  <si>
    <t>2000-2001</t>
  </si>
  <si>
    <t>2001-2002</t>
  </si>
  <si>
    <t>Grundschulen in der Deutschsprachigen Gemeinschaft</t>
  </si>
  <si>
    <t>1KG</t>
  </si>
  <si>
    <t>2KG</t>
  </si>
  <si>
    <t>3KG</t>
  </si>
  <si>
    <t>KG</t>
  </si>
  <si>
    <t>1PS</t>
  </si>
  <si>
    <t>2PS</t>
  </si>
  <si>
    <t>3PS</t>
  </si>
  <si>
    <t>4PS</t>
  </si>
  <si>
    <t>5PS</t>
  </si>
  <si>
    <t>6PS</t>
  </si>
  <si>
    <t>PS</t>
  </si>
  <si>
    <t>TOT</t>
  </si>
  <si>
    <t>KA Eupen dt. Abt.</t>
  </si>
  <si>
    <t>KA Eupen frz. Abt.</t>
  </si>
  <si>
    <t>CFA Kelmis dt. Abt.</t>
  </si>
  <si>
    <t>CFA Kelmis fr. Abt.</t>
  </si>
  <si>
    <t>Total GUW</t>
  </si>
  <si>
    <t>Iveldingen</t>
  </si>
  <si>
    <t>Born</t>
  </si>
  <si>
    <t>Deidenberg</t>
  </si>
  <si>
    <t>Schoppen</t>
  </si>
  <si>
    <t>Heppenbach</t>
  </si>
  <si>
    <t>Herresbach</t>
  </si>
  <si>
    <t>Meyerode</t>
  </si>
  <si>
    <t>Medell</t>
  </si>
  <si>
    <t>Amel Total</t>
  </si>
  <si>
    <t>Büllingen</t>
  </si>
  <si>
    <t>Honsfeld</t>
  </si>
  <si>
    <t>Hünningen</t>
  </si>
  <si>
    <t>Mürringen</t>
  </si>
  <si>
    <t>Manderfeld</t>
  </si>
  <si>
    <t>Rocherath</t>
  </si>
  <si>
    <t>Wirtzfeld</t>
  </si>
  <si>
    <t>Büllingen Total</t>
  </si>
  <si>
    <t>Kreuzberg</t>
  </si>
  <si>
    <t>Espeler</t>
  </si>
  <si>
    <t>Aldringen</t>
  </si>
  <si>
    <t>Maldingen</t>
  </si>
  <si>
    <t>Braunlauf</t>
  </si>
  <si>
    <t>Oudler</t>
  </si>
  <si>
    <t>Lascheid</t>
  </si>
  <si>
    <t>Burg Reuland Total</t>
  </si>
  <si>
    <t>Weywertz</t>
  </si>
  <si>
    <t>Elsenborn</t>
  </si>
  <si>
    <t>Nidrum</t>
  </si>
  <si>
    <t>Bütgenbach Total</t>
  </si>
  <si>
    <t>Oberstadt</t>
  </si>
  <si>
    <t>Kettenis</t>
  </si>
  <si>
    <t>Unterstadt</t>
  </si>
  <si>
    <t>Eupen Total</t>
  </si>
  <si>
    <t>Kelmis dt.</t>
  </si>
  <si>
    <t>Kelmis frz.</t>
  </si>
  <si>
    <t>Hergenrath</t>
  </si>
  <si>
    <t>Kelmis Total</t>
  </si>
  <si>
    <t>Herbesthal dt</t>
  </si>
  <si>
    <t>Walhorn</t>
  </si>
  <si>
    <t>Lontzen Total</t>
  </si>
  <si>
    <t>Raeren</t>
  </si>
  <si>
    <t>Eynatten</t>
  </si>
  <si>
    <t>Hauset</t>
  </si>
  <si>
    <t>Raeren Total</t>
  </si>
  <si>
    <t>Sankt Vith</t>
  </si>
  <si>
    <t>Recht</t>
  </si>
  <si>
    <t>Schönberg</t>
  </si>
  <si>
    <t>Lommersweiler</t>
  </si>
  <si>
    <t>Emmels</t>
  </si>
  <si>
    <t>Crombach</t>
  </si>
  <si>
    <t>Rodt</t>
  </si>
  <si>
    <t>Neidingen</t>
  </si>
  <si>
    <t>Wallerode</t>
  </si>
  <si>
    <t>Hinderhausen</t>
  </si>
  <si>
    <t>Sankt Vith Total</t>
  </si>
  <si>
    <t>Pater-Damian-Grundschule</t>
  </si>
  <si>
    <t>Total 1. Oktober 2001</t>
  </si>
  <si>
    <t>Sekundarschulen in der Deutschsprachigen Gemeinschaft</t>
  </si>
  <si>
    <t>1AU</t>
  </si>
  <si>
    <t>2AU</t>
  </si>
  <si>
    <t>3AU</t>
  </si>
  <si>
    <t>4AU</t>
  </si>
  <si>
    <t>5AU</t>
  </si>
  <si>
    <t>6AU</t>
  </si>
  <si>
    <t>1BU</t>
  </si>
  <si>
    <t>2BU</t>
  </si>
  <si>
    <t>3BU</t>
  </si>
  <si>
    <t>4BU</t>
  </si>
  <si>
    <t>5BU</t>
  </si>
  <si>
    <t>6BU</t>
  </si>
  <si>
    <t>7BU</t>
  </si>
  <si>
    <t>KA Eupen</t>
  </si>
  <si>
    <t>Robert-Schuman-Institut</t>
  </si>
  <si>
    <t>CFA Kelmis</t>
  </si>
  <si>
    <t>KA Sankt Vith</t>
  </si>
  <si>
    <t>TOTAL GUW</t>
  </si>
  <si>
    <t xml:space="preserve">BI Büllingen </t>
  </si>
  <si>
    <t>Pater-Damian-Schule</t>
  </si>
  <si>
    <t>Bisch. Schule SV</t>
  </si>
  <si>
    <t>Tech. Inst. SV</t>
  </si>
  <si>
    <t>Krankenpflege</t>
  </si>
  <si>
    <t>3TÜ</t>
  </si>
  <si>
    <t>4TÜ</t>
  </si>
  <si>
    <t>5TÜ</t>
  </si>
  <si>
    <t>6TÜ</t>
  </si>
  <si>
    <t>3TB</t>
  </si>
  <si>
    <t>4TB</t>
  </si>
  <si>
    <t>5TB</t>
  </si>
  <si>
    <t>6TB</t>
  </si>
  <si>
    <t>7TB</t>
  </si>
  <si>
    <t>AU</t>
  </si>
  <si>
    <t>TOT AU</t>
  </si>
  <si>
    <t>TOT TB</t>
  </si>
  <si>
    <t>BU</t>
  </si>
  <si>
    <t>Anpassungsklasse</t>
  </si>
  <si>
    <t>TOT BU</t>
  </si>
  <si>
    <t>TB</t>
  </si>
  <si>
    <t>Elektrotechnik - Elektronik (2. Stufe)</t>
  </si>
  <si>
    <t>TÜ</t>
  </si>
  <si>
    <t>TOT TÜ</t>
  </si>
  <si>
    <t>Moderne Sprache-öffentliche Beziehungen</t>
  </si>
  <si>
    <t>Internate in der Deutschsprachigen Gemeinschaft</t>
  </si>
  <si>
    <t>Internat BS</t>
  </si>
  <si>
    <t>Internat MG</t>
  </si>
  <si>
    <t>Grundschüler</t>
  </si>
  <si>
    <t>Sekundarschüler</t>
  </si>
  <si>
    <t xml:space="preserve">Eupen </t>
  </si>
  <si>
    <t>Institut</t>
  </si>
  <si>
    <t>Netz</t>
  </si>
  <si>
    <t>Inst. für schulische Weiterbildung Kelmis</t>
  </si>
  <si>
    <t>Inst. für schulische Weiterbildung Sankt Vith</t>
  </si>
  <si>
    <t>SJ</t>
  </si>
  <si>
    <t>Angebot</t>
  </si>
  <si>
    <t>Stufe</t>
  </si>
  <si>
    <t>Stunden</t>
  </si>
  <si>
    <t>Jahr</t>
  </si>
  <si>
    <t>Daktylographie</t>
  </si>
  <si>
    <t>TUOS</t>
  </si>
  <si>
    <t>Automation</t>
  </si>
  <si>
    <t>Elektronik- Einführung</t>
  </si>
  <si>
    <t>Elektronik - Aufbaukurs</t>
  </si>
  <si>
    <t>CNC-Mechanik</t>
  </si>
  <si>
    <t>Englisch</t>
  </si>
  <si>
    <t>Französisch</t>
  </si>
  <si>
    <t>Informatik Aufbaukurs</t>
  </si>
  <si>
    <t>Informatik Gruppe A</t>
  </si>
  <si>
    <t>Informatik Gruppe B</t>
  </si>
  <si>
    <t>Informatik Gruppe C</t>
  </si>
  <si>
    <t>Informatik Gruppe D</t>
  </si>
  <si>
    <t>Textverarbeitung</t>
  </si>
  <si>
    <t>MS-Office für Fortgeschrittene</t>
  </si>
  <si>
    <t>Einführung Informatik Modul A</t>
  </si>
  <si>
    <t>Modul</t>
  </si>
  <si>
    <t>Textverabeitung Winword 6.0</t>
  </si>
  <si>
    <t>Tabellenkalkulation Excel 5.0</t>
  </si>
  <si>
    <t>Aufbaukurs : Bekleidung spez. Techniken</t>
  </si>
  <si>
    <t>BUOS</t>
  </si>
  <si>
    <t>Bekleidung: Freizeit-, Regen-, Sportbekl.</t>
  </si>
  <si>
    <t>Aufbaukurs Kochen und Backen</t>
  </si>
  <si>
    <t>BUUS</t>
  </si>
  <si>
    <t>Einführung in die Informatik</t>
  </si>
  <si>
    <t>TUUS</t>
  </si>
  <si>
    <t>Ernährungslehre und Kochen</t>
  </si>
  <si>
    <t>Ernährungslehre-Vollwerternährung</t>
  </si>
  <si>
    <t>Fachgehilfe im Gastgewerbe</t>
  </si>
  <si>
    <t>Fachkraft für Feinkost, Bankettorg. und Gastgewerbe</t>
  </si>
  <si>
    <t>Grundkurs Bekleidung</t>
  </si>
  <si>
    <t>Vereinfachte Nähtechniken/Mechanisierung</t>
  </si>
  <si>
    <t>Kreatives Nähen</t>
  </si>
  <si>
    <t>Innendekoration und Kunsthandwerk</t>
  </si>
  <si>
    <t>Deutsch, Elementarkenntnisse</t>
  </si>
  <si>
    <t>Deutsch, gründliche Kenntnisse</t>
  </si>
  <si>
    <t>Deutsch, praktische Kenntnisse</t>
  </si>
  <si>
    <t>Deutsch für Deutschsprachige</t>
  </si>
  <si>
    <t>Englisch Elementarkenntnisse</t>
  </si>
  <si>
    <t>Englisch prakt. Kenntnisse</t>
  </si>
  <si>
    <t>Französisch Elementarkenntnisse</t>
  </si>
  <si>
    <t>Französisch prakt. Kenntnisse</t>
  </si>
  <si>
    <t>Informatik</t>
  </si>
  <si>
    <t>Informatik: Textverarbeitung (Winword)</t>
  </si>
  <si>
    <t>Computer assisted design</t>
  </si>
  <si>
    <t>Italienisch, Elementarkenntnisse</t>
  </si>
  <si>
    <t>Italienisch, praktische Kenntnisse</t>
  </si>
  <si>
    <t>Nähen und Zuschneiden</t>
  </si>
  <si>
    <t>Niederländisch, Elementarkenntnisse</t>
  </si>
  <si>
    <t>Niederländisch, praktische Kenntnisse</t>
  </si>
  <si>
    <t>Spanisch Konversationskurse</t>
  </si>
  <si>
    <t>Spanisch, Elementarkenntnisse</t>
  </si>
  <si>
    <t>Spanisch, praktische Kenntnisse</t>
  </si>
  <si>
    <t>Försterausbildung</t>
  </si>
  <si>
    <t>Vorbereitung Abitur</t>
  </si>
  <si>
    <t>Modul 1</t>
  </si>
  <si>
    <t>Deutsch, mittleres Niveau</t>
  </si>
  <si>
    <t>Englisch Konversationskurse</t>
  </si>
  <si>
    <t>Französisch Konversationskurs</t>
  </si>
  <si>
    <t>Informatik: Windows, Excel, PowerPoint</t>
  </si>
  <si>
    <t>Informatik: Grundkennt. Win, Word, Excel</t>
  </si>
  <si>
    <t>Informatik: Mittelkennt. Win, Word, Excel</t>
  </si>
  <si>
    <t>Informatik: Grundkennt. CAD</t>
  </si>
  <si>
    <t>Nähen: ModulKleid und Ensemble</t>
  </si>
  <si>
    <t>Nähen: Modul Regen-, Sport- unFreizeit.</t>
  </si>
  <si>
    <t>Nähen: Modul Mantel</t>
  </si>
  <si>
    <t>Nähen: Kostüm und Jackenkleid</t>
  </si>
  <si>
    <t>Buchführung, KZA, Niveau 1+ 2</t>
  </si>
  <si>
    <t>Modular</t>
  </si>
  <si>
    <t>Buchführung, KZA, Niveau 3+4</t>
  </si>
  <si>
    <t>Analytische Buchführung</t>
  </si>
  <si>
    <t>Deutsch, gründliches Niveau</t>
  </si>
  <si>
    <t>Französisch, Konversation</t>
  </si>
  <si>
    <t>Modularausbildung Französisch Oberstufe</t>
  </si>
  <si>
    <t>Kochkunst, LZA</t>
  </si>
  <si>
    <t>Nähen und Zuschneiden, Kurzlehrgang</t>
  </si>
  <si>
    <t xml:space="preserve">Niederländisch, mittleres Niveau, </t>
  </si>
  <si>
    <t>Russisch, elementares Niveau</t>
  </si>
  <si>
    <t>Spanisch, mittleres Niveau</t>
  </si>
  <si>
    <t>2002-2003</t>
  </si>
  <si>
    <t>Total 1. Oktober 2002</t>
  </si>
  <si>
    <t>Kommunikation - Moderne Sprachen</t>
  </si>
  <si>
    <t>Textile und farbliche Wohngestaltung</t>
  </si>
  <si>
    <t>Aus alt mach neu</t>
  </si>
  <si>
    <t>Informatik 2</t>
  </si>
  <si>
    <t>Informatik Büllingen</t>
  </si>
  <si>
    <t>2003-2004</t>
  </si>
  <si>
    <t>Total 1. Oktober 2003</t>
  </si>
  <si>
    <t>Mode Kreationen</t>
  </si>
  <si>
    <t>Langzeitausbildung Buchführung</t>
  </si>
  <si>
    <t>Informatik: Webdesign</t>
  </si>
  <si>
    <t xml:space="preserve">Königliches Athenäum Eupen </t>
  </si>
  <si>
    <t xml:space="preserve">César-Franck-Athenäum Kelmis </t>
  </si>
  <si>
    <t>Königliches Athenäum Sankt Vith</t>
  </si>
  <si>
    <t xml:space="preserve">Bischöfliches Institut Büllingen </t>
  </si>
  <si>
    <t xml:space="preserve">Pater-Damian-Sekundarschule </t>
  </si>
  <si>
    <t xml:space="preserve">Bischöfliche Schule Sankt Vith </t>
  </si>
  <si>
    <t xml:space="preserve">Technisches Institut Sankt Vith </t>
  </si>
  <si>
    <t>2004-2005</t>
  </si>
  <si>
    <t>Total 1. Oktober 2004</t>
  </si>
  <si>
    <t>Wohngestaltung II</t>
  </si>
  <si>
    <t>2005-2006</t>
  </si>
  <si>
    <t>Total 1. Oktober 2005</t>
  </si>
  <si>
    <t>TZU</t>
  </si>
  <si>
    <t>EAS</t>
  </si>
  <si>
    <t>Windows und Textverarbeitung 1</t>
  </si>
  <si>
    <t>Windows und Textverarbeitung 2</t>
  </si>
  <si>
    <t>Wohngestaltung III</t>
  </si>
  <si>
    <t>Teilzeitunterricht</t>
  </si>
  <si>
    <t>Schneiderjacken</t>
  </si>
  <si>
    <t>Nähen Modul Unterstufe</t>
  </si>
  <si>
    <t>Kochen Modul</t>
  </si>
  <si>
    <t>Langzeitausbildung Buchführung Modul Oberstufe</t>
  </si>
  <si>
    <t xml:space="preserve">TUOS </t>
  </si>
  <si>
    <t>Informatik Modul</t>
  </si>
  <si>
    <t>2006-2007</t>
  </si>
  <si>
    <t>Total 1. Oktober 2006</t>
  </si>
  <si>
    <t>Nähen Kleider und zweiteiler</t>
  </si>
  <si>
    <t>2007-2008</t>
  </si>
  <si>
    <t>Total 1. Oktober 2007</t>
  </si>
  <si>
    <t>Niederländisch, Konversationskurse</t>
  </si>
  <si>
    <t>2008-2009</t>
  </si>
  <si>
    <t>Total 1. Oktober 2008</t>
  </si>
  <si>
    <t>Pflegehelfer</t>
  </si>
  <si>
    <t>Lichtenbusch</t>
  </si>
  <si>
    <t>Total FSU</t>
  </si>
  <si>
    <t>Informatik: Windows, Textverarbeitung, Excel, Access</t>
  </si>
  <si>
    <t>Informatik: Windows, Textverarbeitung+Excel, optimaler einsatz aller Office Komponenten</t>
  </si>
  <si>
    <t>Idee und Gestaltung (ab SJ 08-09) neue Bezeichnung für Deko</t>
  </si>
  <si>
    <t>Aufbaukurs: Freizeit-, Regen-, Sportbekeidung</t>
  </si>
  <si>
    <t>Aufbaukurs Bekleidung (neue Struktur)</t>
  </si>
  <si>
    <t>Französisch Kommunikation</t>
  </si>
  <si>
    <t>2009-2010</t>
  </si>
  <si>
    <t>Total 1. Oktober 2009</t>
  </si>
  <si>
    <t>Italienisch</t>
  </si>
  <si>
    <t>Spanisch, Konversation</t>
  </si>
  <si>
    <t>SE</t>
  </si>
  <si>
    <t>Inst. für schulische Weiterbildung Eupen (RSI)</t>
  </si>
  <si>
    <t>Zentrum für Förderpädagogik (Sankt Vith)</t>
  </si>
  <si>
    <t>Zentrum für Förderpädagogik (Eupen)</t>
  </si>
  <si>
    <t>2010-2011</t>
  </si>
  <si>
    <t>Total 1. Oktober 2010</t>
  </si>
  <si>
    <t>Jersey</t>
  </si>
  <si>
    <t>Jersey II</t>
  </si>
  <si>
    <t>Zusatzjahr</t>
  </si>
  <si>
    <t>EAS: erstankommende Schüler</t>
  </si>
  <si>
    <t>Mode &amp; Accessoires im Relooking (2 Jahre) Kurzzeit</t>
  </si>
  <si>
    <t xml:space="preserve">Forstwirtschaft </t>
  </si>
  <si>
    <t>Förderschüler</t>
  </si>
  <si>
    <t>2011-2012</t>
  </si>
  <si>
    <t>Total 1. Oktober 2011</t>
  </si>
  <si>
    <t>Innendekoration und Kunsthandwerk
(2010-2011 auslaufende Bezeichnung)</t>
  </si>
  <si>
    <t>Herbesthal frz</t>
  </si>
  <si>
    <t>Kinderbekleidung</t>
  </si>
  <si>
    <t>Dualer Bachelor in Buchhaltung</t>
  </si>
  <si>
    <t>Vorbereitungsjahr</t>
  </si>
  <si>
    <t>Niederländisch, praktische Kenntnis</t>
  </si>
  <si>
    <t>Englisch, Elementarkenntnisse</t>
  </si>
  <si>
    <t>Französisch, Elementarkenntnisse</t>
  </si>
  <si>
    <t>Niederländisch, gründliche Kenntnisse</t>
  </si>
  <si>
    <t>Italienisch, gründliche Kenntnisse</t>
  </si>
  <si>
    <t>Spanisch, gründliche Kenntnisse</t>
  </si>
  <si>
    <t>GUW
EAS</t>
  </si>
  <si>
    <t>2012-2013</t>
  </si>
  <si>
    <t>Total 5. Oktober 2012</t>
  </si>
  <si>
    <t>Deutsch, praktische Kenntnisse 1</t>
  </si>
  <si>
    <t>Deutsch, gründliche Kenntnisse 1</t>
  </si>
  <si>
    <t>Deutsch, gründliche Kenntnisse 2</t>
  </si>
  <si>
    <t>Englisch prakt. Kenntnisse 1</t>
  </si>
  <si>
    <t>Englisch prakt. Kenntnisse 2</t>
  </si>
  <si>
    <t>Französisch prakt. Kenntnisse 1</t>
  </si>
  <si>
    <t>Italienisch, praktische Kenntnisse 1</t>
  </si>
  <si>
    <t>Italienisch, praktische Kenntnisse 2</t>
  </si>
  <si>
    <t>Niederländisch, praktische Kenntnisse 1</t>
  </si>
  <si>
    <t>Niederländisch, praktische Kenntnisse 2</t>
  </si>
  <si>
    <t>Spanisch, praktische Kenntnisse 1</t>
  </si>
  <si>
    <t>Spanisch, praktische Kenntnisse 2</t>
  </si>
  <si>
    <t>}</t>
  </si>
  <si>
    <t>Leder- und Pelzimitat</t>
  </si>
  <si>
    <t>Wohngestaltung</t>
  </si>
  <si>
    <t>Niederländisch Elementarkenntnisse</t>
  </si>
  <si>
    <t>Spanisch Elementarkenntnisse</t>
  </si>
  <si>
    <t>Total Hochschule</t>
  </si>
  <si>
    <t>Förderschule</t>
  </si>
  <si>
    <t>2013-2014</t>
  </si>
  <si>
    <t>Total 7. Oktober 2013</t>
  </si>
  <si>
    <t>Frei: freier Schüler</t>
  </si>
  <si>
    <t>FREI</t>
  </si>
  <si>
    <t>Freie Schüler</t>
  </si>
  <si>
    <t>Accessoires</t>
  </si>
  <si>
    <t>Klein aber Fein</t>
  </si>
  <si>
    <t>Chinesisch</t>
  </si>
  <si>
    <t>Russisch</t>
  </si>
  <si>
    <t>OSU</t>
  </si>
  <si>
    <t>FSU</t>
  </si>
  <si>
    <t>MIGRA</t>
  </si>
  <si>
    <t>Freie Schüler: 3</t>
  </si>
  <si>
    <t>EAS: erstankommende Schüler: 1</t>
  </si>
  <si>
    <t>MIGRA: Schüler mit Mirgrationshintergrund: 16</t>
  </si>
  <si>
    <t>OSU Kranken-
pflege (AHS)</t>
  </si>
  <si>
    <t>GESAMTTOTAL</t>
  </si>
  <si>
    <t>Pater-Damian-Förderschule</t>
  </si>
  <si>
    <t>2014-2015</t>
  </si>
  <si>
    <t>Total 7. Oktober 2014</t>
  </si>
  <si>
    <t>Schulnr.</t>
  </si>
  <si>
    <t>1101A</t>
  </si>
  <si>
    <t>1101B</t>
  </si>
  <si>
    <t>1122A</t>
  </si>
  <si>
    <t>1122B</t>
  </si>
  <si>
    <t>2174A</t>
  </si>
  <si>
    <t>2174B</t>
  </si>
  <si>
    <t>2174C</t>
  </si>
  <si>
    <t xml:space="preserve">Amel  </t>
  </si>
  <si>
    <t>2171A</t>
  </si>
  <si>
    <t>2171B</t>
  </si>
  <si>
    <t>2171C</t>
  </si>
  <si>
    <t>2175A</t>
  </si>
  <si>
    <t>2175B</t>
  </si>
  <si>
    <t>2175C</t>
  </si>
  <si>
    <t>2161A</t>
  </si>
  <si>
    <t>2161B</t>
  </si>
  <si>
    <t>2161C</t>
  </si>
  <si>
    <t>2161D</t>
  </si>
  <si>
    <t>2162A</t>
  </si>
  <si>
    <t>2162B</t>
  </si>
  <si>
    <t>2162C</t>
  </si>
  <si>
    <t>2196A</t>
  </si>
  <si>
    <t>2196B</t>
  </si>
  <si>
    <t>2196C</t>
  </si>
  <si>
    <t>2191A</t>
  </si>
  <si>
    <t>2191B</t>
  </si>
  <si>
    <t>2191C</t>
  </si>
  <si>
    <t>2191D</t>
  </si>
  <si>
    <t>2191E</t>
  </si>
  <si>
    <t>Paul-Gérardy</t>
  </si>
  <si>
    <t>Bütgenbach</t>
  </si>
  <si>
    <t>2153A</t>
  </si>
  <si>
    <t>2153B</t>
  </si>
  <si>
    <t>2154A</t>
  </si>
  <si>
    <t>2154B</t>
  </si>
  <si>
    <t>frz.Schule (ECEF)</t>
  </si>
  <si>
    <t>2121A</t>
  </si>
  <si>
    <t>2121B</t>
  </si>
  <si>
    <t>2111A</t>
  </si>
  <si>
    <t>2111B</t>
  </si>
  <si>
    <t xml:space="preserve">Lontzen  </t>
  </si>
  <si>
    <t>2112A</t>
  </si>
  <si>
    <t>2112B</t>
  </si>
  <si>
    <t>2132A</t>
  </si>
  <si>
    <t>2132B</t>
  </si>
  <si>
    <t>2181A</t>
  </si>
  <si>
    <t>2181B</t>
  </si>
  <si>
    <t>2181C</t>
  </si>
  <si>
    <t>2181D</t>
  </si>
  <si>
    <t>2182A</t>
  </si>
  <si>
    <t>2182B</t>
  </si>
  <si>
    <t>2182C</t>
  </si>
  <si>
    <t>Maria-Goretti-Grundschule</t>
  </si>
  <si>
    <t>Elektronik</t>
  </si>
  <si>
    <t xml:space="preserve"> Haushaltskurse der Stadt Eupen</t>
  </si>
  <si>
    <t>Haushaltskurse der Stadt Eupen</t>
  </si>
  <si>
    <t>Handarbeiten (mit Kindern)</t>
  </si>
  <si>
    <t>Grundkurs vereinfachte Nähtechniken/Mechanisierung</t>
  </si>
  <si>
    <t>Muster und Motiv</t>
  </si>
  <si>
    <t>Accessoires 2</t>
  </si>
  <si>
    <t>GUW
FREI</t>
  </si>
  <si>
    <t>FREI: freier Schüler</t>
  </si>
  <si>
    <t>3 Module</t>
  </si>
  <si>
    <t>Deutsch Konversation Basiskurs</t>
  </si>
  <si>
    <t>Französisch/Rotes Kreuz</t>
  </si>
  <si>
    <t>Englisch, praktische Kenntnisse</t>
  </si>
  <si>
    <t>Englisch, gründliche Kenntnisse</t>
  </si>
  <si>
    <t>Französisch, praktische Kenntnisse</t>
  </si>
  <si>
    <t>Schul. Weiterbildung</t>
  </si>
  <si>
    <t>ZFP</t>
  </si>
  <si>
    <t>Maria-Goretti-Sekundarschule Sankt Vith</t>
  </si>
  <si>
    <t>Maria-Goretti-Sekundarschule</t>
  </si>
  <si>
    <t>2015-2016</t>
  </si>
  <si>
    <t xml:space="preserve">FREI: freie Schüler: </t>
  </si>
  <si>
    <t>Musikakademie</t>
  </si>
  <si>
    <t>OSU
FREI</t>
  </si>
  <si>
    <t>OSU Kranken-  
pflege (AHS)</t>
  </si>
  <si>
    <t>Handarbeit II</t>
  </si>
  <si>
    <t>Anprobe und Umänderungstechniken</t>
  </si>
  <si>
    <t>Recycling: mit Ausrangiertem gestalten</t>
  </si>
  <si>
    <t>Deutsch A0-A1</t>
  </si>
  <si>
    <t>Deutsch A1-A2</t>
  </si>
  <si>
    <t>Deutsch A2-B1</t>
  </si>
  <si>
    <t>Deutsch B1-B2</t>
  </si>
  <si>
    <t>Französisch A0-A1</t>
  </si>
  <si>
    <t>Französisch A1-A2</t>
  </si>
  <si>
    <t>Französisch A2-B1.2</t>
  </si>
  <si>
    <t>Französisch B1-B2</t>
  </si>
  <si>
    <t>Englisch A0-A2</t>
  </si>
  <si>
    <t>Englisch A2-B1.2</t>
  </si>
  <si>
    <t>Informatik MODUL 1</t>
  </si>
  <si>
    <t>Informatik 3 Kurzlehrgänge</t>
  </si>
  <si>
    <t>Kindergartenhelfer</t>
  </si>
  <si>
    <t>Italienisch, pratkische Kenntnisse</t>
  </si>
  <si>
    <t>2016-2017</t>
  </si>
  <si>
    <t>Total 30. September 2016</t>
  </si>
  <si>
    <t>Total 30. September 2015</t>
  </si>
  <si>
    <t>Zentrum für Förderpädagogik (Bütgenbach)</t>
  </si>
  <si>
    <t>2181E</t>
  </si>
  <si>
    <t>St. Vith</t>
  </si>
  <si>
    <t>2182D</t>
  </si>
  <si>
    <t>2182E</t>
  </si>
  <si>
    <t>1. BGKW</t>
  </si>
  <si>
    <t>BPR</t>
  </si>
  <si>
    <t>Krankenpflegesekundarabteilung</t>
  </si>
  <si>
    <t>FSU
FREI</t>
  </si>
  <si>
    <t>FSU
EAS</t>
  </si>
  <si>
    <t>FREI: freie Schüler</t>
  </si>
  <si>
    <t>Englisch B1.1-B1.2</t>
  </si>
  <si>
    <t>Informatik: Englisch A1-A2</t>
  </si>
  <si>
    <t>Mode &amp; Accessoires im Relooking</t>
  </si>
  <si>
    <t>Sammeln und Nutzen</t>
  </si>
  <si>
    <t>Deutsch</t>
  </si>
  <si>
    <t>Arabisch Gruppe A</t>
  </si>
  <si>
    <t>Arabisch Gruppe B</t>
  </si>
  <si>
    <t>Informatik Grundkurs A</t>
  </si>
  <si>
    <t>Informatik Grundkurs B</t>
  </si>
  <si>
    <t>Deutsch, Basiskurs</t>
  </si>
  <si>
    <t>Kurz</t>
  </si>
  <si>
    <t>Italienisch, Konversation</t>
  </si>
  <si>
    <t>2017-2018</t>
  </si>
  <si>
    <t>Differenzierter Unterricht</t>
  </si>
  <si>
    <t>2. BGKW</t>
  </si>
  <si>
    <t>TOTAL
BGKW</t>
  </si>
  <si>
    <t>OSU
EAS</t>
  </si>
  <si>
    <t>TOTAL
EAS</t>
  </si>
  <si>
    <t>TOTAL
Schüler</t>
  </si>
  <si>
    <t>Nähen trifft Handarbeit</t>
  </si>
  <si>
    <t>Vom Basismodell zur Jacken- und Kragenvielfalt</t>
  </si>
  <si>
    <t>Englisch A1-A2</t>
  </si>
  <si>
    <t>GESAMT-
TOTAL
ALLER Schüler</t>
  </si>
  <si>
    <t>OSU 
Kranken-  
pflege 
(AHS)</t>
  </si>
  <si>
    <t>Französisch B1.1-B1.2</t>
  </si>
  <si>
    <t>2018-2019</t>
  </si>
  <si>
    <t>Total 29. September 2017</t>
  </si>
  <si>
    <t>Total 28. September 2018</t>
  </si>
  <si>
    <t>Erstankommende Schüler - Neueinschreibung</t>
  </si>
  <si>
    <t>Erstankommende Schüler - Begleitung in den Regelunterricht</t>
  </si>
  <si>
    <t>Neueinschreibung</t>
  </si>
  <si>
    <t>Begleitung in den Regelunterricht</t>
  </si>
  <si>
    <t>bereits beschult</t>
  </si>
  <si>
    <t>3. BGKW</t>
  </si>
  <si>
    <t>Niederländisch - Anfänger</t>
  </si>
  <si>
    <t>Niederländisch - Fortgeschrittene</t>
  </si>
  <si>
    <t>Recycling 2</t>
  </si>
  <si>
    <t>Kreative Stoffe</t>
  </si>
  <si>
    <t xml:space="preserve">Aufbaukurs Bekleidung  </t>
  </si>
  <si>
    <t>Natur auf der Spur</t>
  </si>
  <si>
    <t>Outdoor, Sport, Freizeit, Regen</t>
  </si>
  <si>
    <t>Englisch A0-A1</t>
  </si>
  <si>
    <t>Englisch A2-B1.1</t>
  </si>
  <si>
    <t>Niederländisch A1-A2</t>
  </si>
  <si>
    <t>Niederländisch A2-B1</t>
  </si>
  <si>
    <t>Informatik MODUL 2</t>
  </si>
  <si>
    <t>Informatik MODUL 3</t>
  </si>
  <si>
    <t>Informatik Grundkurs</t>
  </si>
  <si>
    <t xml:space="preserve">Russisch  </t>
  </si>
  <si>
    <t>Niederländisch Anfänger</t>
  </si>
  <si>
    <t>Niederländisch Fortgeschrittene</t>
  </si>
  <si>
    <t>EAS
TOT</t>
  </si>
  <si>
    <t>PS
TOT</t>
  </si>
  <si>
    <t>KG
TOT</t>
  </si>
  <si>
    <t>KG
Gesamt-total</t>
  </si>
  <si>
    <t>PS
Gesamt-
total</t>
  </si>
  <si>
    <t>EAS
KG</t>
  </si>
  <si>
    <t>EAS
PS</t>
  </si>
  <si>
    <t>KG
Gesamt-
total</t>
  </si>
  <si>
    <t>TOTAL
FREI</t>
  </si>
  <si>
    <t>Französisch Konversation A1-B1</t>
  </si>
  <si>
    <t>Spanisch - Konversation A1-B1 - a</t>
  </si>
  <si>
    <t>Spanisch - Konversation A1-B1 - b</t>
  </si>
  <si>
    <t>Englisch Konversation A1-B1</t>
  </si>
  <si>
    <t>Deutsch, Elementarkenntnisse, Niveau A2-B1</t>
  </si>
  <si>
    <t>Deutsch Konversationskurs, A1-A2</t>
  </si>
  <si>
    <t>Englisch Elementarkenntnisse, Niveau A0-A1 + A1-A2</t>
  </si>
  <si>
    <t>Englisch Elementarkenntnisse, Niveau A2-B1</t>
  </si>
  <si>
    <t>Französisch Elementarkenntnisse, Niveau A0-A1 - Basis</t>
  </si>
  <si>
    <t>Französisch, Elementarkenntnisse, Niveau A0-A2</t>
  </si>
  <si>
    <t>Französisch prakt. Kenntnisse, Niveau B1-B2</t>
  </si>
  <si>
    <t>Niederländisch, Elementarkenntnisse, Niveau A0-A2</t>
  </si>
  <si>
    <t>Niederländisch, Elementarkenntnisse, Niveau A2-B1</t>
  </si>
  <si>
    <t>Niederländisch, praktische Kenntnisse, Niveau B1-B2</t>
  </si>
  <si>
    <t>Spanisch, Elementarkenntnisse, Niveau A0-A2</t>
  </si>
  <si>
    <t>Spanisch, Elementarkenntnisse, Niveau A2-B1</t>
  </si>
  <si>
    <t>Spanisch, praktische Kenntnisse, Niveau B1-B2</t>
  </si>
  <si>
    <t>Deutsch, Elementarkenntnisse, Niveau A0-A1 - A1-A2</t>
  </si>
  <si>
    <t>Deutsch, praktische Kenntnisse, Niveau B1-B2</t>
  </si>
  <si>
    <t>Deutsch, praktische Kenntnisse, Niveau B2-B2+</t>
  </si>
  <si>
    <t>Deutsch, praktische Kenntnisse, Niveau B2+-C1</t>
  </si>
  <si>
    <t xml:space="preserve">Englisch prakt. Kenntnisse, Niveau B1-B2 </t>
  </si>
  <si>
    <t>Französisch, Elementarkenntnisse, Niveau A2-B1</t>
  </si>
  <si>
    <t>Italienisch, Konversation, Niveau A1-B1</t>
  </si>
  <si>
    <t>Französisch für Personen mit Migrationshintergrund</t>
  </si>
  <si>
    <t>EAS: erstankommende Schüler - genehmigte Anträge</t>
  </si>
  <si>
    <t>Total 30. September 2019</t>
  </si>
  <si>
    <t>Schuljahr 2020-2021</t>
  </si>
  <si>
    <t>TOTAL
Schüler
ohne EAS
ohne FREI</t>
  </si>
  <si>
    <t>GESAMT-
TOTAL
ALLER
 Schüler</t>
  </si>
  <si>
    <t>2019-2020</t>
  </si>
  <si>
    <t>TOTAL
GUW</t>
  </si>
  <si>
    <t>TOTAL
OSU</t>
  </si>
  <si>
    <t>TOTAL
FSU</t>
  </si>
  <si>
    <t xml:space="preserve">GESAMT-
TOTAL
ALLER
 Schüler </t>
  </si>
  <si>
    <t>2020-2021</t>
  </si>
  <si>
    <t>30. September 2020</t>
  </si>
  <si>
    <t>Tennis</t>
  </si>
  <si>
    <t>Soziel- und Erziehungswissenschaften (SEW)</t>
  </si>
  <si>
    <t>Total 30. September 2020</t>
  </si>
  <si>
    <t>Schuljahr 2021-2021</t>
  </si>
  <si>
    <t>Schuljahr 2019-2021</t>
  </si>
  <si>
    <t>KG
TOTAL</t>
  </si>
  <si>
    <t>PS
TOTAL</t>
  </si>
  <si>
    <t>Bachelor Versicherungsmakler</t>
  </si>
  <si>
    <t>Bachelor-Public and Business Administration</t>
  </si>
  <si>
    <t>1. PBA</t>
  </si>
  <si>
    <t xml:space="preserve">Bachelor Krankenpflege </t>
  </si>
  <si>
    <t>Lehramt Kindergarten</t>
  </si>
  <si>
    <t>Lehramt Primarschule</t>
  </si>
  <si>
    <t>Brückenstudium Lehramt Primarschule</t>
  </si>
  <si>
    <t>2. PBA</t>
  </si>
  <si>
    <t>2.VM</t>
  </si>
  <si>
    <t>4. BGKW</t>
  </si>
  <si>
    <t>TOT PBA</t>
  </si>
  <si>
    <t>2.EBS</t>
  </si>
  <si>
    <t xml:space="preserve">3.EBS </t>
  </si>
  <si>
    <t>1.EBS</t>
  </si>
  <si>
    <t>1.BUCH</t>
  </si>
  <si>
    <t>2.BUCH</t>
  </si>
  <si>
    <t>3.BUCH</t>
  </si>
  <si>
    <t>1.LK</t>
  </si>
  <si>
    <t>2.LK</t>
  </si>
  <si>
    <t>3.LK</t>
  </si>
  <si>
    <t>2.LP</t>
  </si>
  <si>
    <t>1.LP</t>
  </si>
  <si>
    <t>3.LP</t>
  </si>
  <si>
    <t>TOT LK</t>
  </si>
  <si>
    <t>TOT LP</t>
  </si>
  <si>
    <t>TOT BUCH</t>
  </si>
  <si>
    <t>TOT EBS</t>
  </si>
  <si>
    <t xml:space="preserve">Krankenpflegesekundarabteilung </t>
  </si>
  <si>
    <t>4.EBS</t>
  </si>
  <si>
    <t>Deutsch Anfänger</t>
  </si>
  <si>
    <t>Deutsch Fortgeschrittene</t>
  </si>
  <si>
    <t>Russisch Fortgeschrittene</t>
  </si>
  <si>
    <t>Kurzzeit</t>
  </si>
  <si>
    <t>Modeklassiker: Back to Basics</t>
  </si>
  <si>
    <t>Nachhaltig und kreativ mit Nadel und Faden</t>
  </si>
  <si>
    <t>Pluri-disziplinäre Techniken</t>
  </si>
  <si>
    <t>Deutsch, Elementarkenntnisse, Niveau A0-A2</t>
  </si>
  <si>
    <t>Deutsch, Elementarkenntnisse, Niveau A1-A2</t>
  </si>
  <si>
    <t>Weiterbildung Kinderbetreuung</t>
  </si>
  <si>
    <t>Deutsch A2-B2</t>
  </si>
  <si>
    <t>Englisch, Konversation</t>
  </si>
  <si>
    <t>Russisch Anfänger</t>
  </si>
  <si>
    <t>Meisterlich</t>
  </si>
  <si>
    <t>Drapieren - Fantasiedrapieren</t>
  </si>
  <si>
    <t>Italienisch, Elementarkenntnisse, Niveau A0-A1</t>
  </si>
  <si>
    <t>Italienisch, praktische Kenntnisse, Niveau B2-B2+</t>
  </si>
  <si>
    <t>Spanisch, Elementarkenntnisse, Niveau A0-A2 + A1-A2</t>
  </si>
  <si>
    <t>Spanisch, praktische Kenntnisse, Niveau B2-B2+</t>
  </si>
  <si>
    <t>Informatik (INFO)</t>
  </si>
  <si>
    <t>Wirtschaftswissenschaften (SCEA)</t>
  </si>
  <si>
    <r>
      <t>Verwaltung und Buchführung (VERW)</t>
    </r>
    <r>
      <rPr>
        <b/>
        <sz val="9"/>
        <rFont val="OstbeSerif Office"/>
        <family val="2"/>
      </rPr>
      <t xml:space="preserve"> </t>
    </r>
  </si>
  <si>
    <t>Bürokaufleute (EMBU)</t>
  </si>
  <si>
    <t>Wirtschaftswissenschaften (Ww)</t>
  </si>
  <si>
    <t>Kunst (Kü)</t>
  </si>
  <si>
    <r>
      <t>Sekretariat - Sprachen (Raster TS) 3</t>
    </r>
    <r>
      <rPr>
        <b/>
        <sz val="9"/>
        <rFont val="OstbeSerif Office"/>
        <family val="2"/>
      </rPr>
      <t>.</t>
    </r>
    <r>
      <rPr>
        <sz val="9"/>
        <rFont val="OstbeSerif Office"/>
        <family val="2"/>
      </rPr>
      <t xml:space="preserve"> Stufe</t>
    </r>
  </si>
  <si>
    <r>
      <t>Wirtschaftswissenschaften/angew. Wirtschaft (Raster 63)</t>
    </r>
    <r>
      <rPr>
        <b/>
        <sz val="9"/>
        <rFont val="OstbeSerif Office"/>
        <family val="2"/>
      </rPr>
      <t xml:space="preserve"> </t>
    </r>
    <r>
      <rPr>
        <sz val="9"/>
        <rFont val="OstbeSerif Office"/>
        <family val="2"/>
      </rPr>
      <t>2. Stufe</t>
    </r>
  </si>
  <si>
    <t>Wirtschaftswissenschaften/BWL und Buchhaltung (Raster 62+63) 3. Stufe</t>
  </si>
  <si>
    <t>Fußball, angewandte Hygiene, Methodik (Raster 53) 2. Stufe</t>
  </si>
  <si>
    <t>Polytechnik (POLY)</t>
  </si>
  <si>
    <t>Büroangestellte (2. Stufe) (BUR)</t>
  </si>
  <si>
    <t>Büroangestelte (3. Stufe) (BUR)</t>
  </si>
  <si>
    <t>Bürowesen und Verwaltungsinformatik (7. Jahr) (BUR)</t>
  </si>
  <si>
    <t>Familienhelfer (FAM)</t>
  </si>
  <si>
    <t>Soziale Dienstleistung (SOZ)</t>
  </si>
  <si>
    <t>Bioästhetische Schönheitspflege (BSP)</t>
  </si>
  <si>
    <t>Allgemeine Schönheitspflege (ASP)</t>
  </si>
  <si>
    <t>Sozialkosmetik: medizinische Fuß- u. Körperpflege (SOKO)</t>
  </si>
  <si>
    <t>Schreinerei (2. Stufe) (HOL)</t>
  </si>
  <si>
    <t>Bauschreiner (3. Stufe) (HOL)</t>
  </si>
  <si>
    <t>Digital gesteuerte Werkzeugmaschinen - Schreinerei (DGWH)</t>
  </si>
  <si>
    <t>Digital gesteuerte Werkzeugmaschinen - Metall (DGWM)</t>
  </si>
  <si>
    <t>Kochgehilfe (2. Stufe) (KOCH)</t>
  </si>
  <si>
    <t>Hotelgewerbe (3. Stufe) (HOT)</t>
  </si>
  <si>
    <t>Feinkost (7. Jahr) (FK)</t>
  </si>
  <si>
    <t>Polyvalente Mechanik (2. Stufe) (MEC)</t>
  </si>
  <si>
    <t>Zerspanungsmechanik (3. Stufe) (MEC)</t>
  </si>
  <si>
    <t>Digital gesteuerte Werkzeugmaschinen (7. Jahr) (MEC)</t>
  </si>
  <si>
    <t>Pflegehelfer (PFH)</t>
  </si>
  <si>
    <t>Betreuer für Kindergemeinschaften (BKG)</t>
  </si>
  <si>
    <t>Moderne Sprachen - Mediengestaltung (SPR)</t>
  </si>
  <si>
    <t>Ang. Betriebswirtschaft, Sekretariat, Rechnungswesen (BUCH)</t>
  </si>
  <si>
    <t>Ang. Betriebswirtschaft, Sekretariat, Rechnungswesen (SEK)</t>
  </si>
  <si>
    <t>Angewandte Kunst und Grafik (KUN)</t>
  </si>
  <si>
    <t>Bio und Umwelttechnik (2. Stufe) (BIO)</t>
  </si>
  <si>
    <t>Chemie - Biochemie (3. Stufe) (CHEB)</t>
  </si>
  <si>
    <t>Chemie - Biochemie mit Mathe (3. Stufe) (CHEB MATH 4)</t>
  </si>
  <si>
    <t>Chemie - Biochemie mit Mathe (3. Stufe) (CHEB MATH 6)</t>
  </si>
  <si>
    <t>Fertigungstechniker in Mechanik (FTM)</t>
  </si>
  <si>
    <t>Maschinenbautechniker (MBT)</t>
  </si>
  <si>
    <t>BFTM (FTM MATH 4)</t>
  </si>
  <si>
    <t>BFTM (FTM MATH 6)</t>
  </si>
  <si>
    <t>Elektromechanik (EM)</t>
  </si>
  <si>
    <t>Informatik - Elektronik (3. Stufe) (ELO)</t>
  </si>
  <si>
    <t>Informatik - Elektronik mit Mathe (3. Stufe) (ELO MATH 4)</t>
  </si>
  <si>
    <t>Informatik - Elektronik mit Mathe (3. Stufe) (ELO MATH 6)</t>
  </si>
  <si>
    <t>Industrie - Elektrotechnik (3. Stufe) (ELI)</t>
  </si>
  <si>
    <t>Industrie - Elektronik mit Mathe (3. Stufe) (ELI MATH 4)</t>
  </si>
  <si>
    <t>Industrie - Elektronik mit Mathe (3. Stufe) (ELI MATH 6)</t>
  </si>
  <si>
    <t>Wirtschaft und Office Management (WOM)</t>
  </si>
  <si>
    <t>Bauzeichnen und öffentliche Arbeiten (3. Stufe) (BAU)</t>
  </si>
  <si>
    <t>Bauzeichnen und öffentliche Arbeiten (3. Stufe) (BAU MATH 4)</t>
  </si>
  <si>
    <t>Bauzeichnen und öffentliche Arbeiten (3. Stufe) (BAU MATH 6)</t>
  </si>
  <si>
    <t>Dienstleistungen für Personen (2. Stufe) DIEN</t>
  </si>
  <si>
    <t>Familien- und Sanitätshilfe (3. Stufe) AFSN</t>
  </si>
  <si>
    <t>Familienhelfer (FAHE)</t>
  </si>
  <si>
    <t>Dek. Kunst/Haush./Bekleidung (2. + 3. Jahr) ADMH</t>
  </si>
  <si>
    <t>Verkauf &amp; Bekleidung (2. Stufe) VERBE</t>
  </si>
  <si>
    <t>Bekleidung./Verkauf (3. Stufe) BEKVE</t>
  </si>
  <si>
    <t>Verkauf VERK</t>
  </si>
  <si>
    <t>Verwaltung und Geschäftsführung VERWA</t>
  </si>
  <si>
    <t>Pflegehelfer(in) PFHE</t>
  </si>
  <si>
    <t>Sekretariat SECR</t>
  </si>
  <si>
    <t>Dienstleistungen Sozial. Sekretariat SOZTS</t>
  </si>
  <si>
    <t>Dienstleistungen Sozial. Erziehung TCSO</t>
  </si>
  <si>
    <t>Büroassistent BUROA</t>
  </si>
  <si>
    <t>Erziehung (3. Stufe) ERZ</t>
  </si>
  <si>
    <t>TZU: Schüler des Teilzeitunterrichts, die dem Tagesunterricht in der Schule folgen</t>
  </si>
  <si>
    <t>TOTAL FSU</t>
  </si>
  <si>
    <t xml:space="preserve"> TOTAL OSU</t>
  </si>
  <si>
    <t>Total OSU</t>
  </si>
  <si>
    <t>Projekte (PB Comp. Auffangkurse u polyt. Werken) (2.J) (COMP)</t>
  </si>
  <si>
    <t>Polytechnik (POLYV)</t>
  </si>
  <si>
    <t>Landwirtschaft (AGRI)</t>
  </si>
  <si>
    <t>Elektrotechnik (2. J) (ELMC)</t>
  </si>
  <si>
    <t>Metall (2. J) (META)</t>
  </si>
  <si>
    <t>Elektroinstallationen (2. Stufe) (INEL)</t>
  </si>
  <si>
    <t>Projekte (Elektro) (2.J) (ELEK)</t>
  </si>
  <si>
    <t>KFZ-Elektromechanik (3. Stufe) (ELOG)</t>
  </si>
  <si>
    <t>Diesel-Hydraulik-Pneumatik (7.J) (DHPN)</t>
  </si>
  <si>
    <t>Mechanik (3.J) (MECA)</t>
  </si>
  <si>
    <t>Mechanik (4.J) (MECE)</t>
  </si>
  <si>
    <t>Projekte (Holz-Bau) (2.J) (BSCS)</t>
  </si>
  <si>
    <t>Holz: Schreinerei (2. Stufe) (BSMN)</t>
  </si>
  <si>
    <t>Schreinerei (3. Stufe) (MENU)</t>
  </si>
  <si>
    <t>Inneneinrichtungen/Holz (7.J) (AGHB)</t>
  </si>
  <si>
    <t>Agronomie (Landwirtschaft) (AGRO)</t>
  </si>
  <si>
    <t>Agronomie (Gartenbau) (AGROG)</t>
  </si>
  <si>
    <t>Elektrotechnik (2. Stufe) (ELIT)</t>
  </si>
  <si>
    <t>Industrieelektronik (3. Stufe) (ELNI)</t>
  </si>
  <si>
    <t>Holz: Schreinerei  (BSMN)</t>
  </si>
  <si>
    <t>Mechanik (MECA)</t>
  </si>
  <si>
    <t>PC- und Netzwerktechnik (PCNW)</t>
  </si>
  <si>
    <t>Elektromechanik (ELOM)</t>
  </si>
  <si>
    <t>GESAMTTOTAL mit Krankenpflege</t>
  </si>
  <si>
    <t xml:space="preserve">GESAMTTOTAL </t>
  </si>
  <si>
    <t>TOTAL OSU</t>
  </si>
  <si>
    <t>TOTAL 30. September 2020</t>
  </si>
  <si>
    <t xml:space="preserve">
TOTAL
KG+PS</t>
  </si>
  <si>
    <t>GESAMTTOTAL GUW</t>
  </si>
  <si>
    <t>GESAMTTOTAL OSU</t>
  </si>
  <si>
    <t>TOTAL
KG+PS</t>
  </si>
  <si>
    <t>GESAMTTOTAL FSU</t>
  </si>
  <si>
    <t>Abteilung</t>
  </si>
  <si>
    <t>GUW: Gemeinschaftsunterrichtswesen</t>
  </si>
  <si>
    <t>OSU: offizielles subventioniertes Unterrichtswesen</t>
  </si>
  <si>
    <t>FSU: freies subventioniertes Unterrichtswesen</t>
  </si>
  <si>
    <t>KG: Kindergarten</t>
  </si>
  <si>
    <t>PS: Primar</t>
  </si>
  <si>
    <t xml:space="preserve"> </t>
  </si>
  <si>
    <t>FREI
PS</t>
  </si>
  <si>
    <t>FREI
EAS</t>
  </si>
  <si>
    <t>SE: Sekundar</t>
  </si>
  <si>
    <t>GESAMTTOTAL aller Förderschulen</t>
  </si>
  <si>
    <t>Förderschulen in der Deutschsprachigen Gemeinschaft</t>
  </si>
  <si>
    <t>Teilzeitunterricht in der Deutschsprachigen Gemeinschaft</t>
  </si>
  <si>
    <t>Musikakademie der Deutschsprachigen Gemeinschaft</t>
  </si>
  <si>
    <t>Schulische Weiterbildung in der Deutschsprachigen Gemeinschaft</t>
  </si>
  <si>
    <t>Unterrichtswesen der Deutschsprachigen Gemeinschaft</t>
  </si>
  <si>
    <t xml:space="preserve"> Abendkurse der Bischöflichen Schule Sankt Vith</t>
  </si>
  <si>
    <t>Offizielles subventioniertes Unterrichtswesen</t>
  </si>
  <si>
    <t>Schulische Weiterbildung</t>
  </si>
  <si>
    <t>César-Franck-Athenäum Kelmis</t>
  </si>
  <si>
    <t>Robert-Schuman-Institut Eupen</t>
  </si>
  <si>
    <t>Freies subventioniertes Unterrichtswesen</t>
  </si>
  <si>
    <t>Abendkurse der Bischöflichen Schule Sankt Vith</t>
  </si>
  <si>
    <t>Internat des Förderschulwesens</t>
  </si>
  <si>
    <t>BS: Bischöfliche Schule Sankt Vith</t>
  </si>
  <si>
    <t>MG: Maria-Goretti-Institut Sankt Vith</t>
  </si>
  <si>
    <t>ZFP: Zentrum für Förderpädagogik Eupen</t>
  </si>
  <si>
    <t>Autonome Hochschule in der Deutschsprachigen Gemeinschaft</t>
  </si>
  <si>
    <t>Grundschulen des freien subventionierten Unterrichtswesens</t>
  </si>
  <si>
    <t>Grundschulen des offiziellen subventionierten Unterrichtswesens</t>
  </si>
  <si>
    <t>Grundschulen des Gemeinschaftsunterrichtswesens</t>
  </si>
  <si>
    <t>bis zum Schuljahr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</si>
</sst>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8" x14ac:knownFonts="1">
    <font>
      <sz val="10"/>
      <name val="Arial"/>
    </font>
    <font>
      <sz val="10"/>
      <name val="Arial"/>
      <family val="2"/>
    </font>
    <font>
      <sz val="10"/>
      <color indexed="8"/>
      <name val="MS Sans Serif"/>
      <family val="2"/>
    </font>
    <font>
      <sz val="10"/>
      <name val="MS Sans Serif"/>
      <family val="2"/>
    </font>
    <font>
      <sz val="8"/>
      <name val="Arial"/>
      <family val="2"/>
    </font>
    <font>
      <sz val="10"/>
      <color indexed="37"/>
      <name val="Arial"/>
      <family val="2"/>
    </font>
    <font>
      <sz val="10"/>
      <name val="Arial"/>
      <family val="2"/>
    </font>
    <font>
      <b/>
      <sz val="10"/>
      <name val="Arial"/>
      <family val="2"/>
    </font>
    <font>
      <b/>
      <sz val="10"/>
      <name val="Arial"/>
      <family val="2"/>
    </font>
    <font>
      <b/>
      <i/>
      <sz val="10"/>
      <name val="Arial"/>
      <family val="2"/>
    </font>
    <font>
      <i/>
      <sz val="10"/>
      <name val="Arial"/>
      <family val="2"/>
    </font>
    <font>
      <b/>
      <sz val="8"/>
      <name val="Arial"/>
      <family val="2"/>
    </font>
    <font>
      <b/>
      <i/>
      <sz val="8"/>
      <name val="Arial"/>
      <family val="2"/>
    </font>
    <font>
      <i/>
      <sz val="10"/>
      <name val="Arial"/>
      <family val="2"/>
    </font>
    <font>
      <sz val="10"/>
      <color indexed="8"/>
      <name val="Arial"/>
      <family val="2"/>
    </font>
    <font>
      <sz val="7"/>
      <name val="Small Fonts"/>
      <family val="2"/>
    </font>
    <font>
      <b/>
      <sz val="7"/>
      <name val="Small Fonts"/>
      <family val="2"/>
    </font>
    <font>
      <b/>
      <i/>
      <sz val="7"/>
      <name val="Small Fonts"/>
      <family val="2"/>
    </font>
    <font>
      <b/>
      <sz val="10"/>
      <color indexed="8"/>
      <name val="Arial"/>
      <family val="2"/>
    </font>
    <font>
      <sz val="8.5"/>
      <name val="Arial"/>
      <family val="2"/>
    </font>
    <font>
      <b/>
      <sz val="8"/>
      <color indexed="81"/>
      <name val="Tahoma"/>
      <family val="2"/>
    </font>
    <font>
      <sz val="8"/>
      <color indexed="81"/>
      <name val="Tahoma"/>
      <family val="2"/>
    </font>
    <font>
      <sz val="12"/>
      <name val="MS Sans Serif"/>
      <family val="2"/>
    </font>
    <font>
      <sz val="12"/>
      <name val="Arial"/>
      <family val="2"/>
    </font>
    <font>
      <sz val="12"/>
      <name val="Small Fonts"/>
      <family val="2"/>
    </font>
    <font>
      <b/>
      <sz val="12"/>
      <name val="Small Fonts"/>
      <family val="2"/>
    </font>
    <font>
      <b/>
      <i/>
      <sz val="12"/>
      <name val="Small Fonts"/>
      <family val="2"/>
    </font>
    <font>
      <b/>
      <sz val="8"/>
      <color indexed="37"/>
      <name val="Small Fonts"/>
      <family val="2"/>
    </font>
    <font>
      <sz val="10"/>
      <name val="Arial"/>
      <family val="2"/>
    </font>
    <font>
      <sz val="9"/>
      <name val="Arial"/>
      <family val="2"/>
    </font>
    <font>
      <sz val="9"/>
      <name val="Small Fonts"/>
      <family val="2"/>
    </font>
    <font>
      <b/>
      <sz val="9"/>
      <name val="Small Fonts"/>
      <family val="2"/>
    </font>
    <font>
      <b/>
      <sz val="9"/>
      <color indexed="12"/>
      <name val="Arial"/>
      <family val="2"/>
    </font>
    <font>
      <b/>
      <i/>
      <sz val="9"/>
      <name val="Small Fonts"/>
      <family val="2"/>
    </font>
    <font>
      <sz val="5"/>
      <name val="Arial"/>
      <family val="2"/>
    </font>
    <font>
      <sz val="9"/>
      <color indexed="81"/>
      <name val="Tahoma"/>
      <family val="2"/>
    </font>
    <font>
      <b/>
      <sz val="9"/>
      <color indexed="81"/>
      <name val="Tahoma"/>
      <family val="2"/>
    </font>
    <font>
      <sz val="10"/>
      <color rgb="FFFF0000"/>
      <name val="Arial"/>
      <family val="2"/>
    </font>
    <font>
      <sz val="10"/>
      <name val="OstbeSerif Office"/>
      <family val="2"/>
    </font>
    <font>
      <b/>
      <sz val="12"/>
      <color indexed="37"/>
      <name val="OstbeSerif Office"/>
      <family val="2"/>
    </font>
    <font>
      <b/>
      <sz val="12"/>
      <color indexed="60"/>
      <name val="OstbeSerif Office"/>
      <family val="2"/>
    </font>
    <font>
      <b/>
      <sz val="8"/>
      <name val="OstbeSerif Office"/>
      <family val="2"/>
    </font>
    <font>
      <b/>
      <i/>
      <sz val="8"/>
      <name val="OstbeSerif Office"/>
      <family val="2"/>
    </font>
    <font>
      <sz val="8"/>
      <name val="OstbeSerif Office"/>
      <family val="2"/>
    </font>
    <font>
      <b/>
      <sz val="11"/>
      <name val="OstbeSerif Office"/>
      <family val="2"/>
    </font>
    <font>
      <b/>
      <sz val="10"/>
      <color indexed="37"/>
      <name val="OstbeSerif Office"/>
      <family val="2"/>
    </font>
    <font>
      <b/>
      <sz val="10"/>
      <name val="OstbeSerif Office"/>
      <family val="2"/>
    </font>
    <font>
      <b/>
      <i/>
      <sz val="10"/>
      <name val="OstbeSerif Office"/>
      <family val="2"/>
    </font>
    <font>
      <sz val="10"/>
      <color rgb="FFFF0000"/>
      <name val="OstbeSerif Office"/>
      <family val="2"/>
    </font>
    <font>
      <sz val="9"/>
      <name val="OstbeSerif Office"/>
      <family val="2"/>
    </font>
    <font>
      <b/>
      <sz val="9"/>
      <name val="OstbeSerif Office"/>
      <family val="2"/>
    </font>
    <font>
      <b/>
      <sz val="10"/>
      <color indexed="61"/>
      <name val="OstbeSerif Office"/>
      <family val="2"/>
    </font>
    <font>
      <sz val="8"/>
      <color indexed="61"/>
      <name val="OstbeSerif Office"/>
      <family val="2"/>
    </font>
    <font>
      <sz val="10"/>
      <color indexed="37"/>
      <name val="OstbeSerif Office"/>
      <family val="2"/>
    </font>
    <font>
      <i/>
      <sz val="8"/>
      <name val="OstbeSerif Office"/>
      <family val="2"/>
    </font>
    <font>
      <sz val="20"/>
      <name val="OstbeSerif Office"/>
      <family val="2"/>
    </font>
    <font>
      <sz val="7"/>
      <name val="OstbeSerif Office"/>
      <family val="2"/>
    </font>
    <font>
      <b/>
      <sz val="7"/>
      <name val="OstbeSerif Office"/>
      <family val="2"/>
    </font>
    <font>
      <sz val="6"/>
      <name val="OstbeSerif Office"/>
      <family val="2"/>
    </font>
    <font>
      <b/>
      <sz val="12"/>
      <name val="OstbeSerif Office"/>
      <family val="2"/>
    </font>
    <font>
      <b/>
      <i/>
      <sz val="12"/>
      <name val="OstbeSerif Office"/>
      <family val="2"/>
    </font>
    <font>
      <b/>
      <i/>
      <sz val="9"/>
      <name val="OstbeSerif Office"/>
      <family val="2"/>
    </font>
    <font>
      <b/>
      <sz val="10"/>
      <color indexed="10"/>
      <name val="OstbeSerif Office"/>
      <family val="2"/>
    </font>
    <font>
      <b/>
      <sz val="12"/>
      <color indexed="61"/>
      <name val="OstbeSerif Office"/>
      <family val="2"/>
    </font>
    <font>
      <b/>
      <sz val="8"/>
      <color indexed="37"/>
      <name val="OstbeSerif Office"/>
      <family val="2"/>
    </font>
    <font>
      <sz val="12"/>
      <name val="OstbeSerif Office"/>
      <family val="2"/>
    </font>
    <font>
      <i/>
      <sz val="9"/>
      <name val="OstbeSerif Office"/>
      <family val="2"/>
    </font>
    <font>
      <i/>
      <sz val="10"/>
      <name val="OstbeSerif Office"/>
      <family val="2"/>
    </font>
    <font>
      <b/>
      <sz val="8"/>
      <color rgb="FFFF0000"/>
      <name val="OstbeSerif Office"/>
      <family val="2"/>
    </font>
    <font>
      <b/>
      <sz val="10"/>
      <color indexed="8"/>
      <name val="OstbeSerif Office"/>
      <family val="2"/>
    </font>
    <font>
      <sz val="8.5"/>
      <name val="OstbeSerif Office"/>
      <family val="2"/>
    </font>
    <font>
      <b/>
      <sz val="8.5"/>
      <color indexed="37"/>
      <name val="OstbeSerif Office"/>
      <family val="2"/>
    </font>
    <font>
      <b/>
      <sz val="8.5"/>
      <name val="OstbeSerif Office"/>
      <family val="2"/>
    </font>
    <font>
      <sz val="5"/>
      <name val="OstbeSerif Office"/>
      <family val="2"/>
    </font>
    <font>
      <b/>
      <sz val="5"/>
      <name val="OstbeSerif Office"/>
      <family val="2"/>
    </font>
    <font>
      <sz val="8.5"/>
      <color indexed="10"/>
      <name val="OstbeSerif Office"/>
      <family val="2"/>
    </font>
    <font>
      <b/>
      <sz val="5"/>
      <color indexed="37"/>
      <name val="OstbeSerif Office"/>
      <family val="2"/>
    </font>
    <font>
      <b/>
      <sz val="9"/>
      <color indexed="37"/>
      <name val="OstbeSerif Office"/>
      <family val="2"/>
    </font>
    <font>
      <b/>
      <i/>
      <sz val="7"/>
      <name val="OstbeSerif Office"/>
      <family val="2"/>
    </font>
    <font>
      <b/>
      <sz val="8.5"/>
      <color theme="1"/>
      <name val="OstbeSerif Office"/>
      <family val="2"/>
    </font>
    <font>
      <sz val="8.5"/>
      <color theme="1"/>
      <name val="OstbeSerif Office"/>
      <family val="2"/>
    </font>
    <font>
      <sz val="9"/>
      <color indexed="8"/>
      <name val="OstbeSerif Office"/>
      <family val="2"/>
    </font>
    <font>
      <b/>
      <sz val="9"/>
      <color indexed="60"/>
      <name val="OstbeSerif Office"/>
      <family val="2"/>
    </font>
    <font>
      <b/>
      <sz val="9"/>
      <color rgb="FFFF0000"/>
      <name val="OstbeSerif Office"/>
      <family val="2"/>
    </font>
    <font>
      <b/>
      <sz val="10"/>
      <color rgb="FFFF0000"/>
      <name val="OstbeSerif Office"/>
      <family val="2"/>
    </font>
    <font>
      <b/>
      <sz val="9"/>
      <color indexed="61"/>
      <name val="OstbeSerif Office"/>
      <family val="2"/>
    </font>
    <font>
      <b/>
      <sz val="9"/>
      <name val="Arial"/>
      <family val="2"/>
    </font>
    <font>
      <b/>
      <sz val="10"/>
      <color indexed="12"/>
      <name val="Arial"/>
      <family val="2"/>
    </font>
    <font>
      <sz val="10"/>
      <name val="Small Fonts"/>
      <family val="2"/>
    </font>
    <font>
      <b/>
      <sz val="10"/>
      <name val="Small Fonts"/>
      <family val="2"/>
    </font>
    <font>
      <b/>
      <i/>
      <sz val="10"/>
      <name val="Small Fonts"/>
      <family val="2"/>
    </font>
    <font>
      <b/>
      <sz val="10"/>
      <color indexed="60"/>
      <name val="OstbeSerif Office"/>
      <family val="2"/>
    </font>
    <font>
      <sz val="11"/>
      <name val="OstbeSerif Office"/>
      <family val="2"/>
    </font>
    <font>
      <sz val="11"/>
      <name val="Arial"/>
      <family val="2"/>
    </font>
    <font>
      <b/>
      <i/>
      <sz val="11"/>
      <name val="OstbeSerif Office"/>
      <family val="2"/>
    </font>
    <font>
      <b/>
      <sz val="11"/>
      <color rgb="FFC00000"/>
      <name val="OstbeSerif Office"/>
      <family val="2"/>
    </font>
    <font>
      <sz val="11"/>
      <color rgb="FFC00000"/>
      <name val="OstbeSerif Office"/>
      <family val="2"/>
    </font>
    <font>
      <b/>
      <i/>
      <sz val="11"/>
      <color rgb="FFC00000"/>
      <name val="OstbeSerif Office"/>
      <family val="2"/>
    </font>
  </fonts>
  <fills count="30">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rgb="FFCCFF66"/>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CCCC"/>
        <bgColor indexed="64"/>
      </patternFill>
    </fill>
    <fill>
      <patternFill patternType="solid">
        <fgColor theme="0" tint="-0.34998626667073579"/>
        <bgColor indexed="64"/>
      </patternFill>
    </fill>
    <fill>
      <patternFill patternType="solid">
        <fgColor rgb="FF99FF66"/>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C000"/>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FF5050"/>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6" tint="0.79998168889431442"/>
        <bgColor indexed="64"/>
      </patternFill>
    </fill>
    <fill>
      <patternFill patternType="solid">
        <fgColor rgb="FFFFFF99"/>
        <bgColor indexed="64"/>
      </patternFill>
    </fill>
    <fill>
      <patternFill patternType="solid">
        <fgColor theme="7" tint="0.79998168889431442"/>
        <bgColor indexed="64"/>
      </patternFill>
    </fill>
    <fill>
      <patternFill patternType="solid">
        <fgColor rgb="FFFFCC99"/>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s>
  <cellStyleXfs count="14">
    <xf numFmtId="0" fontId="0"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1104">
    <xf numFmtId="0" fontId="0" fillId="0" borderId="0" xfId="0"/>
    <xf numFmtId="0" fontId="5" fillId="0" borderId="0" xfId="0" applyFont="1" applyFill="1"/>
    <xf numFmtId="0" fontId="6" fillId="0" borderId="0" xfId="4" applyFont="1"/>
    <xf numFmtId="0" fontId="1" fillId="0" borderId="0" xfId="4" applyFont="1" applyFill="1" applyBorder="1" applyAlignment="1"/>
    <xf numFmtId="0" fontId="8" fillId="0" borderId="0" xfId="4" applyFont="1"/>
    <xf numFmtId="0" fontId="10" fillId="0" borderId="0" xfId="4" applyFont="1" applyFill="1" applyBorder="1" applyAlignment="1"/>
    <xf numFmtId="0" fontId="10" fillId="0" borderId="0" xfId="4" applyFont="1"/>
    <xf numFmtId="0" fontId="7" fillId="0" borderId="0" xfId="4" applyFont="1" applyFill="1" applyBorder="1" applyAlignment="1"/>
    <xf numFmtId="0" fontId="7" fillId="0" borderId="0" xfId="4" applyFont="1"/>
    <xf numFmtId="0" fontId="3" fillId="0" borderId="0" xfId="7" applyAlignment="1">
      <alignment horizontal="right"/>
    </xf>
    <xf numFmtId="0" fontId="3" fillId="0" borderId="0" xfId="7"/>
    <xf numFmtId="0" fontId="7" fillId="0" borderId="0" xfId="7" applyFont="1" applyFill="1" applyBorder="1" applyAlignment="1">
      <alignment horizontal="right"/>
    </xf>
    <xf numFmtId="0" fontId="7" fillId="0" borderId="0" xfId="7" applyFont="1" applyFill="1" applyBorder="1" applyAlignment="1"/>
    <xf numFmtId="0" fontId="7" fillId="0" borderId="0" xfId="7" applyFont="1"/>
    <xf numFmtId="0" fontId="10" fillId="0" borderId="0" xfId="7" applyFont="1" applyFill="1" applyBorder="1" applyAlignment="1">
      <alignment horizontal="right"/>
    </xf>
    <xf numFmtId="0" fontId="10" fillId="0" borderId="0" xfId="7" applyFont="1" applyFill="1" applyBorder="1" applyAlignment="1"/>
    <xf numFmtId="0" fontId="10" fillId="0" borderId="0" xfId="7" applyFont="1"/>
    <xf numFmtId="0" fontId="13" fillId="0" borderId="0" xfId="7" applyFont="1" applyFill="1" applyBorder="1" applyAlignment="1">
      <alignment horizontal="right"/>
    </xf>
    <xf numFmtId="0" fontId="1" fillId="0" borderId="0" xfId="7" applyFont="1" applyFill="1" applyBorder="1" applyAlignment="1"/>
    <xf numFmtId="0" fontId="3" fillId="0" borderId="0" xfId="10" applyAlignment="1">
      <alignment horizontal="right"/>
    </xf>
    <xf numFmtId="0" fontId="3" fillId="0" borderId="0" xfId="10"/>
    <xf numFmtId="0" fontId="3" fillId="0" borderId="0" xfId="10" applyFill="1" applyBorder="1"/>
    <xf numFmtId="0" fontId="9" fillId="0" borderId="0" xfId="10" applyFont="1" applyFill="1" applyBorder="1" applyAlignment="1"/>
    <xf numFmtId="0" fontId="6" fillId="0" borderId="0" xfId="5" applyFont="1"/>
    <xf numFmtId="0" fontId="7" fillId="0" borderId="0" xfId="5" applyFont="1" applyFill="1" applyBorder="1" applyAlignment="1"/>
    <xf numFmtId="0" fontId="7" fillId="0" borderId="0" xfId="5" applyFont="1"/>
    <xf numFmtId="0" fontId="10" fillId="0" borderId="0" xfId="5" applyFont="1" applyFill="1" applyBorder="1" applyAlignment="1"/>
    <xf numFmtId="0" fontId="10" fillId="0" borderId="0" xfId="5" applyFont="1"/>
    <xf numFmtId="0" fontId="7" fillId="0" borderId="0" xfId="12" applyFont="1" applyFill="1" applyBorder="1" applyAlignment="1"/>
    <xf numFmtId="0" fontId="9" fillId="0" borderId="0" xfId="12" applyFont="1" applyFill="1" applyBorder="1" applyAlignment="1"/>
    <xf numFmtId="0" fontId="14" fillId="0" borderId="0" xfId="1" applyFont="1" applyFill="1" applyBorder="1" applyAlignment="1">
      <alignment horizontal="center"/>
    </xf>
    <xf numFmtId="0" fontId="0" fillId="0" borderId="0" xfId="0" applyFill="1" applyBorder="1"/>
    <xf numFmtId="0" fontId="14" fillId="0" borderId="0" xfId="1" applyFont="1" applyFill="1" applyBorder="1" applyAlignment="1">
      <alignment horizontal="left" wrapText="1"/>
    </xf>
    <xf numFmtId="0" fontId="14" fillId="0" borderId="0" xfId="1" applyFont="1" applyFill="1" applyBorder="1" applyAlignment="1">
      <alignment horizontal="right" wrapText="1"/>
    </xf>
    <xf numFmtId="0" fontId="11" fillId="0" borderId="0" xfId="2" applyFont="1" applyFill="1" applyBorder="1"/>
    <xf numFmtId="0" fontId="0" fillId="0" borderId="0" xfId="0" applyFill="1"/>
    <xf numFmtId="0" fontId="6" fillId="0" borderId="0" xfId="0" applyFont="1"/>
    <xf numFmtId="0" fontId="7" fillId="0" borderId="0" xfId="0" applyFont="1"/>
    <xf numFmtId="0" fontId="7" fillId="0" borderId="0" xfId="0" applyFont="1" applyFill="1"/>
    <xf numFmtId="0" fontId="4" fillId="0" borderId="0" xfId="0" applyFont="1"/>
    <xf numFmtId="0" fontId="19" fillId="0" borderId="0" xfId="0" applyFont="1"/>
    <xf numFmtId="0" fontId="22" fillId="0" borderId="0" xfId="7" applyFont="1" applyAlignment="1">
      <alignment horizontal="right"/>
    </xf>
    <xf numFmtId="0" fontId="22" fillId="0" borderId="0" xfId="7" applyFont="1"/>
    <xf numFmtId="0" fontId="22" fillId="0" borderId="0" xfId="10" applyFont="1" applyAlignment="1">
      <alignment horizontal="right"/>
    </xf>
    <xf numFmtId="0" fontId="22" fillId="0" borderId="0" xfId="10" applyFont="1" applyFill="1" applyBorder="1" applyAlignment="1"/>
    <xf numFmtId="0" fontId="22" fillId="0" borderId="0" xfId="10" applyFont="1" applyAlignment="1"/>
    <xf numFmtId="0" fontId="23" fillId="0" borderId="0" xfId="5" applyFont="1"/>
    <xf numFmtId="0" fontId="24" fillId="0" borderId="0" xfId="12" applyFont="1" applyFill="1"/>
    <xf numFmtId="0" fontId="25" fillId="0" borderId="0" xfId="12" applyFont="1" applyFill="1"/>
    <xf numFmtId="0" fontId="26" fillId="0" borderId="0" xfId="12" applyFont="1" applyFill="1"/>
    <xf numFmtId="0" fontId="15" fillId="0" borderId="0" xfId="12" applyFont="1" applyFill="1"/>
    <xf numFmtId="0" fontId="16" fillId="0" borderId="0" xfId="12" applyFont="1" applyFill="1"/>
    <xf numFmtId="0" fontId="17" fillId="0" borderId="0" xfId="12" applyFont="1" applyFill="1"/>
    <xf numFmtId="0" fontId="9" fillId="0" borderId="0" xfId="12" applyFont="1" applyFill="1"/>
    <xf numFmtId="0" fontId="6" fillId="0" borderId="0" xfId="0" applyFont="1" applyFill="1"/>
    <xf numFmtId="0" fontId="27" fillId="0" borderId="0" xfId="12" applyFont="1" applyFill="1" applyBorder="1" applyAlignment="1">
      <alignment horizontal="centerContinuous"/>
    </xf>
    <xf numFmtId="0" fontId="4" fillId="0" borderId="0" xfId="0" applyFont="1" applyFill="1"/>
    <xf numFmtId="0" fontId="18" fillId="0" borderId="0" xfId="0" applyFont="1" applyFill="1" applyBorder="1" applyAlignment="1">
      <alignment horizontal="left"/>
    </xf>
    <xf numFmtId="0" fontId="14" fillId="0" borderId="0" xfId="0" applyFont="1" applyFill="1" applyBorder="1" applyAlignment="1"/>
    <xf numFmtId="0" fontId="0" fillId="0" borderId="0" xfId="0" applyBorder="1"/>
    <xf numFmtId="0" fontId="15" fillId="0" borderId="0" xfId="12" applyFont="1" applyFill="1" applyBorder="1"/>
    <xf numFmtId="0" fontId="16" fillId="0" borderId="0" xfId="12" applyFont="1" applyFill="1" applyBorder="1"/>
    <xf numFmtId="0" fontId="6" fillId="0" borderId="0" xfId="0" applyFont="1" applyFill="1" applyBorder="1"/>
    <xf numFmtId="0" fontId="7" fillId="0" borderId="0" xfId="4" applyFont="1" applyBorder="1"/>
    <xf numFmtId="0" fontId="4" fillId="0" borderId="0" xfId="0" applyFont="1" applyFill="1" applyBorder="1"/>
    <xf numFmtId="0" fontId="28" fillId="0" borderId="0" xfId="0" applyFont="1"/>
    <xf numFmtId="0" fontId="29" fillId="0" borderId="0" xfId="0" applyFont="1" applyFill="1"/>
    <xf numFmtId="0" fontId="30" fillId="0" borderId="0" xfId="12" applyFont="1" applyFill="1"/>
    <xf numFmtId="0" fontId="31" fillId="0" borderId="0" xfId="12" applyFont="1" applyFill="1"/>
    <xf numFmtId="0" fontId="32" fillId="0" borderId="0" xfId="12" applyFont="1" applyFill="1" applyBorder="1"/>
    <xf numFmtId="0" fontId="30" fillId="0" borderId="0" xfId="12" applyFont="1" applyFill="1" applyBorder="1"/>
    <xf numFmtId="0" fontId="31" fillId="0" borderId="0" xfId="12" applyFont="1" applyFill="1" applyBorder="1"/>
    <xf numFmtId="0" fontId="33" fillId="0" borderId="0" xfId="12" applyFont="1" applyFill="1"/>
    <xf numFmtId="0" fontId="28" fillId="0" borderId="0" xfId="0" applyFont="1" applyFill="1"/>
    <xf numFmtId="0" fontId="12" fillId="0" borderId="0" xfId="2" applyFont="1" applyFill="1" applyBorder="1"/>
    <xf numFmtId="0" fontId="34" fillId="0" borderId="0" xfId="0" applyFont="1"/>
    <xf numFmtId="0" fontId="1" fillId="0" borderId="0" xfId="0" applyFont="1"/>
    <xf numFmtId="0" fontId="37" fillId="0" borderId="0" xfId="0" applyFont="1"/>
    <xf numFmtId="0" fontId="1" fillId="0" borderId="0" xfId="0" applyFont="1" applyBorder="1"/>
    <xf numFmtId="0" fontId="1" fillId="0" borderId="0" xfId="0" applyFont="1" applyFill="1" applyBorder="1"/>
    <xf numFmtId="10" fontId="0" fillId="0" borderId="0" xfId="0" applyNumberFormat="1"/>
    <xf numFmtId="0" fontId="22" fillId="6" borderId="0" xfId="10" applyFont="1" applyFill="1" applyAlignment="1">
      <alignment horizontal="right"/>
    </xf>
    <xf numFmtId="0" fontId="22" fillId="6" borderId="0" xfId="10" applyFont="1" applyFill="1" applyBorder="1" applyAlignment="1"/>
    <xf numFmtId="0" fontId="22" fillId="6" borderId="0" xfId="10" applyFont="1" applyFill="1" applyAlignment="1"/>
    <xf numFmtId="0" fontId="29" fillId="6" borderId="0" xfId="0" applyFont="1" applyFill="1" applyBorder="1"/>
    <xf numFmtId="0" fontId="29" fillId="0" borderId="0" xfId="0" applyFont="1" applyFill="1" applyBorder="1"/>
    <xf numFmtId="0" fontId="4" fillId="6" borderId="0" xfId="0" applyFont="1" applyFill="1" applyBorder="1"/>
    <xf numFmtId="0" fontId="38" fillId="0" borderId="0" xfId="0" applyFont="1"/>
    <xf numFmtId="0" fontId="40" fillId="0" borderId="0" xfId="0" applyFont="1" applyFill="1" applyBorder="1" applyAlignment="1">
      <alignment horizontal="center"/>
    </xf>
    <xf numFmtId="0" fontId="43" fillId="0" borderId="1" xfId="8" applyFont="1" applyFill="1" applyBorder="1"/>
    <xf numFmtId="0" fontId="41" fillId="0" borderId="1" xfId="0" applyFont="1" applyBorder="1"/>
    <xf numFmtId="0" fontId="43" fillId="0" borderId="1" xfId="0" applyFont="1" applyBorder="1"/>
    <xf numFmtId="0" fontId="38" fillId="0" borderId="1" xfId="0" applyFont="1" applyBorder="1"/>
    <xf numFmtId="0" fontId="46" fillId="0" borderId="1" xfId="0" applyFont="1" applyBorder="1"/>
    <xf numFmtId="0" fontId="52" fillId="6" borderId="0" xfId="0" applyFont="1" applyFill="1" applyBorder="1" applyAlignment="1"/>
    <xf numFmtId="0" fontId="52" fillId="6" borderId="0" xfId="0" applyFont="1" applyFill="1" applyBorder="1" applyAlignment="1">
      <alignment horizontal="center"/>
    </xf>
    <xf numFmtId="0" fontId="52" fillId="6" borderId="0" xfId="0" applyFont="1" applyFill="1" applyBorder="1"/>
    <xf numFmtId="0" fontId="53" fillId="0" borderId="0" xfId="0" applyFont="1" applyFill="1"/>
    <xf numFmtId="0" fontId="38" fillId="0" borderId="0" xfId="0" applyFont="1" applyFill="1"/>
    <xf numFmtId="0" fontId="43" fillId="0" borderId="0" xfId="0" applyFont="1"/>
    <xf numFmtId="0" fontId="54" fillId="0" borderId="1" xfId="0" applyFont="1" applyBorder="1"/>
    <xf numFmtId="0" fontId="54" fillId="0" borderId="0" xfId="0" applyFont="1"/>
    <xf numFmtId="0" fontId="46" fillId="0" borderId="0" xfId="0" applyFont="1" applyFill="1" applyBorder="1" applyAlignment="1">
      <alignment horizontal="centerContinuous"/>
    </xf>
    <xf numFmtId="0" fontId="43" fillId="0" borderId="0" xfId="0" applyFont="1" applyFill="1" applyBorder="1" applyAlignment="1">
      <alignment horizontal="centerContinuous"/>
    </xf>
    <xf numFmtId="0" fontId="38" fillId="0" borderId="0" xfId="0" applyFont="1" applyFill="1" applyBorder="1"/>
    <xf numFmtId="0" fontId="43" fillId="0" borderId="1" xfId="0" applyFont="1" applyFill="1" applyBorder="1"/>
    <xf numFmtId="0" fontId="54" fillId="0" borderId="1" xfId="0" applyFont="1" applyFill="1" applyBorder="1"/>
    <xf numFmtId="0" fontId="41" fillId="0" borderId="1" xfId="0" applyFont="1" applyBorder="1" applyAlignment="1">
      <alignment horizontal="center" wrapText="1"/>
    </xf>
    <xf numFmtId="0" fontId="41" fillId="0" borderId="0" xfId="0" applyFont="1" applyBorder="1"/>
    <xf numFmtId="0" fontId="43" fillId="0" borderId="0" xfId="0" applyFont="1" applyBorder="1"/>
    <xf numFmtId="0" fontId="54" fillId="0" borderId="0" xfId="0" applyFont="1" applyBorder="1"/>
    <xf numFmtId="0" fontId="42" fillId="0" borderId="1" xfId="0" applyFont="1" applyBorder="1"/>
    <xf numFmtId="0" fontId="42" fillId="0" borderId="0" xfId="0" applyFont="1" applyBorder="1"/>
    <xf numFmtId="0" fontId="42" fillId="0" borderId="0" xfId="0" applyFont="1"/>
    <xf numFmtId="0" fontId="43" fillId="0" borderId="46" xfId="0" applyFont="1" applyBorder="1"/>
    <xf numFmtId="0" fontId="54" fillId="0" borderId="0" xfId="0" applyFont="1" applyFill="1" applyBorder="1" applyAlignment="1">
      <alignment horizontal="center"/>
    </xf>
    <xf numFmtId="0" fontId="41" fillId="0" borderId="0" xfId="0" applyFont="1"/>
    <xf numFmtId="0" fontId="38" fillId="0" borderId="0" xfId="0" applyFont="1" applyBorder="1"/>
    <xf numFmtId="0" fontId="57" fillId="0" borderId="1" xfId="0" applyFont="1" applyBorder="1" applyAlignment="1">
      <alignment wrapText="1"/>
    </xf>
    <xf numFmtId="0" fontId="43" fillId="3" borderId="1" xfId="0" applyFont="1" applyFill="1" applyBorder="1"/>
    <xf numFmtId="0" fontId="41" fillId="0" borderId="1" xfId="0" applyFont="1" applyFill="1" applyBorder="1"/>
    <xf numFmtId="0" fontId="54" fillId="3" borderId="1" xfId="0" applyFont="1" applyFill="1" applyBorder="1"/>
    <xf numFmtId="0" fontId="42" fillId="0" borderId="1" xfId="0" applyFont="1" applyBorder="1" applyAlignment="1"/>
    <xf numFmtId="0" fontId="43" fillId="0" borderId="7" xfId="0" applyFont="1" applyFill="1" applyBorder="1" applyAlignment="1"/>
    <xf numFmtId="0" fontId="43" fillId="3" borderId="1" xfId="0" applyFont="1" applyFill="1" applyBorder="1" applyAlignment="1"/>
    <xf numFmtId="0" fontId="43" fillId="0" borderId="1" xfId="0" applyFont="1" applyBorder="1" applyAlignment="1"/>
    <xf numFmtId="0" fontId="43" fillId="0" borderId="7" xfId="0" applyFont="1" applyBorder="1"/>
    <xf numFmtId="0" fontId="43" fillId="0" borderId="1" xfId="0" applyFont="1" applyFill="1" applyBorder="1" applyAlignment="1"/>
    <xf numFmtId="0" fontId="42" fillId="0" borderId="7" xfId="0" applyFont="1" applyBorder="1"/>
    <xf numFmtId="0" fontId="42" fillId="0" borderId="4" xfId="0" applyFont="1" applyBorder="1" applyAlignment="1"/>
    <xf numFmtId="0" fontId="42" fillId="0" borderId="4" xfId="0" applyFont="1" applyBorder="1"/>
    <xf numFmtId="0" fontId="42" fillId="0" borderId="3" xfId="0" applyFont="1" applyBorder="1"/>
    <xf numFmtId="0" fontId="55" fillId="0" borderId="0" xfId="0" applyFont="1" applyAlignment="1">
      <alignment horizontal="left" vertical="center"/>
    </xf>
    <xf numFmtId="0" fontId="43" fillId="0" borderId="0" xfId="0" applyFont="1" applyAlignment="1">
      <alignment horizontal="left" vertical="center"/>
    </xf>
    <xf numFmtId="0" fontId="54" fillId="3" borderId="1" xfId="0" applyFont="1" applyFill="1" applyBorder="1" applyAlignment="1">
      <alignment horizontal="center"/>
    </xf>
    <xf numFmtId="0" fontId="41" fillId="0" borderId="1" xfId="0" applyFont="1" applyBorder="1" applyAlignment="1"/>
    <xf numFmtId="0" fontId="43" fillId="0" borderId="0" xfId="0" applyFont="1" applyFill="1" applyBorder="1"/>
    <xf numFmtId="0" fontId="43" fillId="0" borderId="0" xfId="0" applyFont="1" applyFill="1" applyBorder="1" applyAlignment="1">
      <alignment horizontal="center"/>
    </xf>
    <xf numFmtId="0" fontId="43" fillId="0" borderId="0" xfId="0" applyFont="1" applyFill="1" applyBorder="1" applyAlignment="1"/>
    <xf numFmtId="0" fontId="43" fillId="0" borderId="0" xfId="0" applyNumberFormat="1" applyFont="1"/>
    <xf numFmtId="0" fontId="56" fillId="0" borderId="1" xfId="0" applyFont="1" applyBorder="1"/>
    <xf numFmtId="0" fontId="56" fillId="0" borderId="0" xfId="0" applyFont="1" applyBorder="1" applyAlignment="1">
      <alignment horizontal="left"/>
    </xf>
    <xf numFmtId="0" fontId="43" fillId="0" borderId="1" xfId="0" applyFont="1" applyBorder="1" applyAlignment="1">
      <alignment horizontal="center" wrapText="1"/>
    </xf>
    <xf numFmtId="0" fontId="56" fillId="0" borderId="1" xfId="0" applyFont="1" applyBorder="1" applyAlignment="1">
      <alignment wrapText="1"/>
    </xf>
    <xf numFmtId="0" fontId="54" fillId="6" borderId="7" xfId="0" applyFont="1" applyFill="1" applyBorder="1" applyAlignment="1">
      <alignment horizontal="center"/>
    </xf>
    <xf numFmtId="0" fontId="54" fillId="6" borderId="1" xfId="0" applyFont="1" applyFill="1" applyBorder="1" applyAlignment="1">
      <alignment horizontal="center"/>
    </xf>
    <xf numFmtId="0" fontId="54" fillId="12" borderId="1" xfId="0" applyFont="1" applyFill="1" applyBorder="1" applyAlignment="1">
      <alignment horizontal="right"/>
    </xf>
    <xf numFmtId="0" fontId="54" fillId="12" borderId="1" xfId="0" applyFont="1" applyFill="1" applyBorder="1" applyAlignment="1">
      <alignment horizontal="center"/>
    </xf>
    <xf numFmtId="0" fontId="54" fillId="6" borderId="1" xfId="0" applyFont="1" applyFill="1" applyBorder="1" applyAlignment="1">
      <alignment horizontal="right"/>
    </xf>
    <xf numFmtId="0" fontId="42" fillId="0" borderId="9" xfId="0" applyFont="1" applyBorder="1"/>
    <xf numFmtId="0" fontId="41" fillId="0" borderId="9" xfId="0" applyFont="1" applyBorder="1" applyAlignment="1"/>
    <xf numFmtId="0" fontId="41" fillId="0" borderId="9" xfId="0" applyFont="1" applyBorder="1"/>
    <xf numFmtId="0" fontId="46" fillId="0" borderId="7" xfId="0" applyFont="1" applyBorder="1" applyAlignment="1"/>
    <xf numFmtId="0" fontId="46" fillId="0" borderId="4" xfId="0" applyFont="1" applyBorder="1" applyAlignment="1"/>
    <xf numFmtId="0" fontId="56" fillId="0" borderId="7" xfId="0" applyFont="1" applyBorder="1" applyAlignment="1"/>
    <xf numFmtId="0" fontId="56" fillId="0" borderId="4" xfId="0" applyFont="1" applyBorder="1" applyAlignment="1"/>
    <xf numFmtId="0" fontId="56" fillId="0" borderId="3" xfId="0" applyFont="1" applyBorder="1" applyAlignment="1"/>
    <xf numFmtId="0" fontId="41" fillId="0" borderId="1" xfId="0" applyFont="1" applyBorder="1" applyAlignment="1">
      <alignment horizontal="center" vertical="center"/>
    </xf>
    <xf numFmtId="0" fontId="41" fillId="0" borderId="1" xfId="0" applyFont="1" applyBorder="1" applyAlignment="1">
      <alignment horizontal="center" vertical="center" wrapText="1"/>
    </xf>
    <xf numFmtId="0" fontId="41" fillId="0" borderId="1" xfId="0" applyFont="1" applyBorder="1" applyAlignment="1">
      <alignment horizontal="center"/>
    </xf>
    <xf numFmtId="0" fontId="43" fillId="0" borderId="0" xfId="0" applyFont="1" applyAlignment="1">
      <alignment horizontal="center" vertical="center"/>
    </xf>
    <xf numFmtId="0" fontId="54" fillId="6" borderId="1" xfId="0" applyFont="1" applyFill="1" applyBorder="1"/>
    <xf numFmtId="0" fontId="43" fillId="0" borderId="0" xfId="0" applyFont="1" applyAlignment="1">
      <alignment horizontal="center"/>
    </xf>
    <xf numFmtId="0" fontId="43" fillId="6" borderId="1" xfId="0" applyFont="1" applyFill="1" applyBorder="1" applyAlignment="1"/>
    <xf numFmtId="0" fontId="46" fillId="0" borderId="32" xfId="0" applyFont="1" applyBorder="1"/>
    <xf numFmtId="0" fontId="41" fillId="0" borderId="2" xfId="0" applyFont="1" applyBorder="1" applyAlignment="1">
      <alignment horizontal="center" vertical="top"/>
    </xf>
    <xf numFmtId="0" fontId="41" fillId="0" borderId="42" xfId="0" applyFont="1" applyBorder="1" applyAlignment="1">
      <alignment horizontal="center" vertical="top" wrapText="1"/>
    </xf>
    <xf numFmtId="0" fontId="41" fillId="19" borderId="13" xfId="0" applyFont="1" applyFill="1" applyBorder="1" applyAlignment="1">
      <alignment horizontal="center" vertical="top" wrapText="1"/>
    </xf>
    <xf numFmtId="0" fontId="41" fillId="0" borderId="2" xfId="0" applyFont="1" applyBorder="1" applyAlignment="1">
      <alignment horizontal="center" vertical="top" wrapText="1"/>
    </xf>
    <xf numFmtId="0" fontId="41" fillId="0" borderId="13" xfId="0" applyFont="1" applyBorder="1" applyAlignment="1">
      <alignment horizontal="center" vertical="top" wrapText="1"/>
    </xf>
    <xf numFmtId="0" fontId="57" fillId="19" borderId="23" xfId="0" applyFont="1" applyFill="1" applyBorder="1" applyAlignment="1">
      <alignment horizontal="center" vertical="top" wrapText="1"/>
    </xf>
    <xf numFmtId="0" fontId="57" fillId="0" borderId="13" xfId="0" applyFont="1" applyBorder="1" applyAlignment="1">
      <alignment horizontal="center" vertical="top" wrapText="1"/>
    </xf>
    <xf numFmtId="0" fontId="57" fillId="0" borderId="0" xfId="0" applyFont="1" applyFill="1" applyBorder="1" applyAlignment="1">
      <alignment wrapText="1"/>
    </xf>
    <xf numFmtId="0" fontId="43" fillId="0" borderId="24" xfId="0" applyFont="1" applyBorder="1"/>
    <xf numFmtId="0" fontId="43" fillId="0" borderId="60" xfId="0" applyFont="1" applyBorder="1"/>
    <xf numFmtId="0" fontId="43" fillId="0" borderId="61" xfId="0" applyFont="1" applyBorder="1"/>
    <xf numFmtId="0" fontId="43" fillId="19" borderId="25" xfId="0" applyFont="1" applyFill="1" applyBorder="1"/>
    <xf numFmtId="0" fontId="46" fillId="14" borderId="25" xfId="0" applyFont="1" applyFill="1" applyBorder="1"/>
    <xf numFmtId="0" fontId="43" fillId="19" borderId="17" xfId="0" applyFont="1" applyFill="1" applyBorder="1"/>
    <xf numFmtId="0" fontId="46" fillId="15" borderId="25" xfId="0" applyFont="1" applyFill="1" applyBorder="1"/>
    <xf numFmtId="0" fontId="43" fillId="18" borderId="25" xfId="0" applyFont="1" applyFill="1" applyBorder="1" applyAlignment="1">
      <alignment vertical="center"/>
    </xf>
    <xf numFmtId="0" fontId="43" fillId="0" borderId="30" xfId="0" applyFont="1" applyBorder="1"/>
    <xf numFmtId="0" fontId="43" fillId="0" borderId="56" xfId="0" applyFont="1" applyBorder="1"/>
    <xf numFmtId="0" fontId="43" fillId="19" borderId="12" xfId="0" applyFont="1" applyFill="1" applyBorder="1"/>
    <xf numFmtId="0" fontId="46" fillId="14" borderId="12" xfId="0" applyFont="1" applyFill="1" applyBorder="1"/>
    <xf numFmtId="0" fontId="43" fillId="19" borderId="4" xfId="0" applyFont="1" applyFill="1" applyBorder="1"/>
    <xf numFmtId="0" fontId="46" fillId="15" borderId="12" xfId="0" applyFont="1" applyFill="1" applyBorder="1"/>
    <xf numFmtId="0" fontId="43" fillId="18" borderId="12" xfId="0" applyFont="1" applyFill="1" applyBorder="1" applyAlignment="1">
      <alignment vertical="center"/>
    </xf>
    <xf numFmtId="0" fontId="43" fillId="3" borderId="30" xfId="0" applyFont="1" applyFill="1" applyBorder="1"/>
    <xf numFmtId="0" fontId="43" fillId="3" borderId="56" xfId="0" applyFont="1" applyFill="1" applyBorder="1"/>
    <xf numFmtId="0" fontId="43" fillId="3" borderId="12" xfId="0" applyFont="1" applyFill="1" applyBorder="1"/>
    <xf numFmtId="0" fontId="46" fillId="0" borderId="12" xfId="0" applyFont="1" applyBorder="1"/>
    <xf numFmtId="0" fontId="43" fillId="0" borderId="12" xfId="0" applyFont="1" applyBorder="1" applyAlignment="1">
      <alignment horizontal="center" vertical="center"/>
    </xf>
    <xf numFmtId="0" fontId="43" fillId="0" borderId="30" xfId="0" applyFont="1" applyFill="1" applyBorder="1"/>
    <xf numFmtId="0" fontId="43" fillId="18" borderId="56" xfId="0" applyFont="1" applyFill="1" applyBorder="1"/>
    <xf numFmtId="0" fontId="43" fillId="18" borderId="12" xfId="0" applyFont="1" applyFill="1" applyBorder="1"/>
    <xf numFmtId="0" fontId="43" fillId="18" borderId="4" xfId="0" applyFont="1" applyFill="1" applyBorder="1"/>
    <xf numFmtId="0" fontId="43" fillId="0" borderId="56" xfId="0" applyFont="1" applyFill="1" applyBorder="1"/>
    <xf numFmtId="0" fontId="54" fillId="0" borderId="7" xfId="0" applyFont="1" applyBorder="1"/>
    <xf numFmtId="0" fontId="43" fillId="0" borderId="31" xfId="0" applyFont="1" applyBorder="1"/>
    <xf numFmtId="0" fontId="43" fillId="0" borderId="62" xfId="0" applyFont="1" applyBorder="1"/>
    <xf numFmtId="0" fontId="43" fillId="19" borderId="16" xfId="0" applyFont="1" applyFill="1" applyBorder="1"/>
    <xf numFmtId="0" fontId="43" fillId="6" borderId="31" xfId="0" applyFont="1" applyFill="1" applyBorder="1"/>
    <xf numFmtId="0" fontId="43" fillId="6" borderId="62" xfId="0" applyFont="1" applyFill="1" applyBorder="1"/>
    <xf numFmtId="0" fontId="38" fillId="3" borderId="16" xfId="0" applyFont="1" applyFill="1" applyBorder="1"/>
    <xf numFmtId="0" fontId="43" fillId="18" borderId="8" xfId="0" applyFont="1" applyFill="1" applyBorder="1"/>
    <xf numFmtId="0" fontId="46" fillId="18" borderId="16" xfId="0" applyFont="1" applyFill="1" applyBorder="1"/>
    <xf numFmtId="0" fontId="43" fillId="18" borderId="16" xfId="0" applyFont="1" applyFill="1" applyBorder="1"/>
    <xf numFmtId="0" fontId="42" fillId="19" borderId="13" xfId="0" applyFont="1" applyFill="1" applyBorder="1" applyAlignment="1"/>
    <xf numFmtId="0" fontId="47" fillId="0" borderId="13" xfId="0" applyFont="1" applyBorder="1"/>
    <xf numFmtId="0" fontId="42" fillId="19" borderId="23" xfId="0" applyFont="1" applyFill="1" applyBorder="1"/>
    <xf numFmtId="0" fontId="47" fillId="0" borderId="13" xfId="0" applyFont="1" applyBorder="1" applyAlignment="1"/>
    <xf numFmtId="0" fontId="47" fillId="0" borderId="35" xfId="0" applyFont="1" applyBorder="1" applyAlignment="1"/>
    <xf numFmtId="0" fontId="42" fillId="20" borderId="7" xfId="0" applyFont="1" applyFill="1" applyBorder="1"/>
    <xf numFmtId="0" fontId="42" fillId="20" borderId="51" xfId="0" applyFont="1" applyFill="1" applyBorder="1" applyAlignment="1">
      <alignment horizontal="center"/>
    </xf>
    <xf numFmtId="0" fontId="42" fillId="20" borderId="18" xfId="0" applyFont="1" applyFill="1" applyBorder="1" applyAlignment="1">
      <alignment horizontal="center"/>
    </xf>
    <xf numFmtId="0" fontId="42" fillId="20" borderId="43" xfId="0" applyFont="1" applyFill="1" applyBorder="1" applyAlignment="1"/>
    <xf numFmtId="0" fontId="47" fillId="20" borderId="43" xfId="0" applyFont="1" applyFill="1" applyBorder="1"/>
    <xf numFmtId="0" fontId="42" fillId="20" borderId="0" xfId="0" applyFont="1" applyFill="1" applyBorder="1"/>
    <xf numFmtId="0" fontId="54" fillId="20" borderId="43" xfId="0" applyFont="1" applyFill="1" applyBorder="1" applyAlignment="1">
      <alignment horizontal="center"/>
    </xf>
    <xf numFmtId="0" fontId="43" fillId="0" borderId="0" xfId="0" applyFont="1" applyBorder="1" applyAlignment="1">
      <alignment horizontal="center"/>
    </xf>
    <xf numFmtId="0" fontId="43" fillId="0" borderId="31" xfId="0" applyFont="1" applyFill="1" applyBorder="1" applyAlignment="1"/>
    <xf numFmtId="0" fontId="43" fillId="18" borderId="62" xfId="0" applyFont="1" applyFill="1" applyBorder="1" applyAlignment="1"/>
    <xf numFmtId="0" fontId="43" fillId="18" borderId="16" xfId="0" applyFont="1" applyFill="1" applyBorder="1" applyAlignment="1"/>
    <xf numFmtId="0" fontId="43" fillId="0" borderId="31" xfId="0" applyFont="1" applyBorder="1" applyAlignment="1"/>
    <xf numFmtId="0" fontId="43" fillId="18" borderId="62" xfId="0" applyFont="1" applyFill="1" applyBorder="1"/>
    <xf numFmtId="0" fontId="46" fillId="0" borderId="16" xfId="0" applyFont="1" applyBorder="1"/>
    <xf numFmtId="0" fontId="43" fillId="0" borderId="4" xfId="0" applyFont="1" applyBorder="1"/>
    <xf numFmtId="0" fontId="54" fillId="20" borderId="8" xfId="0" applyFont="1" applyFill="1" applyBorder="1"/>
    <xf numFmtId="0" fontId="47" fillId="20" borderId="12" xfId="0" applyFont="1" applyFill="1" applyBorder="1"/>
    <xf numFmtId="0" fontId="54" fillId="20" borderId="12" xfId="0" applyFont="1" applyFill="1" applyBorder="1"/>
    <xf numFmtId="0" fontId="54" fillId="6" borderId="7" xfId="0" applyFont="1" applyFill="1" applyBorder="1" applyAlignment="1">
      <alignment horizontal="left"/>
    </xf>
    <xf numFmtId="0" fontId="43" fillId="6" borderId="31" xfId="0" applyFont="1" applyFill="1" applyBorder="1" applyAlignment="1">
      <alignment horizontal="center"/>
    </xf>
    <xf numFmtId="0" fontId="43" fillId="12" borderId="62" xfId="0" applyFont="1" applyFill="1" applyBorder="1" applyAlignment="1">
      <alignment horizontal="right"/>
    </xf>
    <xf numFmtId="0" fontId="43" fillId="12" borderId="16" xfId="0" applyFont="1" applyFill="1" applyBorder="1" applyAlignment="1">
      <alignment horizontal="right"/>
    </xf>
    <xf numFmtId="0" fontId="43" fillId="12" borderId="31" xfId="0" applyFont="1" applyFill="1" applyBorder="1" applyAlignment="1">
      <alignment horizontal="center"/>
    </xf>
    <xf numFmtId="0" fontId="43" fillId="12" borderId="62" xfId="0" applyFont="1" applyFill="1" applyBorder="1" applyAlignment="1">
      <alignment horizontal="center"/>
    </xf>
    <xf numFmtId="0" fontId="43" fillId="12" borderId="16" xfId="0" applyFont="1" applyFill="1" applyBorder="1" applyAlignment="1">
      <alignment horizontal="center"/>
    </xf>
    <xf numFmtId="0" fontId="46" fillId="6" borderId="16" xfId="0" applyFont="1" applyFill="1" applyBorder="1" applyAlignment="1">
      <alignment horizontal="right"/>
    </xf>
    <xf numFmtId="0" fontId="43" fillId="18" borderId="8" xfId="0" applyFont="1" applyFill="1" applyBorder="1" applyAlignment="1">
      <alignment horizontal="center"/>
    </xf>
    <xf numFmtId="0" fontId="54" fillId="20" borderId="19" xfId="0" applyFont="1" applyFill="1" applyBorder="1" applyAlignment="1">
      <alignment horizontal="center"/>
    </xf>
    <xf numFmtId="0" fontId="43" fillId="20" borderId="51" xfId="0" applyFont="1" applyFill="1" applyBorder="1" applyAlignment="1">
      <alignment horizontal="center"/>
    </xf>
    <xf numFmtId="0" fontId="43" fillId="20" borderId="18" xfId="0" applyFont="1" applyFill="1" applyBorder="1" applyAlignment="1">
      <alignment horizontal="right"/>
    </xf>
    <xf numFmtId="0" fontId="43" fillId="20" borderId="43" xfId="0" applyFont="1" applyFill="1" applyBorder="1" applyAlignment="1">
      <alignment horizontal="right"/>
    </xf>
    <xf numFmtId="0" fontId="43" fillId="20" borderId="18" xfId="0" applyFont="1" applyFill="1" applyBorder="1" applyAlignment="1">
      <alignment horizontal="center"/>
    </xf>
    <xf numFmtId="0" fontId="43" fillId="20" borderId="43" xfId="0" applyFont="1" applyFill="1" applyBorder="1" applyAlignment="1">
      <alignment horizontal="center"/>
    </xf>
    <xf numFmtId="0" fontId="46" fillId="20" borderId="43" xfId="0" applyFont="1" applyFill="1" applyBorder="1" applyAlignment="1">
      <alignment horizontal="right"/>
    </xf>
    <xf numFmtId="0" fontId="43" fillId="20" borderId="0" xfId="0" applyFont="1" applyFill="1" applyBorder="1" applyAlignment="1">
      <alignment horizontal="center"/>
    </xf>
    <xf numFmtId="0" fontId="46" fillId="20" borderId="43" xfId="0" applyFont="1" applyFill="1" applyBorder="1"/>
    <xf numFmtId="0" fontId="43" fillId="20" borderId="43" xfId="0" applyFont="1" applyFill="1" applyBorder="1"/>
    <xf numFmtId="0" fontId="47" fillId="0" borderId="32" xfId="0" applyFont="1" applyBorder="1" applyAlignment="1"/>
    <xf numFmtId="0" fontId="47" fillId="0" borderId="13" xfId="0" applyFont="1" applyBorder="1" applyAlignment="1">
      <alignment horizontal="right"/>
    </xf>
    <xf numFmtId="0" fontId="47" fillId="0" borderId="13" xfId="0" applyFont="1" applyBorder="1" applyAlignment="1">
      <alignment horizontal="center"/>
    </xf>
    <xf numFmtId="0" fontId="47" fillId="0" borderId="22" xfId="0" applyFont="1" applyBorder="1" applyAlignment="1"/>
    <xf numFmtId="0" fontId="47" fillId="0" borderId="0" xfId="0" applyFont="1" applyBorder="1" applyAlignment="1"/>
    <xf numFmtId="0" fontId="38" fillId="0" borderId="0" xfId="4" applyFont="1"/>
    <xf numFmtId="0" fontId="59" fillId="0" borderId="0" xfId="4" applyFont="1"/>
    <xf numFmtId="0" fontId="60" fillId="0" borderId="0" xfId="4" applyFont="1"/>
    <xf numFmtId="0" fontId="46" fillId="0" borderId="1" xfId="7" applyFont="1" applyFill="1" applyBorder="1" applyAlignment="1"/>
    <xf numFmtId="0" fontId="46" fillId="0" borderId="0" xfId="4" applyFont="1" applyFill="1" applyBorder="1" applyAlignment="1"/>
    <xf numFmtId="0" fontId="50" fillId="0" borderId="0" xfId="5" applyFont="1" applyFill="1" applyBorder="1" applyAlignment="1"/>
    <xf numFmtId="0" fontId="62" fillId="0" borderId="0" xfId="4" applyFont="1" applyFill="1" applyBorder="1" applyAlignment="1"/>
    <xf numFmtId="0" fontId="43" fillId="0" borderId="0" xfId="0" applyFont="1" applyFill="1" applyAlignment="1">
      <alignment horizontal="left"/>
    </xf>
    <xf numFmtId="0" fontId="43" fillId="0" borderId="0" xfId="0" applyFont="1" applyFill="1"/>
    <xf numFmtId="0" fontId="43" fillId="0" borderId="0" xfId="0" applyFont="1" applyFill="1" applyBorder="1" applyAlignment="1">
      <alignment horizontal="left"/>
    </xf>
    <xf numFmtId="0" fontId="41" fillId="0" borderId="0" xfId="12" applyFont="1" applyFill="1" applyBorder="1" applyAlignment="1">
      <alignment horizontal="center"/>
    </xf>
    <xf numFmtId="0" fontId="64" fillId="0" borderId="0" xfId="12" applyFont="1" applyFill="1" applyBorder="1" applyAlignment="1">
      <alignment horizontal="centerContinuous"/>
    </xf>
    <xf numFmtId="0" fontId="41" fillId="0" borderId="1" xfId="7" applyFont="1" applyFill="1" applyBorder="1" applyAlignment="1"/>
    <xf numFmtId="0" fontId="43" fillId="6" borderId="1" xfId="0" applyFont="1" applyFill="1" applyBorder="1"/>
    <xf numFmtId="0" fontId="43" fillId="6" borderId="9" xfId="0" applyFont="1" applyFill="1" applyBorder="1"/>
    <xf numFmtId="0" fontId="43" fillId="0" borderId="1" xfId="5" applyFont="1" applyFill="1" applyBorder="1" applyAlignment="1"/>
    <xf numFmtId="0" fontId="49" fillId="0" borderId="0" xfId="0" applyFont="1" applyFill="1" applyAlignment="1">
      <alignment horizontal="left"/>
    </xf>
    <xf numFmtId="0" fontId="43" fillId="6" borderId="0" xfId="0" applyFont="1" applyFill="1" applyBorder="1" applyAlignment="1">
      <alignment horizontal="left"/>
    </xf>
    <xf numFmtId="0" fontId="49" fillId="0" borderId="0" xfId="0" applyFont="1" applyFill="1" applyBorder="1" applyAlignment="1">
      <alignment horizontal="left"/>
    </xf>
    <xf numFmtId="0" fontId="49" fillId="6" borderId="0" xfId="0" applyFont="1" applyFill="1" applyBorder="1" applyAlignment="1">
      <alignment horizontal="left"/>
    </xf>
    <xf numFmtId="0" fontId="65" fillId="0" borderId="0" xfId="7" applyFont="1"/>
    <xf numFmtId="0" fontId="38" fillId="0" borderId="0" xfId="7" applyFont="1"/>
    <xf numFmtId="0" fontId="43" fillId="0" borderId="0" xfId="7" applyFont="1"/>
    <xf numFmtId="0" fontId="46" fillId="0" borderId="0" xfId="7" applyFont="1"/>
    <xf numFmtId="0" fontId="47" fillId="0" borderId="0" xfId="7" applyFont="1"/>
    <xf numFmtId="0" fontId="46" fillId="6" borderId="1" xfId="7" applyFont="1" applyFill="1" applyBorder="1" applyAlignment="1"/>
    <xf numFmtId="0" fontId="49" fillId="0" borderId="1" xfId="7" applyFont="1" applyFill="1" applyBorder="1" applyAlignment="1"/>
    <xf numFmtId="0" fontId="67" fillId="0" borderId="0" xfId="7" applyFont="1"/>
    <xf numFmtId="0" fontId="47" fillId="0" borderId="0" xfId="10" applyFont="1" applyFill="1" applyBorder="1" applyAlignment="1"/>
    <xf numFmtId="0" fontId="38" fillId="0" borderId="0" xfId="10" applyFont="1" applyAlignment="1">
      <alignment textRotation="255"/>
    </xf>
    <xf numFmtId="0" fontId="38" fillId="0" borderId="0" xfId="10" applyFont="1"/>
    <xf numFmtId="0" fontId="39" fillId="6" borderId="0" xfId="10" applyFont="1" applyFill="1" applyBorder="1" applyAlignment="1">
      <alignment horizontal="center"/>
    </xf>
    <xf numFmtId="0" fontId="38" fillId="0" borderId="0" xfId="5" applyFont="1"/>
    <xf numFmtId="0" fontId="38" fillId="0" borderId="0" xfId="5" applyFont="1" applyAlignment="1">
      <alignment horizontal="right"/>
    </xf>
    <xf numFmtId="0" fontId="65" fillId="0" borderId="0" xfId="5" applyFont="1"/>
    <xf numFmtId="0" fontId="65" fillId="0" borderId="0" xfId="5" applyFont="1" applyAlignment="1">
      <alignment horizontal="right"/>
    </xf>
    <xf numFmtId="0" fontId="43" fillId="0" borderId="0" xfId="5" applyFont="1"/>
    <xf numFmtId="0" fontId="46" fillId="0" borderId="1" xfId="5" applyFont="1" applyFill="1" applyBorder="1" applyAlignment="1"/>
    <xf numFmtId="0" fontId="46" fillId="0" borderId="0" xfId="5" applyFont="1" applyFill="1" applyBorder="1" applyAlignment="1">
      <alignment horizontal="right"/>
    </xf>
    <xf numFmtId="0" fontId="67" fillId="0" borderId="0" xfId="5" applyFont="1" applyFill="1" applyBorder="1" applyAlignment="1">
      <alignment horizontal="right"/>
    </xf>
    <xf numFmtId="0" fontId="67" fillId="0" borderId="0" xfId="5" applyFont="1"/>
    <xf numFmtId="0" fontId="46" fillId="0" borderId="0" xfId="5" applyFont="1"/>
    <xf numFmtId="0" fontId="39" fillId="0" borderId="0" xfId="12" applyFont="1" applyFill="1" applyBorder="1" applyAlignment="1">
      <alignment horizontal="centerContinuous"/>
    </xf>
    <xf numFmtId="0" fontId="65" fillId="0" borderId="0" xfId="12" applyFont="1" applyFill="1"/>
    <xf numFmtId="0" fontId="56" fillId="0" borderId="0" xfId="12" applyFont="1" applyFill="1"/>
    <xf numFmtId="0" fontId="57" fillId="0" borderId="0" xfId="12" applyFont="1" applyFill="1"/>
    <xf numFmtId="0" fontId="41" fillId="0" borderId="1" xfId="12" applyFont="1" applyFill="1" applyBorder="1" applyAlignment="1"/>
    <xf numFmtId="0" fontId="46" fillId="0" borderId="0" xfId="12" applyFont="1" applyFill="1"/>
    <xf numFmtId="0" fontId="43" fillId="0" borderId="1" xfId="2" applyFont="1" applyFill="1" applyBorder="1"/>
    <xf numFmtId="0" fontId="43" fillId="0" borderId="0" xfId="12" applyFont="1" applyFill="1"/>
    <xf numFmtId="0" fontId="47" fillId="0" borderId="0" xfId="12" applyFont="1" applyFill="1"/>
    <xf numFmtId="0" fontId="56" fillId="0" borderId="0" xfId="12" applyFont="1" applyFill="1" applyBorder="1"/>
    <xf numFmtId="0" fontId="50" fillId="0" borderId="0" xfId="12" applyFont="1" applyFill="1"/>
    <xf numFmtId="0" fontId="49" fillId="0" borderId="0" xfId="12" applyFont="1" applyFill="1" applyBorder="1"/>
    <xf numFmtId="0" fontId="41" fillId="6" borderId="0" xfId="0" applyFont="1" applyFill="1" applyBorder="1" applyAlignment="1"/>
    <xf numFmtId="0" fontId="57" fillId="0" borderId="0" xfId="12" applyFont="1" applyFill="1" applyBorder="1"/>
    <xf numFmtId="0" fontId="41" fillId="0" borderId="1" xfId="2" applyFont="1" applyBorder="1" applyAlignment="1"/>
    <xf numFmtId="0" fontId="43" fillId="0" borderId="1" xfId="8" applyFont="1" applyBorder="1"/>
    <xf numFmtId="0" fontId="48" fillId="0" borderId="0" xfId="0" applyFont="1"/>
    <xf numFmtId="0" fontId="68" fillId="0" borderId="1" xfId="8" applyFont="1" applyBorder="1"/>
    <xf numFmtId="0" fontId="68" fillId="0" borderId="1" xfId="0" applyFont="1" applyBorder="1"/>
    <xf numFmtId="0" fontId="43" fillId="0" borderId="1" xfId="2" applyFont="1" applyBorder="1"/>
    <xf numFmtId="0" fontId="43" fillId="0" borderId="9" xfId="0" applyFont="1" applyBorder="1"/>
    <xf numFmtId="0" fontId="46" fillId="13" borderId="14" xfId="2" applyFont="1" applyFill="1" applyBorder="1"/>
    <xf numFmtId="0" fontId="46" fillId="13" borderId="29" xfId="2" applyFont="1" applyFill="1" applyBorder="1"/>
    <xf numFmtId="0" fontId="46" fillId="13" borderId="15" xfId="2" applyFont="1" applyFill="1" applyBorder="1"/>
    <xf numFmtId="0" fontId="46" fillId="2" borderId="55" xfId="2" applyFont="1" applyFill="1" applyBorder="1" applyAlignment="1">
      <alignment horizontal="right"/>
    </xf>
    <xf numFmtId="0" fontId="41" fillId="0" borderId="0" xfId="9" applyFont="1"/>
    <xf numFmtId="0" fontId="43" fillId="0" borderId="0" xfId="9" applyFont="1"/>
    <xf numFmtId="0" fontId="41" fillId="0" borderId="0" xfId="9" applyFont="1" applyFill="1" applyBorder="1" applyAlignment="1"/>
    <xf numFmtId="0" fontId="41" fillId="0" borderId="0" xfId="9" applyFont="1" applyFill="1"/>
    <xf numFmtId="0" fontId="38" fillId="0" borderId="0" xfId="13" applyFont="1"/>
    <xf numFmtId="0" fontId="46" fillId="0" borderId="0" xfId="0" applyFont="1" applyFill="1"/>
    <xf numFmtId="0" fontId="44" fillId="0" borderId="1" xfId="0" applyFont="1" applyFill="1" applyBorder="1" applyAlignment="1">
      <alignment horizontal="left"/>
    </xf>
    <xf numFmtId="0" fontId="50" fillId="0" borderId="1" xfId="0" applyFont="1" applyFill="1" applyBorder="1" applyAlignment="1">
      <alignment horizontal="center"/>
    </xf>
    <xf numFmtId="0" fontId="38" fillId="0" borderId="1" xfId="0" applyFont="1" applyFill="1" applyBorder="1" applyAlignment="1">
      <alignment horizontal="left"/>
    </xf>
    <xf numFmtId="0" fontId="69" fillId="0" borderId="1" xfId="0" applyFont="1" applyFill="1" applyBorder="1" applyAlignment="1"/>
    <xf numFmtId="0" fontId="38" fillId="0" borderId="0" xfId="0" applyFont="1" applyFill="1" applyAlignment="1">
      <alignment horizontal="center"/>
    </xf>
    <xf numFmtId="0" fontId="46" fillId="0" borderId="1" xfId="0" applyFont="1" applyFill="1" applyBorder="1" applyAlignment="1">
      <alignment horizontal="left"/>
    </xf>
    <xf numFmtId="0" fontId="38" fillId="0" borderId="0" xfId="0" applyFont="1" applyFill="1" applyAlignment="1">
      <alignment horizontal="centerContinuous"/>
    </xf>
    <xf numFmtId="0" fontId="46" fillId="0" borderId="1" xfId="0" applyFont="1" applyFill="1" applyBorder="1"/>
    <xf numFmtId="0" fontId="38" fillId="0" borderId="1" xfId="0" applyFont="1" applyFill="1" applyBorder="1"/>
    <xf numFmtId="0" fontId="50" fillId="9" borderId="1" xfId="0" applyFont="1" applyFill="1" applyBorder="1"/>
    <xf numFmtId="0" fontId="38" fillId="9" borderId="1" xfId="0" applyFont="1" applyFill="1" applyBorder="1"/>
    <xf numFmtId="0" fontId="46" fillId="9" borderId="1" xfId="0" applyFont="1" applyFill="1" applyBorder="1"/>
    <xf numFmtId="0" fontId="70" fillId="0" borderId="0" xfId="0" applyFont="1"/>
    <xf numFmtId="0" fontId="70" fillId="6" borderId="0" xfId="0" applyFont="1" applyFill="1"/>
    <xf numFmtId="0" fontId="38" fillId="6" borderId="0" xfId="0" applyFont="1" applyFill="1"/>
    <xf numFmtId="0" fontId="71" fillId="0" borderId="0" xfId="11" applyFont="1" applyFill="1" applyBorder="1" applyAlignment="1">
      <alignment horizontal="centerContinuous"/>
    </xf>
    <xf numFmtId="0" fontId="71" fillId="0" borderId="0" xfId="11" applyFont="1" applyFill="1" applyBorder="1" applyAlignment="1">
      <alignment horizontal="center"/>
    </xf>
    <xf numFmtId="0" fontId="70" fillId="0" borderId="0" xfId="11" applyFont="1"/>
    <xf numFmtId="0" fontId="70" fillId="0" borderId="0" xfId="11" applyFont="1" applyAlignment="1">
      <alignment horizontal="center"/>
    </xf>
    <xf numFmtId="0" fontId="72" fillId="0" borderId="1" xfId="0" applyFont="1" applyBorder="1"/>
    <xf numFmtId="0" fontId="72" fillId="6" borderId="1" xfId="0" applyFont="1" applyFill="1" applyBorder="1"/>
    <xf numFmtId="0" fontId="70" fillId="6" borderId="1" xfId="0" applyFont="1" applyFill="1" applyBorder="1"/>
    <xf numFmtId="0" fontId="72" fillId="2" borderId="1" xfId="0" applyFont="1" applyFill="1" applyBorder="1"/>
    <xf numFmtId="0" fontId="73" fillId="0" borderId="0" xfId="11" applyFont="1" applyAlignment="1">
      <alignment wrapText="1"/>
    </xf>
    <xf numFmtId="0" fontId="73" fillId="0" borderId="0" xfId="11" applyFont="1"/>
    <xf numFmtId="0" fontId="73" fillId="0" borderId="0" xfId="11" applyFont="1" applyAlignment="1">
      <alignment horizontal="center"/>
    </xf>
    <xf numFmtId="0" fontId="73" fillId="0" borderId="0" xfId="0" applyFont="1"/>
    <xf numFmtId="0" fontId="73" fillId="0" borderId="0" xfId="0" applyFont="1" applyFill="1"/>
    <xf numFmtId="0" fontId="74" fillId="0" borderId="0" xfId="0" applyFont="1"/>
    <xf numFmtId="0" fontId="73" fillId="6" borderId="0" xfId="0" applyFont="1" applyFill="1"/>
    <xf numFmtId="0" fontId="70" fillId="0" borderId="0" xfId="11" applyFont="1" applyAlignment="1">
      <alignment wrapText="1"/>
    </xf>
    <xf numFmtId="0" fontId="70" fillId="0" borderId="1" xfId="0" applyFont="1" applyBorder="1"/>
    <xf numFmtId="0" fontId="70" fillId="6" borderId="9" xfId="0" applyFont="1" applyFill="1" applyBorder="1"/>
    <xf numFmtId="0" fontId="72" fillId="6" borderId="9" xfId="0" applyFont="1" applyFill="1" applyBorder="1"/>
    <xf numFmtId="0" fontId="70" fillId="0" borderId="0" xfId="0" applyFont="1" applyAlignment="1">
      <alignment wrapText="1"/>
    </xf>
    <xf numFmtId="0" fontId="70" fillId="0" borderId="0" xfId="0" applyFont="1" applyFill="1"/>
    <xf numFmtId="0" fontId="72" fillId="0" borderId="0" xfId="0" applyFont="1"/>
    <xf numFmtId="0" fontId="72" fillId="7" borderId="1" xfId="0" applyFont="1" applyFill="1" applyBorder="1"/>
    <xf numFmtId="0" fontId="76" fillId="0" borderId="0" xfId="11" applyFont="1" applyFill="1" applyBorder="1" applyAlignment="1">
      <alignment horizontal="centerContinuous"/>
    </xf>
    <xf numFmtId="0" fontId="76" fillId="0" borderId="0" xfId="11" applyFont="1" applyFill="1" applyBorder="1" applyAlignment="1">
      <alignment horizontal="center"/>
    </xf>
    <xf numFmtId="0" fontId="70" fillId="0" borderId="9" xfId="0" applyFont="1" applyBorder="1"/>
    <xf numFmtId="0" fontId="70" fillId="0" borderId="15" xfId="0" applyFont="1" applyBorder="1"/>
    <xf numFmtId="0" fontId="70" fillId="6" borderId="15" xfId="0" applyFont="1" applyFill="1" applyBorder="1"/>
    <xf numFmtId="0" fontId="70" fillId="0" borderId="36" xfId="0" applyFont="1" applyBorder="1"/>
    <xf numFmtId="0" fontId="70" fillId="6" borderId="36" xfId="0" applyFont="1" applyFill="1" applyBorder="1"/>
    <xf numFmtId="0" fontId="70" fillId="0" borderId="6" xfId="0" applyFont="1" applyBorder="1"/>
    <xf numFmtId="0" fontId="70" fillId="6" borderId="6" xfId="0" applyFont="1" applyFill="1" applyBorder="1"/>
    <xf numFmtId="0" fontId="70" fillId="6" borderId="6" xfId="0" applyFont="1" applyFill="1" applyBorder="1" applyAlignment="1">
      <alignment horizontal="right" vertical="center"/>
    </xf>
    <xf numFmtId="0" fontId="70" fillId="0" borderId="11" xfId="0" applyFont="1" applyBorder="1"/>
    <xf numFmtId="0" fontId="70" fillId="6" borderId="11" xfId="0" applyFont="1" applyFill="1" applyBorder="1"/>
    <xf numFmtId="0" fontId="43" fillId="6" borderId="0" xfId="0" applyFont="1" applyFill="1"/>
    <xf numFmtId="0" fontId="77" fillId="0" borderId="0" xfId="11" applyFont="1" applyFill="1" applyBorder="1" applyAlignment="1">
      <alignment horizontal="center"/>
    </xf>
    <xf numFmtId="0" fontId="41" fillId="0" borderId="7" xfId="0" applyFont="1" applyBorder="1"/>
    <xf numFmtId="0" fontId="41" fillId="6" borderId="1" xfId="0" applyFont="1" applyFill="1" applyBorder="1"/>
    <xf numFmtId="0" fontId="43" fillId="0" borderId="0" xfId="11" applyFont="1"/>
    <xf numFmtId="0" fontId="43" fillId="0" borderId="6" xfId="0" applyFont="1" applyBorder="1"/>
    <xf numFmtId="0" fontId="50" fillId="13" borderId="1" xfId="5" applyFont="1" applyFill="1" applyBorder="1" applyAlignment="1"/>
    <xf numFmtId="0" fontId="46" fillId="10" borderId="1" xfId="4" applyFont="1" applyFill="1" applyBorder="1" applyAlignment="1"/>
    <xf numFmtId="0" fontId="46" fillId="0" borderId="1" xfId="4" applyFont="1" applyFill="1" applyBorder="1" applyAlignment="1"/>
    <xf numFmtId="0" fontId="46" fillId="6" borderId="1" xfId="4" applyFont="1" applyFill="1" applyBorder="1" applyAlignment="1"/>
    <xf numFmtId="0" fontId="46" fillId="4" borderId="1" xfId="7" applyFont="1" applyFill="1" applyBorder="1" applyAlignment="1"/>
    <xf numFmtId="0" fontId="46" fillId="13" borderId="1" xfId="4" applyFont="1" applyFill="1" applyBorder="1" applyAlignment="1"/>
    <xf numFmtId="0" fontId="46" fillId="10" borderId="1" xfId="7" applyFont="1" applyFill="1" applyBorder="1" applyAlignment="1"/>
    <xf numFmtId="0" fontId="44" fillId="7" borderId="1" xfId="7" applyFont="1" applyFill="1" applyBorder="1" applyAlignment="1"/>
    <xf numFmtId="0" fontId="46" fillId="10" borderId="1" xfId="4" applyFont="1" applyFill="1" applyBorder="1" applyAlignment="1">
      <alignment horizontal="center"/>
    </xf>
    <xf numFmtId="0" fontId="46" fillId="15" borderId="1" xfId="0" applyFont="1" applyFill="1" applyBorder="1"/>
    <xf numFmtId="0" fontId="43" fillId="18" borderId="1" xfId="0" applyFont="1" applyFill="1" applyBorder="1"/>
    <xf numFmtId="0" fontId="46" fillId="18" borderId="1" xfId="0" applyFont="1" applyFill="1" applyBorder="1"/>
    <xf numFmtId="0" fontId="42" fillId="20" borderId="1" xfId="0" applyFont="1" applyFill="1" applyBorder="1"/>
    <xf numFmtId="0" fontId="42" fillId="20" borderId="1" xfId="0" applyFont="1" applyFill="1" applyBorder="1" applyAlignment="1">
      <alignment horizontal="center"/>
    </xf>
    <xf numFmtId="0" fontId="47" fillId="20" borderId="1" xfId="0" applyFont="1" applyFill="1" applyBorder="1"/>
    <xf numFmtId="0" fontId="54" fillId="20" borderId="1" xfId="0" applyFont="1" applyFill="1" applyBorder="1" applyAlignment="1">
      <alignment horizontal="center"/>
    </xf>
    <xf numFmtId="0" fontId="54" fillId="20" borderId="1" xfId="0" applyFont="1" applyFill="1" applyBorder="1"/>
    <xf numFmtId="0" fontId="43" fillId="12" borderId="1" xfId="0" applyFont="1" applyFill="1" applyBorder="1" applyAlignment="1">
      <alignment horizontal="right"/>
    </xf>
    <xf numFmtId="0" fontId="43" fillId="12" borderId="1" xfId="0" applyFont="1" applyFill="1" applyBorder="1" applyAlignment="1">
      <alignment horizontal="center"/>
    </xf>
    <xf numFmtId="0" fontId="43" fillId="18" borderId="1" xfId="0" applyFont="1" applyFill="1" applyBorder="1" applyAlignment="1">
      <alignment horizontal="center"/>
    </xf>
    <xf numFmtId="0" fontId="43" fillId="20" borderId="1" xfId="0" applyFont="1" applyFill="1" applyBorder="1" applyAlignment="1">
      <alignment horizontal="center"/>
    </xf>
    <xf numFmtId="0" fontId="43" fillId="20" borderId="1" xfId="0" applyFont="1" applyFill="1" applyBorder="1" applyAlignment="1">
      <alignment horizontal="right"/>
    </xf>
    <xf numFmtId="0" fontId="46" fillId="20" borderId="1" xfId="0" applyFont="1" applyFill="1" applyBorder="1"/>
    <xf numFmtId="0" fontId="43" fillId="20" borderId="1" xfId="0" applyFont="1" applyFill="1" applyBorder="1"/>
    <xf numFmtId="0" fontId="43" fillId="6" borderId="1" xfId="0" applyFont="1" applyFill="1" applyBorder="1" applyAlignment="1">
      <alignment vertical="center"/>
    </xf>
    <xf numFmtId="0" fontId="46" fillId="19" borderId="1" xfId="0" applyFont="1" applyFill="1" applyBorder="1"/>
    <xf numFmtId="0" fontId="46" fillId="6" borderId="1" xfId="0" applyFont="1" applyFill="1" applyBorder="1"/>
    <xf numFmtId="0" fontId="43" fillId="0" borderId="1" xfId="0" applyFont="1" applyBorder="1" applyAlignment="1">
      <alignment horizontal="right" vertical="center"/>
    </xf>
    <xf numFmtId="0" fontId="46" fillId="0" borderId="7" xfId="0" applyFont="1" applyBorder="1"/>
    <xf numFmtId="0" fontId="54" fillId="20" borderId="7" xfId="0" applyFont="1" applyFill="1" applyBorder="1" applyAlignment="1">
      <alignment horizontal="center"/>
    </xf>
    <xf numFmtId="0" fontId="43" fillId="19" borderId="56" xfId="0" applyFont="1" applyFill="1" applyBorder="1"/>
    <xf numFmtId="0" fontId="46" fillId="0" borderId="30" xfId="0" applyFont="1" applyBorder="1"/>
    <xf numFmtId="0" fontId="46" fillId="0" borderId="56" xfId="0" applyFont="1" applyBorder="1"/>
    <xf numFmtId="0" fontId="42" fillId="20" borderId="30" xfId="0" applyFont="1" applyFill="1" applyBorder="1" applyAlignment="1">
      <alignment horizontal="center"/>
    </xf>
    <xf numFmtId="0" fontId="43" fillId="6" borderId="30" xfId="0" applyFont="1" applyFill="1" applyBorder="1" applyAlignment="1">
      <alignment horizontal="center"/>
    </xf>
    <xf numFmtId="0" fontId="43" fillId="12" borderId="56" xfId="0" applyFont="1" applyFill="1" applyBorder="1" applyAlignment="1">
      <alignment horizontal="right"/>
    </xf>
    <xf numFmtId="0" fontId="43" fillId="20" borderId="30" xfId="0" applyFont="1" applyFill="1" applyBorder="1" applyAlignment="1">
      <alignment horizontal="center"/>
    </xf>
    <xf numFmtId="0" fontId="43" fillId="20" borderId="56" xfId="0" applyFont="1" applyFill="1" applyBorder="1" applyAlignment="1">
      <alignment horizontal="right"/>
    </xf>
    <xf numFmtId="0" fontId="43" fillId="12" borderId="30" xfId="0" applyFont="1" applyFill="1" applyBorder="1" applyAlignment="1">
      <alignment horizontal="center"/>
    </xf>
    <xf numFmtId="0" fontId="43" fillId="12" borderId="56" xfId="0" applyFont="1" applyFill="1" applyBorder="1" applyAlignment="1">
      <alignment horizontal="center"/>
    </xf>
    <xf numFmtId="0" fontId="43" fillId="20" borderId="56" xfId="0" applyFont="1" applyFill="1" applyBorder="1" applyAlignment="1">
      <alignment horizontal="center"/>
    </xf>
    <xf numFmtId="0" fontId="46" fillId="6" borderId="30" xfId="0" applyFont="1" applyFill="1" applyBorder="1"/>
    <xf numFmtId="1" fontId="56" fillId="18" borderId="56" xfId="0" applyNumberFormat="1" applyFont="1" applyFill="1" applyBorder="1" applyAlignment="1">
      <alignment vertical="center"/>
    </xf>
    <xf numFmtId="1" fontId="49" fillId="6" borderId="56" xfId="0" applyNumberFormat="1" applyFont="1" applyFill="1" applyBorder="1" applyAlignment="1">
      <alignment vertical="center"/>
    </xf>
    <xf numFmtId="1" fontId="46" fillId="6" borderId="56" xfId="0" applyNumberFormat="1" applyFont="1" applyFill="1" applyBorder="1" applyAlignment="1">
      <alignment vertical="center"/>
    </xf>
    <xf numFmtId="0" fontId="47" fillId="20" borderId="30" xfId="0" applyFont="1" applyFill="1" applyBorder="1"/>
    <xf numFmtId="1" fontId="56" fillId="20" borderId="56" xfId="0" applyNumberFormat="1" applyFont="1" applyFill="1" applyBorder="1" applyAlignment="1">
      <alignment vertical="center"/>
    </xf>
    <xf numFmtId="0" fontId="46" fillId="20" borderId="30" xfId="0" applyFont="1" applyFill="1" applyBorder="1" applyAlignment="1">
      <alignment horizontal="right"/>
    </xf>
    <xf numFmtId="0" fontId="19" fillId="6" borderId="0" xfId="0" applyFont="1" applyFill="1"/>
    <xf numFmtId="0" fontId="70" fillId="6" borderId="1" xfId="11" applyFont="1" applyFill="1" applyBorder="1" applyAlignment="1">
      <alignment horizontal="right"/>
    </xf>
    <xf numFmtId="0" fontId="70" fillId="0" borderId="1" xfId="0" applyFont="1" applyBorder="1" applyAlignment="1">
      <alignment wrapText="1"/>
    </xf>
    <xf numFmtId="0" fontId="56" fillId="0" borderId="0" xfId="12" applyFont="1" applyFill="1" applyAlignment="1"/>
    <xf numFmtId="0" fontId="46" fillId="18" borderId="30" xfId="0" applyFont="1" applyFill="1" applyBorder="1"/>
    <xf numFmtId="0" fontId="46" fillId="18" borderId="30" xfId="0" applyFont="1" applyFill="1" applyBorder="1" applyAlignment="1">
      <alignment horizontal="right"/>
    </xf>
    <xf numFmtId="0" fontId="49" fillId="6" borderId="0" xfId="0" applyFont="1" applyFill="1" applyAlignment="1">
      <alignment horizontal="left"/>
    </xf>
    <xf numFmtId="0" fontId="29" fillId="6" borderId="0" xfId="0" applyFont="1" applyFill="1"/>
    <xf numFmtId="0" fontId="0" fillId="6" borderId="0" xfId="0" applyFill="1"/>
    <xf numFmtId="0" fontId="41" fillId="0" borderId="1" xfId="0" applyFont="1" applyBorder="1" applyAlignment="1">
      <alignment horizontal="center"/>
    </xf>
    <xf numFmtId="0" fontId="56" fillId="0" borderId="0" xfId="0" applyFont="1" applyAlignment="1">
      <alignment horizontal="left"/>
    </xf>
    <xf numFmtId="49" fontId="39" fillId="6" borderId="0" xfId="10" applyNumberFormat="1" applyFont="1" applyFill="1" applyBorder="1" applyAlignment="1"/>
    <xf numFmtId="0" fontId="39" fillId="6" borderId="0" xfId="10" applyFont="1" applyFill="1" applyBorder="1" applyAlignment="1">
      <alignment horizontal="centerContinuous"/>
    </xf>
    <xf numFmtId="0" fontId="39" fillId="6" borderId="0" xfId="10" applyFont="1" applyFill="1" applyBorder="1" applyAlignment="1"/>
    <xf numFmtId="0" fontId="41" fillId="0" borderId="1" xfId="0" applyFont="1" applyBorder="1" applyAlignment="1">
      <alignment horizontal="center"/>
    </xf>
    <xf numFmtId="0" fontId="41" fillId="0" borderId="14" xfId="0" applyFont="1" applyBorder="1" applyAlignment="1">
      <alignment horizontal="center"/>
    </xf>
    <xf numFmtId="0" fontId="41" fillId="0" borderId="15" xfId="0" applyFont="1" applyBorder="1" applyAlignment="1">
      <alignment horizontal="center" wrapText="1"/>
    </xf>
    <xf numFmtId="0" fontId="41" fillId="19" borderId="55" xfId="0" applyFont="1" applyFill="1" applyBorder="1" applyAlignment="1">
      <alignment horizontal="center" wrapText="1"/>
    </xf>
    <xf numFmtId="0" fontId="41" fillId="0" borderId="14" xfId="0" applyFont="1" applyBorder="1" applyAlignment="1">
      <alignment horizontal="center" wrapText="1"/>
    </xf>
    <xf numFmtId="0" fontId="41" fillId="19" borderId="15" xfId="0" applyFont="1" applyFill="1" applyBorder="1" applyAlignment="1">
      <alignment horizontal="center" wrapText="1"/>
    </xf>
    <xf numFmtId="0" fontId="57" fillId="0" borderId="15" xfId="0" applyFont="1" applyBorder="1" applyAlignment="1">
      <alignment horizontal="center" wrapText="1"/>
    </xf>
    <xf numFmtId="0" fontId="41" fillId="0" borderId="55" xfId="0" applyFont="1" applyBorder="1" applyAlignment="1">
      <alignment horizontal="center" wrapText="1"/>
    </xf>
    <xf numFmtId="0" fontId="57" fillId="0" borderId="0" xfId="0" applyFont="1" applyAlignment="1">
      <alignment wrapText="1"/>
    </xf>
    <xf numFmtId="1" fontId="56" fillId="6" borderId="0" xfId="0" applyNumberFormat="1" applyFont="1" applyFill="1" applyAlignment="1">
      <alignment vertical="center"/>
    </xf>
    <xf numFmtId="0" fontId="47" fillId="19" borderId="56" xfId="0" applyFont="1" applyFill="1" applyBorder="1"/>
    <xf numFmtId="1" fontId="47" fillId="20" borderId="1" xfId="0" applyNumberFormat="1" applyFont="1" applyFill="1" applyBorder="1"/>
    <xf numFmtId="0" fontId="47" fillId="0" borderId="1" xfId="0" applyFont="1" applyBorder="1"/>
    <xf numFmtId="1" fontId="47" fillId="0" borderId="56" xfId="0" applyNumberFormat="1" applyFont="1" applyBorder="1"/>
    <xf numFmtId="0" fontId="47" fillId="14" borderId="30" xfId="0" applyFont="1" applyFill="1" applyBorder="1" applyAlignment="1">
      <alignment horizontal="center"/>
    </xf>
    <xf numFmtId="0" fontId="47" fillId="14" borderId="1" xfId="0" applyFont="1" applyFill="1" applyBorder="1" applyAlignment="1">
      <alignment horizontal="center"/>
    </xf>
    <xf numFmtId="0" fontId="47" fillId="14" borderId="56" xfId="0" applyFont="1" applyFill="1" applyBorder="1"/>
    <xf numFmtId="0" fontId="42" fillId="20" borderId="56" xfId="0" applyFont="1" applyFill="1" applyBorder="1"/>
    <xf numFmtId="0" fontId="47" fillId="0" borderId="7" xfId="0" applyFont="1" applyBorder="1"/>
    <xf numFmtId="0" fontId="47" fillId="20" borderId="57" xfId="0" applyFont="1" applyFill="1" applyBorder="1"/>
    <xf numFmtId="0" fontId="41" fillId="19" borderId="1" xfId="0" applyFont="1" applyFill="1" applyBorder="1" applyAlignment="1">
      <alignment horizontal="center" wrapText="1"/>
    </xf>
    <xf numFmtId="0" fontId="41" fillId="14" borderId="1" xfId="0" applyFont="1" applyFill="1" applyBorder="1" applyAlignment="1">
      <alignment horizontal="center" wrapText="1"/>
    </xf>
    <xf numFmtId="0" fontId="43" fillId="19" borderId="1" xfId="0" applyFont="1" applyFill="1" applyBorder="1"/>
    <xf numFmtId="0" fontId="43" fillId="14" borderId="1" xfId="0" applyFont="1" applyFill="1" applyBorder="1"/>
    <xf numFmtId="1" fontId="56" fillId="18" borderId="1" xfId="0" applyNumberFormat="1" applyFont="1" applyFill="1" applyBorder="1" applyAlignment="1">
      <alignment vertical="center"/>
    </xf>
    <xf numFmtId="1" fontId="49" fillId="6" borderId="1" xfId="0" applyNumberFormat="1" applyFont="1" applyFill="1" applyBorder="1" applyAlignment="1">
      <alignment vertical="center"/>
    </xf>
    <xf numFmtId="0" fontId="43" fillId="0" borderId="19" xfId="0" applyFont="1" applyBorder="1"/>
    <xf numFmtId="0" fontId="43" fillId="3" borderId="9" xfId="0" applyFont="1" applyFill="1" applyBorder="1"/>
    <xf numFmtId="0" fontId="43" fillId="14" borderId="9" xfId="0" applyFont="1" applyFill="1" applyBorder="1"/>
    <xf numFmtId="0" fontId="43" fillId="18" borderId="9" xfId="0" applyFont="1" applyFill="1" applyBorder="1"/>
    <xf numFmtId="0" fontId="46" fillId="0" borderId="9" xfId="0" applyFont="1" applyBorder="1"/>
    <xf numFmtId="0" fontId="46" fillId="18" borderId="9" xfId="0" applyFont="1" applyFill="1" applyBorder="1"/>
    <xf numFmtId="1" fontId="56" fillId="18" borderId="9" xfId="0" applyNumberFormat="1" applyFont="1" applyFill="1" applyBorder="1" applyAlignment="1">
      <alignment vertical="center"/>
    </xf>
    <xf numFmtId="0" fontId="47" fillId="21" borderId="47" xfId="0" applyFont="1" applyFill="1" applyBorder="1"/>
    <xf numFmtId="0" fontId="47" fillId="21" borderId="52" xfId="0" applyFont="1" applyFill="1" applyBorder="1"/>
    <xf numFmtId="1" fontId="47" fillId="21" borderId="63" xfId="0" applyNumberFormat="1" applyFont="1" applyFill="1" applyBorder="1" applyAlignment="1">
      <alignment vertical="center"/>
    </xf>
    <xf numFmtId="0" fontId="78" fillId="0" borderId="1" xfId="0" applyFont="1" applyBorder="1"/>
    <xf numFmtId="0" fontId="78" fillId="12" borderId="1" xfId="0" applyFont="1" applyFill="1" applyBorder="1"/>
    <xf numFmtId="1" fontId="78" fillId="12" borderId="1" xfId="0" applyNumberFormat="1" applyFont="1" applyFill="1" applyBorder="1"/>
    <xf numFmtId="0" fontId="54" fillId="6" borderId="1" xfId="0" applyFont="1" applyFill="1" applyBorder="1" applyAlignment="1">
      <alignment horizontal="left"/>
    </xf>
    <xf numFmtId="0" fontId="43" fillId="6" borderId="1" xfId="0" applyFont="1" applyFill="1" applyBorder="1" applyAlignment="1">
      <alignment horizontal="right"/>
    </xf>
    <xf numFmtId="0" fontId="46" fillId="12" borderId="1" xfId="0" applyFont="1" applyFill="1" applyBorder="1" applyAlignment="1">
      <alignment horizontal="right"/>
    </xf>
    <xf numFmtId="1" fontId="56" fillId="12" borderId="1" xfId="0" applyNumberFormat="1" applyFont="1" applyFill="1" applyBorder="1" applyAlignment="1">
      <alignment vertical="center"/>
    </xf>
    <xf numFmtId="0" fontId="47" fillId="0" borderId="9" xfId="0" applyFont="1" applyBorder="1"/>
    <xf numFmtId="1" fontId="47" fillId="14" borderId="9" xfId="0" applyNumberFormat="1" applyFont="1" applyFill="1" applyBorder="1"/>
    <xf numFmtId="0" fontId="46" fillId="0" borderId="0" xfId="0" applyFont="1"/>
    <xf numFmtId="0" fontId="70" fillId="6" borderId="9" xfId="0" applyFont="1" applyFill="1" applyBorder="1" applyAlignment="1">
      <alignment horizontal="right" vertical="center"/>
    </xf>
    <xf numFmtId="0" fontId="70" fillId="6" borderId="11" xfId="0" applyFont="1" applyFill="1" applyBorder="1" applyAlignment="1">
      <alignment horizontal="right" vertical="center"/>
    </xf>
    <xf numFmtId="0" fontId="70" fillId="6" borderId="15" xfId="0" applyFont="1" applyFill="1" applyBorder="1" applyAlignment="1">
      <alignment horizontal="right" vertical="center"/>
    </xf>
    <xf numFmtId="0" fontId="70" fillId="6" borderId="1" xfId="0" applyFont="1" applyFill="1" applyBorder="1" applyAlignment="1">
      <alignment horizontal="right" vertical="center"/>
    </xf>
    <xf numFmtId="0" fontId="46" fillId="4" borderId="1" xfId="4" applyFont="1" applyFill="1" applyBorder="1" applyAlignment="1">
      <alignment horizontal="center" wrapText="1"/>
    </xf>
    <xf numFmtId="0" fontId="41" fillId="6" borderId="0" xfId="9" applyFont="1" applyFill="1" applyBorder="1" applyAlignment="1"/>
    <xf numFmtId="0" fontId="42" fillId="6" borderId="0" xfId="9" applyFont="1" applyFill="1" applyBorder="1" applyAlignment="1"/>
    <xf numFmtId="0" fontId="46" fillId="10" borderId="1" xfId="0" applyFont="1" applyFill="1" applyBorder="1"/>
    <xf numFmtId="0" fontId="43" fillId="0" borderId="0" xfId="0" applyFont="1" applyAlignment="1"/>
    <xf numFmtId="0" fontId="38" fillId="6" borderId="0" xfId="0" applyFont="1" applyFill="1" applyBorder="1"/>
    <xf numFmtId="0" fontId="46" fillId="0" borderId="1" xfId="9" applyFont="1" applyFill="1" applyBorder="1" applyAlignment="1">
      <alignment horizontal="center"/>
    </xf>
    <xf numFmtId="0" fontId="46" fillId="4" borderId="1" xfId="9" applyFont="1" applyFill="1" applyBorder="1" applyAlignment="1">
      <alignment horizontal="center" wrapText="1"/>
    </xf>
    <xf numFmtId="0" fontId="38" fillId="0" borderId="1" xfId="9" applyFont="1" applyFill="1" applyBorder="1" applyAlignment="1"/>
    <xf numFmtId="0" fontId="46" fillId="4" borderId="1" xfId="9" applyFont="1" applyFill="1" applyBorder="1" applyAlignment="1"/>
    <xf numFmtId="0" fontId="46" fillId="0" borderId="0" xfId="9" applyFont="1" applyFill="1" applyBorder="1" applyAlignment="1"/>
    <xf numFmtId="0" fontId="46" fillId="6" borderId="1" xfId="9" applyFont="1" applyFill="1" applyBorder="1" applyAlignment="1">
      <alignment horizontal="center"/>
    </xf>
    <xf numFmtId="0" fontId="46" fillId="10" borderId="1" xfId="9" applyFont="1" applyFill="1" applyBorder="1" applyAlignment="1"/>
    <xf numFmtId="0" fontId="46" fillId="0" borderId="1" xfId="9" applyFont="1" applyBorder="1" applyAlignment="1">
      <alignment horizontal="center"/>
    </xf>
    <xf numFmtId="0" fontId="38" fillId="0" borderId="1" xfId="9" applyFont="1" applyFill="1" applyBorder="1"/>
    <xf numFmtId="0" fontId="38" fillId="0" borderId="0" xfId="9" applyFont="1" applyFill="1" applyBorder="1"/>
    <xf numFmtId="0" fontId="38" fillId="0" borderId="0" xfId="9" applyFont="1" applyFill="1"/>
    <xf numFmtId="0" fontId="46" fillId="0" borderId="0" xfId="9" applyFont="1" applyFill="1"/>
    <xf numFmtId="0" fontId="46" fillId="6" borderId="0" xfId="9" applyFont="1" applyFill="1" applyBorder="1"/>
    <xf numFmtId="0" fontId="46" fillId="0" borderId="1" xfId="9" applyFont="1" applyFill="1" applyBorder="1"/>
    <xf numFmtId="0" fontId="46" fillId="6" borderId="0" xfId="9" applyFont="1" applyFill="1" applyBorder="1" applyAlignment="1">
      <alignment horizontal="center"/>
    </xf>
    <xf numFmtId="0" fontId="46" fillId="10" borderId="1" xfId="9" applyFont="1" applyFill="1" applyBorder="1"/>
    <xf numFmtId="0" fontId="70" fillId="0" borderId="1" xfId="11" applyFont="1" applyBorder="1"/>
    <xf numFmtId="0" fontId="70" fillId="0" borderId="9" xfId="11" applyFont="1" applyBorder="1"/>
    <xf numFmtId="0" fontId="70" fillId="0" borderId="6" xfId="11" applyFont="1" applyBorder="1"/>
    <xf numFmtId="0" fontId="70" fillId="0" borderId="5" xfId="11" applyFont="1" applyBorder="1"/>
    <xf numFmtId="0" fontId="70" fillId="0" borderId="11" xfId="11" applyFont="1" applyBorder="1"/>
    <xf numFmtId="0" fontId="70" fillId="0" borderId="10" xfId="11" applyFont="1" applyBorder="1"/>
    <xf numFmtId="0" fontId="70" fillId="0" borderId="1" xfId="11" applyFont="1" applyBorder="1" applyAlignment="1">
      <alignment wrapText="1"/>
    </xf>
    <xf numFmtId="0" fontId="43" fillId="0" borderId="1" xfId="11" applyFont="1" applyBorder="1" applyAlignment="1">
      <alignment wrapText="1"/>
    </xf>
    <xf numFmtId="0" fontId="43" fillId="0" borderId="1" xfId="11" applyFont="1" applyBorder="1"/>
    <xf numFmtId="0" fontId="58" fillId="0" borderId="1" xfId="11" applyFont="1" applyBorder="1"/>
    <xf numFmtId="0" fontId="43" fillId="0" borderId="9" xfId="11" applyFont="1" applyBorder="1" applyAlignment="1">
      <alignment wrapText="1"/>
    </xf>
    <xf numFmtId="0" fontId="43" fillId="0" borderId="9" xfId="11" applyFont="1" applyBorder="1"/>
    <xf numFmtId="0" fontId="71" fillId="0" borderId="0" xfId="11" applyFont="1" applyAlignment="1">
      <alignment horizontal="centerContinuous"/>
    </xf>
    <xf numFmtId="0" fontId="71" fillId="0" borderId="0" xfId="11" applyFont="1" applyAlignment="1">
      <alignment horizontal="center"/>
    </xf>
    <xf numFmtId="0" fontId="70" fillId="6" borderId="1" xfId="11" applyFont="1" applyFill="1" applyBorder="1"/>
    <xf numFmtId="0" fontId="70" fillId="6" borderId="11" xfId="11" applyFont="1" applyFill="1" applyBorder="1"/>
    <xf numFmtId="0" fontId="75" fillId="6" borderId="1" xfId="11" applyFont="1" applyFill="1" applyBorder="1"/>
    <xf numFmtId="0" fontId="70" fillId="6" borderId="9" xfId="11" applyFont="1" applyFill="1" applyBorder="1"/>
    <xf numFmtId="0" fontId="70" fillId="6" borderId="14" xfId="11" applyFont="1" applyFill="1" applyBorder="1"/>
    <xf numFmtId="0" fontId="70" fillId="6" borderId="15" xfId="11" applyFont="1" applyFill="1" applyBorder="1"/>
    <xf numFmtId="0" fontId="70" fillId="6" borderId="58" xfId="11" applyFont="1" applyFill="1" applyBorder="1"/>
    <xf numFmtId="0" fontId="70" fillId="6" borderId="36" xfId="11" applyFont="1" applyFill="1" applyBorder="1"/>
    <xf numFmtId="0" fontId="80" fillId="6" borderId="1" xfId="0" applyFont="1" applyFill="1" applyBorder="1"/>
    <xf numFmtId="0" fontId="43" fillId="0" borderId="14" xfId="11" applyFont="1" applyBorder="1"/>
    <xf numFmtId="0" fontId="70" fillId="0" borderId="15" xfId="11" applyFont="1" applyBorder="1"/>
    <xf numFmtId="0" fontId="43" fillId="0" borderId="58" xfId="11" applyFont="1" applyBorder="1"/>
    <xf numFmtId="0" fontId="70" fillId="0" borderId="36" xfId="11" applyFont="1" applyBorder="1"/>
    <xf numFmtId="0" fontId="43" fillId="0" borderId="44" xfId="11" applyFont="1" applyBorder="1"/>
    <xf numFmtId="0" fontId="70" fillId="6" borderId="15" xfId="0" applyFont="1" applyFill="1" applyBorder="1" applyAlignment="1">
      <alignment horizontal="center" vertical="center"/>
    </xf>
    <xf numFmtId="0" fontId="70" fillId="6" borderId="36" xfId="0" applyFont="1" applyFill="1" applyBorder="1" applyAlignment="1">
      <alignment vertical="center"/>
    </xf>
    <xf numFmtId="0" fontId="43" fillId="0" borderId="11" xfId="11" applyFont="1" applyBorder="1"/>
    <xf numFmtId="0" fontId="43" fillId="0" borderId="6" xfId="11" applyFont="1" applyBorder="1"/>
    <xf numFmtId="0" fontId="43" fillId="0" borderId="31" xfId="11" applyFont="1" applyBorder="1"/>
    <xf numFmtId="0" fontId="70" fillId="6" borderId="55" xfId="0" applyFont="1" applyFill="1" applyBorder="1" applyAlignment="1">
      <alignment vertical="center"/>
    </xf>
    <xf numFmtId="0" fontId="70" fillId="6" borderId="57" xfId="0" applyFont="1" applyFill="1" applyBorder="1" applyAlignment="1">
      <alignment vertical="center"/>
    </xf>
    <xf numFmtId="0" fontId="64" fillId="0" borderId="0" xfId="11" applyFont="1" applyAlignment="1">
      <alignment horizontal="centerContinuous"/>
    </xf>
    <xf numFmtId="0" fontId="64" fillId="0" borderId="0" xfId="11" applyFont="1" applyAlignment="1">
      <alignment horizontal="center"/>
    </xf>
    <xf numFmtId="0" fontId="43" fillId="0" borderId="0" xfId="11" applyFont="1" applyAlignment="1">
      <alignment horizontal="center"/>
    </xf>
    <xf numFmtId="0" fontId="43" fillId="0" borderId="22" xfId="0" applyFont="1" applyBorder="1"/>
    <xf numFmtId="0" fontId="43" fillId="6" borderId="22" xfId="0" applyFont="1" applyFill="1" applyBorder="1"/>
    <xf numFmtId="0" fontId="46" fillId="26" borderId="1" xfId="0" applyFont="1" applyFill="1" applyBorder="1"/>
    <xf numFmtId="1" fontId="49" fillId="26" borderId="1" xfId="0" applyNumberFormat="1" applyFont="1" applyFill="1" applyBorder="1" applyAlignment="1">
      <alignment vertical="center"/>
    </xf>
    <xf numFmtId="1" fontId="57" fillId="26" borderId="0" xfId="0" applyNumberFormat="1" applyFont="1" applyFill="1" applyAlignment="1">
      <alignment vertical="center"/>
    </xf>
    <xf numFmtId="0" fontId="38" fillId="0" borderId="1" xfId="7" applyFont="1" applyFill="1" applyBorder="1" applyAlignment="1"/>
    <xf numFmtId="0" fontId="38" fillId="0" borderId="1" xfId="5" applyFont="1" applyFill="1" applyBorder="1" applyAlignment="1"/>
    <xf numFmtId="0" fontId="50" fillId="10" borderId="1" xfId="4" applyFont="1" applyFill="1" applyBorder="1" applyAlignment="1"/>
    <xf numFmtId="0" fontId="50" fillId="10" borderId="1" xfId="7" applyFont="1" applyFill="1" applyBorder="1" applyAlignment="1"/>
    <xf numFmtId="0" fontId="50" fillId="6" borderId="1" xfId="7" applyFont="1" applyFill="1" applyBorder="1" applyAlignment="1"/>
    <xf numFmtId="0" fontId="49" fillId="0" borderId="1" xfId="10" applyFont="1" applyFill="1" applyBorder="1" applyAlignment="1"/>
    <xf numFmtId="0" fontId="49" fillId="0" borderId="1" xfId="5" applyFont="1" applyFill="1" applyBorder="1" applyAlignment="1"/>
    <xf numFmtId="0" fontId="49" fillId="0" borderId="0" xfId="0" applyFont="1" applyFill="1"/>
    <xf numFmtId="0" fontId="61" fillId="0" borderId="0" xfId="10" applyFont="1" applyFill="1" applyBorder="1" applyAlignment="1"/>
    <xf numFmtId="0" fontId="81" fillId="0" borderId="1" xfId="6" applyFont="1" applyFill="1" applyBorder="1" applyAlignment="1">
      <alignment horizontal="right" wrapText="1"/>
    </xf>
    <xf numFmtId="0" fontId="49" fillId="6" borderId="1" xfId="5" applyFont="1" applyFill="1" applyBorder="1" applyAlignment="1"/>
    <xf numFmtId="0" fontId="46" fillId="0" borderId="0" xfId="12" applyFont="1" applyFill="1" applyBorder="1" applyAlignment="1">
      <alignment horizontal="center"/>
    </xf>
    <xf numFmtId="0" fontId="45" fillId="0" borderId="0" xfId="12" applyFont="1" applyFill="1" applyBorder="1" applyAlignment="1">
      <alignment horizontal="centerContinuous"/>
    </xf>
    <xf numFmtId="0" fontId="46" fillId="0" borderId="0" xfId="5" applyFont="1" applyFill="1" applyBorder="1" applyAlignment="1"/>
    <xf numFmtId="0" fontId="38" fillId="6" borderId="1" xfId="5" applyFont="1" applyFill="1" applyBorder="1" applyAlignment="1"/>
    <xf numFmtId="0" fontId="50" fillId="0" borderId="0" xfId="12" applyFont="1" applyFill="1" applyBorder="1" applyAlignment="1">
      <alignment horizontal="center"/>
    </xf>
    <xf numFmtId="0" fontId="77" fillId="0" borderId="0" xfId="12" applyFont="1" applyFill="1" applyBorder="1" applyAlignment="1">
      <alignment horizontal="centerContinuous"/>
    </xf>
    <xf numFmtId="0" fontId="50" fillId="0" borderId="1" xfId="7" applyFont="1" applyFill="1" applyBorder="1" applyAlignment="1"/>
    <xf numFmtId="0" fontId="49" fillId="6" borderId="1" xfId="10" applyFont="1" applyFill="1" applyBorder="1" applyAlignment="1"/>
    <xf numFmtId="0" fontId="46" fillId="0" borderId="0" xfId="4" applyFont="1"/>
    <xf numFmtId="0" fontId="47" fillId="0" borderId="0" xfId="4" applyFont="1"/>
    <xf numFmtId="0" fontId="46" fillId="7" borderId="1" xfId="7" applyFont="1" applyFill="1" applyBorder="1" applyAlignment="1"/>
    <xf numFmtId="0" fontId="49" fillId="6" borderId="1" xfId="7" applyFont="1" applyFill="1" applyBorder="1" applyAlignment="1"/>
    <xf numFmtId="0" fontId="49" fillId="6" borderId="1" xfId="0" applyFont="1" applyFill="1" applyBorder="1"/>
    <xf numFmtId="0" fontId="50" fillId="0" borderId="0" xfId="0" applyFont="1" applyFill="1"/>
    <xf numFmtId="0" fontId="50" fillId="13" borderId="1" xfId="7" applyFont="1" applyFill="1" applyBorder="1" applyAlignment="1"/>
    <xf numFmtId="0" fontId="49" fillId="0" borderId="1" xfId="0" applyFont="1" applyFill="1" applyBorder="1"/>
    <xf numFmtId="0" fontId="50" fillId="0" borderId="1" xfId="10" applyFont="1" applyFill="1" applyBorder="1" applyAlignment="1"/>
    <xf numFmtId="0" fontId="66" fillId="0" borderId="1" xfId="0" applyFont="1" applyFill="1" applyBorder="1"/>
    <xf numFmtId="0" fontId="50" fillId="0" borderId="1" xfId="5" applyFont="1" applyFill="1" applyBorder="1" applyAlignment="1"/>
    <xf numFmtId="0" fontId="49" fillId="0" borderId="0" xfId="0" applyFont="1"/>
    <xf numFmtId="0" fontId="46" fillId="0" borderId="1" xfId="7" applyFont="1" applyFill="1" applyBorder="1" applyAlignment="1">
      <alignment wrapText="1"/>
    </xf>
    <xf numFmtId="0" fontId="46" fillId="6" borderId="1" xfId="7" applyFont="1" applyFill="1" applyBorder="1" applyAlignment="1">
      <alignment wrapText="1"/>
    </xf>
    <xf numFmtId="0" fontId="46" fillId="10" borderId="1" xfId="7" applyFont="1" applyFill="1" applyBorder="1" applyAlignment="1">
      <alignment wrapText="1"/>
    </xf>
    <xf numFmtId="0" fontId="47" fillId="10" borderId="1" xfId="7" applyFont="1" applyFill="1" applyBorder="1" applyAlignment="1"/>
    <xf numFmtId="0" fontId="46" fillId="13" borderId="1" xfId="7" applyFont="1" applyFill="1" applyBorder="1" applyAlignment="1"/>
    <xf numFmtId="0" fontId="46" fillId="6" borderId="1" xfId="10" applyFont="1" applyFill="1" applyBorder="1" applyAlignment="1"/>
    <xf numFmtId="0" fontId="46" fillId="0" borderId="1" xfId="10" applyFont="1" applyFill="1" applyBorder="1" applyAlignment="1"/>
    <xf numFmtId="0" fontId="46" fillId="6" borderId="1" xfId="5" applyFont="1" applyFill="1" applyBorder="1" applyAlignment="1"/>
    <xf numFmtId="0" fontId="46" fillId="13" borderId="1" xfId="5" applyFont="1" applyFill="1" applyBorder="1" applyAlignment="1"/>
    <xf numFmtId="0" fontId="47" fillId="0" borderId="1" xfId="5" applyFont="1" applyFill="1" applyBorder="1" applyAlignment="1"/>
    <xf numFmtId="0" fontId="46" fillId="7" borderId="1" xfId="5" applyFont="1" applyFill="1" applyBorder="1" applyAlignment="1"/>
    <xf numFmtId="0" fontId="46" fillId="2" borderId="1" xfId="5" applyFont="1" applyFill="1" applyBorder="1" applyAlignment="1"/>
    <xf numFmtId="0" fontId="49" fillId="0" borderId="0" xfId="7" applyFont="1"/>
    <xf numFmtId="0" fontId="38" fillId="0" borderId="0" xfId="0" applyFont="1" applyFill="1" applyAlignment="1">
      <alignment horizontal="left"/>
    </xf>
    <xf numFmtId="0" fontId="29" fillId="0" borderId="0" xfId="0" applyFont="1"/>
    <xf numFmtId="0" fontId="46" fillId="10" borderId="1" xfId="7" applyFont="1" applyFill="1" applyBorder="1" applyAlignment="1">
      <alignment horizontal="left" wrapText="1"/>
    </xf>
    <xf numFmtId="0" fontId="46" fillId="10" borderId="1" xfId="10" applyFont="1" applyFill="1" applyBorder="1" applyAlignment="1"/>
    <xf numFmtId="0" fontId="46" fillId="10" borderId="1" xfId="5" applyFont="1" applyFill="1" applyBorder="1" applyAlignment="1"/>
    <xf numFmtId="0" fontId="49" fillId="0" borderId="0" xfId="10" applyFont="1"/>
    <xf numFmtId="0" fontId="77" fillId="6" borderId="0" xfId="10" applyFont="1" applyFill="1" applyBorder="1" applyAlignment="1">
      <alignment horizontal="center"/>
    </xf>
    <xf numFmtId="0" fontId="45" fillId="6" borderId="0" xfId="10" applyFont="1" applyFill="1" applyBorder="1" applyAlignment="1">
      <alignment horizontal="center"/>
    </xf>
    <xf numFmtId="0" fontId="3" fillId="0" borderId="0" xfId="10" applyFont="1" applyAlignment="1">
      <alignment horizontal="right"/>
    </xf>
    <xf numFmtId="0" fontId="3" fillId="0" borderId="0" xfId="10" applyFont="1" applyFill="1" applyBorder="1"/>
    <xf numFmtId="0" fontId="3" fillId="0" borderId="0" xfId="10" applyFont="1"/>
    <xf numFmtId="0" fontId="38" fillId="10" borderId="1" xfId="0" applyFont="1" applyFill="1" applyBorder="1"/>
    <xf numFmtId="0" fontId="49" fillId="0" borderId="0" xfId="5" applyFont="1"/>
    <xf numFmtId="0" fontId="49" fillId="0" borderId="0" xfId="10" applyFont="1" applyAlignment="1"/>
    <xf numFmtId="0" fontId="49" fillId="0" borderId="1" xfId="4" applyFont="1" applyFill="1" applyBorder="1" applyAlignment="1"/>
    <xf numFmtId="0" fontId="41" fillId="0" borderId="1" xfId="2" applyFont="1" applyFill="1" applyBorder="1" applyAlignment="1"/>
    <xf numFmtId="0" fontId="46" fillId="13" borderId="1" xfId="8" applyFont="1" applyFill="1" applyBorder="1"/>
    <xf numFmtId="0" fontId="46" fillId="7" borderId="1" xfId="8" applyFont="1" applyFill="1" applyBorder="1"/>
    <xf numFmtId="0" fontId="41" fillId="26" borderId="1" xfId="2" applyFont="1" applyFill="1" applyBorder="1"/>
    <xf numFmtId="0" fontId="41" fillId="26" borderId="1" xfId="8" applyFont="1" applyFill="1" applyBorder="1"/>
    <xf numFmtId="0" fontId="50" fillId="26" borderId="1" xfId="10" applyFont="1" applyFill="1" applyBorder="1" applyAlignment="1"/>
    <xf numFmtId="0" fontId="46" fillId="26" borderId="1" xfId="10" applyFont="1" applyFill="1" applyBorder="1" applyAlignment="1"/>
    <xf numFmtId="0" fontId="46" fillId="26" borderId="1" xfId="7" applyFont="1" applyFill="1" applyBorder="1" applyAlignment="1"/>
    <xf numFmtId="0" fontId="41" fillId="13" borderId="1" xfId="0" applyFont="1" applyFill="1" applyBorder="1"/>
    <xf numFmtId="0" fontId="46" fillId="13" borderId="1" xfId="0" applyFont="1" applyFill="1" applyBorder="1"/>
    <xf numFmtId="0" fontId="50" fillId="26" borderId="1" xfId="0" applyFont="1" applyFill="1" applyBorder="1"/>
    <xf numFmtId="0" fontId="46" fillId="2" borderId="1" xfId="8" applyFont="1" applyFill="1" applyBorder="1"/>
    <xf numFmtId="0" fontId="50" fillId="0" borderId="1" xfId="8" applyFont="1" applyBorder="1" applyAlignment="1"/>
    <xf numFmtId="0" fontId="49" fillId="0" borderId="1" xfId="8" applyFont="1" applyBorder="1"/>
    <xf numFmtId="0" fontId="61" fillId="26" borderId="1" xfId="8" applyFont="1" applyFill="1" applyBorder="1"/>
    <xf numFmtId="0" fontId="49" fillId="0" borderId="1" xfId="8" applyFont="1" applyFill="1" applyBorder="1"/>
    <xf numFmtId="0" fontId="49" fillId="0" borderId="1" xfId="12" applyFont="1" applyFill="1" applyBorder="1" applyAlignment="1"/>
    <xf numFmtId="0" fontId="50" fillId="26" borderId="1" xfId="8" applyFont="1" applyFill="1" applyBorder="1"/>
    <xf numFmtId="0" fontId="50" fillId="13" borderId="1" xfId="8" applyFont="1" applyFill="1" applyBorder="1"/>
    <xf numFmtId="0" fontId="50" fillId="0" borderId="1" xfId="8" applyFont="1" applyFill="1" applyBorder="1"/>
    <xf numFmtId="0" fontId="49" fillId="0" borderId="1" xfId="2" applyFont="1" applyBorder="1"/>
    <xf numFmtId="0" fontId="50" fillId="26" borderId="1" xfId="2" applyFont="1" applyFill="1" applyBorder="1"/>
    <xf numFmtId="0" fontId="82" fillId="0" borderId="0" xfId="0" applyFont="1" applyFill="1" applyBorder="1" applyAlignment="1">
      <alignment horizontal="center"/>
    </xf>
    <xf numFmtId="0" fontId="50" fillId="0" borderId="1" xfId="8" applyFont="1" applyFill="1" applyBorder="1" applyAlignment="1"/>
    <xf numFmtId="0" fontId="49" fillId="0" borderId="1" xfId="0" applyFont="1" applyBorder="1"/>
    <xf numFmtId="0" fontId="50" fillId="0" borderId="1" xfId="2" applyFont="1" applyFill="1" applyBorder="1" applyAlignment="1"/>
    <xf numFmtId="0" fontId="49" fillId="0" borderId="1" xfId="2" applyFont="1" applyFill="1" applyBorder="1"/>
    <xf numFmtId="0" fontId="49" fillId="26" borderId="1" xfId="8" applyFont="1" applyFill="1" applyBorder="1"/>
    <xf numFmtId="0" fontId="42" fillId="0" borderId="0" xfId="12" applyFont="1" applyFill="1"/>
    <xf numFmtId="0" fontId="49" fillId="0" borderId="0" xfId="12" applyFont="1" applyFill="1" applyAlignment="1">
      <alignment horizontal="center"/>
    </xf>
    <xf numFmtId="0" fontId="50" fillId="0" borderId="1" xfId="12" applyFont="1" applyFill="1" applyBorder="1" applyAlignment="1"/>
    <xf numFmtId="0" fontId="49" fillId="6" borderId="1" xfId="12" applyFont="1" applyFill="1" applyBorder="1" applyAlignment="1"/>
    <xf numFmtId="0" fontId="50" fillId="6" borderId="1" xfId="12" applyFont="1" applyFill="1" applyBorder="1" applyAlignment="1"/>
    <xf numFmtId="0" fontId="49" fillId="6" borderId="0" xfId="12" applyFont="1" applyFill="1"/>
    <xf numFmtId="0" fontId="49" fillId="0" borderId="0" xfId="12" applyFont="1" applyFill="1"/>
    <xf numFmtId="0" fontId="50" fillId="0" borderId="1" xfId="2" applyFont="1" applyBorder="1" applyAlignment="1"/>
    <xf numFmtId="0" fontId="50" fillId="0" borderId="3" xfId="2" applyFont="1" applyBorder="1" applyAlignment="1"/>
    <xf numFmtId="0" fontId="49" fillId="0" borderId="1" xfId="0" applyNumberFormat="1" applyFont="1" applyBorder="1"/>
    <xf numFmtId="0" fontId="47" fillId="0" borderId="1" xfId="2" applyFont="1" applyFill="1" applyBorder="1"/>
    <xf numFmtId="0" fontId="46" fillId="0" borderId="1" xfId="2" applyFont="1" applyFill="1" applyBorder="1"/>
    <xf numFmtId="0" fontId="46" fillId="13" borderId="1" xfId="2" applyFont="1" applyFill="1" applyBorder="1"/>
    <xf numFmtId="0" fontId="46" fillId="2" borderId="1" xfId="2" applyFont="1" applyFill="1" applyBorder="1"/>
    <xf numFmtId="0" fontId="46" fillId="26" borderId="1" xfId="2" applyFont="1" applyFill="1" applyBorder="1"/>
    <xf numFmtId="0" fontId="46" fillId="7" borderId="1" xfId="2" applyFont="1" applyFill="1" applyBorder="1"/>
    <xf numFmtId="0" fontId="83" fillId="0" borderId="1" xfId="0" applyFont="1" applyBorder="1"/>
    <xf numFmtId="0" fontId="84" fillId="0" borderId="1" xfId="0" applyFont="1" applyFill="1" applyBorder="1"/>
    <xf numFmtId="0" fontId="49" fillId="26" borderId="1" xfId="0" applyFont="1" applyFill="1" applyBorder="1"/>
    <xf numFmtId="0" fontId="50" fillId="0" borderId="4" xfId="2" applyFont="1" applyBorder="1" applyAlignment="1"/>
    <xf numFmtId="0" fontId="49" fillId="0" borderId="9" xfId="2" applyFont="1" applyBorder="1"/>
    <xf numFmtId="0" fontId="49" fillId="0" borderId="20" xfId="2" applyFont="1" applyBorder="1"/>
    <xf numFmtId="0" fontId="49" fillId="0" borderId="9" xfId="12" applyFont="1" applyFill="1" applyBorder="1" applyAlignment="1"/>
    <xf numFmtId="0" fontId="83" fillId="0" borderId="1" xfId="8" applyFont="1" applyBorder="1"/>
    <xf numFmtId="0" fontId="47" fillId="0" borderId="3" xfId="2" applyFont="1" applyFill="1" applyBorder="1"/>
    <xf numFmtId="0" fontId="46" fillId="0" borderId="9" xfId="12" applyFont="1" applyFill="1" applyBorder="1" applyAlignment="1">
      <alignment horizontal="right"/>
    </xf>
    <xf numFmtId="0" fontId="84" fillId="0" borderId="1" xfId="0" applyFont="1" applyBorder="1"/>
    <xf numFmtId="0" fontId="66" fillId="0" borderId="1" xfId="2" applyFont="1" applyBorder="1"/>
    <xf numFmtId="0" fontId="66" fillId="0" borderId="1" xfId="2" applyFont="1" applyFill="1" applyBorder="1"/>
    <xf numFmtId="0" fontId="83" fillId="0" borderId="1" xfId="2" applyFont="1" applyFill="1" applyBorder="1"/>
    <xf numFmtId="0" fontId="84" fillId="6" borderId="1" xfId="0" applyFont="1" applyFill="1" applyBorder="1"/>
    <xf numFmtId="0" fontId="1" fillId="0" borderId="0" xfId="0" applyFont="1" applyAlignment="1">
      <alignment horizontal="left"/>
    </xf>
    <xf numFmtId="0" fontId="46" fillId="7" borderId="1" xfId="0" applyFont="1" applyFill="1" applyBorder="1"/>
    <xf numFmtId="0" fontId="47" fillId="6" borderId="1" xfId="13" applyFont="1" applyFill="1" applyBorder="1" applyAlignment="1"/>
    <xf numFmtId="0" fontId="47" fillId="2" borderId="1" xfId="13" applyFont="1" applyFill="1" applyBorder="1" applyAlignment="1"/>
    <xf numFmtId="0" fontId="47" fillId="26" borderId="1" xfId="13" applyFont="1" applyFill="1" applyBorder="1" applyAlignment="1"/>
    <xf numFmtId="0" fontId="47" fillId="10" borderId="1" xfId="3" applyFont="1" applyFill="1" applyBorder="1" applyAlignment="1"/>
    <xf numFmtId="0" fontId="67" fillId="10" borderId="1" xfId="0" applyFont="1" applyFill="1" applyBorder="1"/>
    <xf numFmtId="0" fontId="47" fillId="26" borderId="1" xfId="3" applyFont="1" applyFill="1" applyBorder="1" applyAlignment="1"/>
    <xf numFmtId="0" fontId="47" fillId="26" borderId="1" xfId="0" applyFont="1" applyFill="1" applyBorder="1"/>
    <xf numFmtId="0" fontId="63" fillId="6" borderId="0" xfId="3" applyFont="1" applyFill="1" applyBorder="1" applyAlignment="1">
      <alignment horizontal="center"/>
    </xf>
    <xf numFmtId="0" fontId="6" fillId="6" borderId="0" xfId="0" applyFont="1" applyFill="1"/>
    <xf numFmtId="0" fontId="49" fillId="6" borderId="0" xfId="0" applyFont="1" applyFill="1"/>
    <xf numFmtId="0" fontId="85" fillId="6" borderId="0" xfId="3" applyFont="1" applyFill="1" applyBorder="1" applyAlignment="1">
      <alignment horizontal="center"/>
    </xf>
    <xf numFmtId="0" fontId="50" fillId="0" borderId="0" xfId="0" applyFont="1"/>
    <xf numFmtId="0" fontId="50" fillId="0" borderId="1" xfId="3" applyFont="1" applyFill="1" applyBorder="1" applyAlignment="1"/>
    <xf numFmtId="0" fontId="61" fillId="0" borderId="1" xfId="3" applyFont="1" applyFill="1" applyBorder="1" applyAlignment="1"/>
    <xf numFmtId="0" fontId="49" fillId="0" borderId="1" xfId="3" applyFont="1" applyFill="1" applyBorder="1" applyAlignment="1"/>
    <xf numFmtId="0" fontId="66" fillId="0" borderId="1" xfId="3" applyFont="1" applyFill="1" applyBorder="1" applyAlignment="1"/>
    <xf numFmtId="0" fontId="50" fillId="26" borderId="1" xfId="3" applyFont="1" applyFill="1" applyBorder="1" applyAlignment="1"/>
    <xf numFmtId="0" fontId="61" fillId="26" borderId="1" xfId="3" applyFont="1" applyFill="1" applyBorder="1" applyAlignment="1"/>
    <xf numFmtId="0" fontId="61" fillId="26" borderId="1" xfId="0" applyFont="1" applyFill="1" applyBorder="1"/>
    <xf numFmtId="0" fontId="49" fillId="0" borderId="0" xfId="13" applyFont="1"/>
    <xf numFmtId="0" fontId="61" fillId="0" borderId="1" xfId="13" applyFont="1" applyFill="1" applyBorder="1" applyAlignment="1"/>
    <xf numFmtId="0" fontId="66" fillId="0" borderId="1" xfId="13" applyFont="1" applyFill="1" applyBorder="1" applyAlignment="1"/>
    <xf numFmtId="0" fontId="49" fillId="0" borderId="1" xfId="13" applyFont="1" applyFill="1" applyBorder="1" applyAlignment="1"/>
    <xf numFmtId="0" fontId="61" fillId="26" borderId="1" xfId="13" applyFont="1" applyFill="1" applyBorder="1" applyAlignment="1"/>
    <xf numFmtId="0" fontId="61" fillId="6" borderId="1" xfId="13" applyFont="1" applyFill="1" applyBorder="1" applyAlignment="1"/>
    <xf numFmtId="0" fontId="50" fillId="0" borderId="1" xfId="13" applyFont="1" applyFill="1" applyBorder="1" applyAlignment="1"/>
    <xf numFmtId="0" fontId="50" fillId="0" borderId="0" xfId="13" applyFont="1" applyFill="1" applyBorder="1" applyAlignment="1"/>
    <xf numFmtId="0" fontId="49" fillId="0" borderId="0" xfId="13" applyFont="1" applyFill="1" applyBorder="1" applyAlignment="1"/>
    <xf numFmtId="0" fontId="49" fillId="0" borderId="0" xfId="13" applyFont="1" applyBorder="1"/>
    <xf numFmtId="0" fontId="50" fillId="26" borderId="1" xfId="13" applyFont="1" applyFill="1" applyBorder="1" applyAlignment="1"/>
    <xf numFmtId="0" fontId="38" fillId="0" borderId="0" xfId="13" applyFont="1" applyFill="1" applyBorder="1" applyAlignment="1"/>
    <xf numFmtId="0" fontId="50" fillId="0" borderId="1" xfId="9" applyFont="1" applyFill="1" applyBorder="1" applyAlignment="1">
      <alignment horizontal="center"/>
    </xf>
    <xf numFmtId="0" fontId="49" fillId="0" borderId="1" xfId="9" applyFont="1" applyFill="1" applyBorder="1" applyAlignment="1"/>
    <xf numFmtId="0" fontId="50" fillId="6" borderId="1" xfId="9" applyFont="1" applyFill="1" applyBorder="1" applyAlignment="1">
      <alignment horizontal="center" wrapText="1"/>
    </xf>
    <xf numFmtId="0" fontId="49" fillId="6" borderId="1" xfId="9" applyFont="1" applyFill="1" applyBorder="1" applyAlignment="1"/>
    <xf numFmtId="0" fontId="50" fillId="0" borderId="1" xfId="9" applyFont="1" applyFill="1" applyBorder="1"/>
    <xf numFmtId="0" fontId="50" fillId="6" borderId="1" xfId="9" applyFont="1" applyFill="1" applyBorder="1"/>
    <xf numFmtId="0" fontId="49" fillId="0" borderId="1" xfId="9" applyFont="1" applyFill="1" applyBorder="1"/>
    <xf numFmtId="0" fontId="49" fillId="6" borderId="1" xfId="9" applyFont="1" applyFill="1" applyBorder="1"/>
    <xf numFmtId="0" fontId="69" fillId="7" borderId="1" xfId="0" applyFont="1" applyFill="1" applyBorder="1" applyAlignment="1"/>
    <xf numFmtId="0" fontId="72" fillId="10" borderId="1" xfId="0" applyFont="1" applyFill="1" applyBorder="1"/>
    <xf numFmtId="0" fontId="72" fillId="10" borderId="1" xfId="0" applyFont="1" applyFill="1" applyBorder="1" applyAlignment="1">
      <alignment vertical="center"/>
    </xf>
    <xf numFmtId="0" fontId="72" fillId="13" borderId="1" xfId="11" applyFont="1" applyFill="1" applyBorder="1"/>
    <xf numFmtId="0" fontId="72" fillId="13" borderId="1" xfId="0" applyFont="1" applyFill="1" applyBorder="1"/>
    <xf numFmtId="0" fontId="72" fillId="10" borderId="9" xfId="0" applyFont="1" applyFill="1" applyBorder="1"/>
    <xf numFmtId="0" fontId="58" fillId="0" borderId="9" xfId="11" applyFont="1" applyBorder="1"/>
    <xf numFmtId="0" fontId="72" fillId="2" borderId="1" xfId="11" applyFont="1" applyFill="1" applyBorder="1"/>
    <xf numFmtId="0" fontId="72" fillId="13" borderId="1" xfId="11" applyFont="1" applyFill="1" applyBorder="1" applyAlignment="1">
      <alignment wrapText="1"/>
    </xf>
    <xf numFmtId="0" fontId="72" fillId="10" borderId="11" xfId="0" applyFont="1" applyFill="1" applyBorder="1"/>
    <xf numFmtId="0" fontId="79" fillId="10" borderId="1" xfId="0" applyFont="1" applyFill="1" applyBorder="1"/>
    <xf numFmtId="0" fontId="70" fillId="10" borderId="1" xfId="0" applyFont="1" applyFill="1" applyBorder="1"/>
    <xf numFmtId="0" fontId="72" fillId="26" borderId="1" xfId="11" applyFont="1" applyFill="1" applyBorder="1"/>
    <xf numFmtId="0" fontId="72" fillId="26" borderId="1" xfId="0" applyFont="1" applyFill="1" applyBorder="1"/>
    <xf numFmtId="0" fontId="70" fillId="13" borderId="1" xfId="0" applyFont="1" applyFill="1" applyBorder="1"/>
    <xf numFmtId="0" fontId="46" fillId="19" borderId="1" xfId="4" applyFont="1" applyFill="1" applyBorder="1" applyAlignment="1">
      <alignment horizontal="center" wrapText="1"/>
    </xf>
    <xf numFmtId="0" fontId="46" fillId="19" borderId="1" xfId="4" applyFont="1" applyFill="1" applyBorder="1" applyAlignment="1"/>
    <xf numFmtId="0" fontId="46" fillId="19" borderId="1" xfId="7" applyFont="1" applyFill="1" applyBorder="1" applyAlignment="1"/>
    <xf numFmtId="0" fontId="46" fillId="19" borderId="1" xfId="7" applyFont="1" applyFill="1" applyBorder="1" applyAlignment="1">
      <alignment wrapText="1"/>
    </xf>
    <xf numFmtId="0" fontId="38" fillId="19" borderId="1" xfId="0" applyFont="1" applyFill="1" applyBorder="1"/>
    <xf numFmtId="0" fontId="46" fillId="19" borderId="1" xfId="10" applyFont="1" applyFill="1" applyBorder="1" applyAlignment="1"/>
    <xf numFmtId="0" fontId="46" fillId="19" borderId="1" xfId="5" applyFont="1" applyFill="1" applyBorder="1" applyAlignment="1"/>
    <xf numFmtId="0" fontId="41" fillId="19" borderId="1" xfId="7" applyFont="1" applyFill="1" applyBorder="1" applyAlignment="1">
      <alignment wrapText="1"/>
    </xf>
    <xf numFmtId="0" fontId="41" fillId="19" borderId="1" xfId="7" applyFont="1" applyFill="1" applyBorder="1" applyAlignment="1"/>
    <xf numFmtId="0" fontId="38" fillId="19" borderId="1" xfId="7" applyFont="1" applyFill="1" applyBorder="1" applyAlignment="1"/>
    <xf numFmtId="0" fontId="38" fillId="26" borderId="1" xfId="7" applyFont="1" applyFill="1" applyBorder="1" applyAlignment="1"/>
    <xf numFmtId="0" fontId="46" fillId="13" borderId="1" xfId="10" applyFont="1" applyFill="1" applyBorder="1" applyAlignment="1"/>
    <xf numFmtId="0" fontId="49" fillId="24" borderId="1" xfId="10" applyFont="1" applyFill="1" applyBorder="1" applyAlignment="1"/>
    <xf numFmtId="0" fontId="46" fillId="23" borderId="1" xfId="10" applyFont="1" applyFill="1" applyBorder="1" applyAlignment="1"/>
    <xf numFmtId="0" fontId="50" fillId="13" borderId="1" xfId="10" applyFont="1" applyFill="1" applyBorder="1" applyAlignment="1"/>
    <xf numFmtId="0" fontId="46" fillId="7" borderId="1" xfId="10" applyFont="1" applyFill="1" applyBorder="1" applyAlignment="1"/>
    <xf numFmtId="0" fontId="46" fillId="24" borderId="1" xfId="7" applyFont="1" applyFill="1" applyBorder="1" applyAlignment="1"/>
    <xf numFmtId="0" fontId="46" fillId="23" borderId="1" xfId="7" applyFont="1" applyFill="1" applyBorder="1" applyAlignment="1"/>
    <xf numFmtId="0" fontId="38" fillId="6" borderId="1" xfId="7" applyFont="1" applyFill="1" applyBorder="1" applyAlignment="1"/>
    <xf numFmtId="0" fontId="46" fillId="17" borderId="1" xfId="10" applyFont="1" applyFill="1" applyBorder="1" applyAlignment="1"/>
    <xf numFmtId="0" fontId="46" fillId="17" borderId="1" xfId="7" applyFont="1" applyFill="1" applyBorder="1" applyAlignment="1"/>
    <xf numFmtId="0" fontId="47" fillId="13" borderId="1" xfId="5" applyFont="1" applyFill="1" applyBorder="1" applyAlignment="1"/>
    <xf numFmtId="0" fontId="47" fillId="7" borderId="1" xfId="5" applyFont="1" applyFill="1" applyBorder="1" applyAlignment="1"/>
    <xf numFmtId="0" fontId="41" fillId="13" borderId="1" xfId="12" applyFont="1" applyFill="1" applyBorder="1" applyAlignment="1"/>
    <xf numFmtId="0" fontId="50" fillId="13" borderId="1" xfId="12" applyFont="1" applyFill="1" applyBorder="1" applyAlignment="1"/>
    <xf numFmtId="0" fontId="43" fillId="0" borderId="0" xfId="12" applyFont="1" applyFill="1" applyAlignment="1"/>
    <xf numFmtId="0" fontId="46" fillId="13" borderId="1" xfId="12" applyFont="1" applyFill="1" applyBorder="1" applyAlignment="1"/>
    <xf numFmtId="0" fontId="50" fillId="26" borderId="1" xfId="12" applyFont="1" applyFill="1" applyBorder="1" applyAlignment="1"/>
    <xf numFmtId="0" fontId="29" fillId="0" borderId="0" xfId="12" applyFont="1" applyFill="1" applyBorder="1" applyAlignment="1"/>
    <xf numFmtId="0" fontId="29" fillId="0" borderId="0" xfId="0" applyFont="1" applyFill="1" applyBorder="1" applyAlignment="1"/>
    <xf numFmtId="0" fontId="86" fillId="0" borderId="0" xfId="12" applyFont="1" applyFill="1" applyBorder="1" applyAlignment="1"/>
    <xf numFmtId="0" fontId="86" fillId="0" borderId="0" xfId="3" applyFont="1" applyFill="1" applyBorder="1" applyAlignment="1"/>
    <xf numFmtId="0" fontId="86" fillId="0" borderId="0" xfId="12" applyFont="1" applyFill="1"/>
    <xf numFmtId="0" fontId="49" fillId="0" borderId="1" xfId="0" applyNumberFormat="1" applyFont="1" applyFill="1" applyBorder="1"/>
    <xf numFmtId="0" fontId="29" fillId="0" borderId="0" xfId="3" applyFont="1" applyFill="1" applyBorder="1" applyAlignment="1"/>
    <xf numFmtId="0" fontId="86" fillId="0" borderId="0" xfId="12" applyFont="1" applyFill="1" applyBorder="1"/>
    <xf numFmtId="0" fontId="29" fillId="0" borderId="0" xfId="9" applyFont="1" applyFill="1" applyBorder="1"/>
    <xf numFmtId="0" fontId="46" fillId="26" borderId="1" xfId="12" applyFont="1" applyFill="1" applyBorder="1" applyAlignment="1"/>
    <xf numFmtId="0" fontId="46" fillId="6" borderId="1" xfId="12" applyFont="1" applyFill="1" applyBorder="1" applyAlignment="1"/>
    <xf numFmtId="0" fontId="46" fillId="0" borderId="1" xfId="12" applyFont="1" applyFill="1" applyBorder="1" applyAlignment="1"/>
    <xf numFmtId="0" fontId="46" fillId="27" borderId="1" xfId="12" applyFont="1" applyFill="1" applyBorder="1" applyAlignment="1"/>
    <xf numFmtId="0" fontId="46" fillId="29" borderId="1" xfId="12" applyFont="1" applyFill="1" applyBorder="1" applyAlignment="1"/>
    <xf numFmtId="0" fontId="41" fillId="29" borderId="1" xfId="12" applyFont="1" applyFill="1" applyBorder="1" applyAlignment="1"/>
    <xf numFmtId="0" fontId="50" fillId="29" borderId="1" xfId="12" applyFont="1" applyFill="1" applyBorder="1" applyAlignment="1"/>
    <xf numFmtId="0" fontId="49" fillId="26" borderId="1" xfId="12" applyFont="1" applyFill="1" applyBorder="1"/>
    <xf numFmtId="0" fontId="50" fillId="26" borderId="1" xfId="12" applyFont="1" applyFill="1" applyBorder="1" applyAlignment="1">
      <alignment horizontal="left"/>
    </xf>
    <xf numFmtId="0" fontId="49" fillId="26" borderId="1" xfId="12" applyFont="1" applyFill="1" applyBorder="1" applyAlignment="1"/>
    <xf numFmtId="0" fontId="38" fillId="0" borderId="0" xfId="12" applyFont="1" applyFill="1"/>
    <xf numFmtId="0" fontId="38" fillId="0" borderId="0" xfId="12" applyFont="1" applyFill="1" applyBorder="1"/>
    <xf numFmtId="0" fontId="87" fillId="0" borderId="0" xfId="12" applyFont="1" applyFill="1" applyBorder="1"/>
    <xf numFmtId="0" fontId="88" fillId="0" borderId="0" xfId="12" applyFont="1" applyFill="1" applyBorder="1"/>
    <xf numFmtId="0" fontId="89" fillId="0" borderId="0" xfId="12" applyFont="1" applyFill="1" applyBorder="1"/>
    <xf numFmtId="0" fontId="88" fillId="0" borderId="0" xfId="12" applyFont="1" applyFill="1"/>
    <xf numFmtId="0" fontId="89" fillId="0" borderId="0" xfId="12" applyFont="1" applyFill="1"/>
    <xf numFmtId="0" fontId="90" fillId="0" borderId="0" xfId="12" applyFont="1" applyFill="1"/>
    <xf numFmtId="0" fontId="38" fillId="26" borderId="1" xfId="12" applyFont="1" applyFill="1" applyBorder="1"/>
    <xf numFmtId="0" fontId="50" fillId="29" borderId="7" xfId="12" applyFont="1" applyFill="1" applyBorder="1" applyAlignment="1"/>
    <xf numFmtId="0" fontId="46" fillId="26" borderId="9" xfId="12" applyFont="1" applyFill="1" applyBorder="1" applyAlignment="1"/>
    <xf numFmtId="0" fontId="46" fillId="27" borderId="11" xfId="12" applyFont="1" applyFill="1" applyBorder="1" applyAlignment="1"/>
    <xf numFmtId="0" fontId="49" fillId="6" borderId="11" xfId="12" applyFont="1" applyFill="1" applyBorder="1" applyAlignment="1"/>
    <xf numFmtId="0" fontId="46" fillId="27" borderId="14" xfId="12" applyFont="1" applyFill="1" applyBorder="1" applyAlignment="1"/>
    <xf numFmtId="0" fontId="43" fillId="28" borderId="1" xfId="12" applyFont="1" applyFill="1" applyBorder="1"/>
    <xf numFmtId="0" fontId="41" fillId="28" borderId="1" xfId="12" applyFont="1" applyFill="1" applyBorder="1"/>
    <xf numFmtId="0" fontId="43" fillId="26" borderId="1" xfId="12" applyFont="1" applyFill="1" applyBorder="1"/>
    <xf numFmtId="0" fontId="41" fillId="26" borderId="1" xfId="12" applyFont="1" applyFill="1" applyBorder="1"/>
    <xf numFmtId="0" fontId="46" fillId="6" borderId="7" xfId="12" applyFont="1" applyFill="1" applyBorder="1" applyAlignment="1"/>
    <xf numFmtId="0" fontId="38" fillId="28" borderId="3" xfId="12" applyFont="1" applyFill="1" applyBorder="1"/>
    <xf numFmtId="0" fontId="1" fillId="0" borderId="0" xfId="9" applyFont="1" applyFill="1" applyBorder="1"/>
    <xf numFmtId="0" fontId="41" fillId="13" borderId="3" xfId="12" applyFont="1" applyFill="1" applyBorder="1"/>
    <xf numFmtId="0" fontId="49" fillId="25" borderId="1" xfId="12" applyFont="1" applyFill="1" applyBorder="1" applyAlignment="1"/>
    <xf numFmtId="0" fontId="49" fillId="25" borderId="1" xfId="2" applyFont="1" applyFill="1" applyBorder="1"/>
    <xf numFmtId="0" fontId="61" fillId="0" borderId="1" xfId="8" applyFont="1" applyFill="1" applyBorder="1"/>
    <xf numFmtId="0" fontId="66" fillId="0" borderId="1" xfId="8" applyFont="1" applyFill="1" applyBorder="1"/>
    <xf numFmtId="0" fontId="83" fillId="0" borderId="1" xfId="8" applyFont="1" applyFill="1" applyBorder="1"/>
    <xf numFmtId="0" fontId="47" fillId="0" borderId="1" xfId="8" applyFont="1" applyFill="1" applyBorder="1"/>
    <xf numFmtId="0" fontId="47" fillId="26" borderId="1" xfId="8" applyFont="1" applyFill="1" applyBorder="1"/>
    <xf numFmtId="0" fontId="46" fillId="26" borderId="1" xfId="8" applyFont="1" applyFill="1" applyBorder="1"/>
    <xf numFmtId="0" fontId="84" fillId="0" borderId="1" xfId="8" applyFont="1" applyFill="1" applyBorder="1"/>
    <xf numFmtId="0" fontId="47" fillId="0" borderId="1" xfId="8" applyFont="1" applyBorder="1" applyAlignment="1"/>
    <xf numFmtId="0" fontId="91" fillId="0" borderId="0" xfId="0" applyFont="1" applyFill="1" applyBorder="1" applyAlignment="1">
      <alignment horizontal="center"/>
    </xf>
    <xf numFmtId="0" fontId="47" fillId="0" borderId="1" xfId="8" applyFont="1" applyFill="1" applyBorder="1" applyAlignment="1"/>
    <xf numFmtId="0" fontId="47" fillId="0" borderId="1" xfId="8" applyFont="1" applyBorder="1"/>
    <xf numFmtId="0" fontId="50" fillId="6" borderId="0" xfId="0" applyFont="1" applyFill="1" applyBorder="1"/>
    <xf numFmtId="0" fontId="46" fillId="6" borderId="0" xfId="0" applyFont="1" applyFill="1" applyBorder="1"/>
    <xf numFmtId="0" fontId="49" fillId="26" borderId="1" xfId="2" applyFont="1" applyFill="1" applyBorder="1"/>
    <xf numFmtId="0" fontId="92" fillId="0" borderId="0" xfId="0" applyFont="1"/>
    <xf numFmtId="0" fontId="44" fillId="7" borderId="1" xfId="0" applyFont="1" applyFill="1" applyBorder="1"/>
    <xf numFmtId="0" fontId="93" fillId="0" borderId="0" xfId="0" applyFont="1"/>
    <xf numFmtId="0" fontId="44" fillId="7" borderId="42" xfId="0" applyFont="1" applyFill="1" applyBorder="1"/>
    <xf numFmtId="0" fontId="92" fillId="0" borderId="0" xfId="0" applyFont="1" applyFill="1" applyBorder="1"/>
    <xf numFmtId="0" fontId="72" fillId="10" borderId="55" xfId="0" applyFont="1" applyFill="1" applyBorder="1" applyAlignment="1">
      <alignment vertical="center"/>
    </xf>
    <xf numFmtId="0" fontId="72" fillId="10" borderId="57" xfId="0" applyFont="1" applyFill="1" applyBorder="1" applyAlignment="1">
      <alignment vertical="center"/>
    </xf>
    <xf numFmtId="0" fontId="72" fillId="10" borderId="6" xfId="0" applyFont="1" applyFill="1" applyBorder="1" applyAlignment="1">
      <alignment horizontal="right" vertical="center"/>
    </xf>
    <xf numFmtId="0" fontId="72" fillId="10" borderId="11" xfId="0" applyFont="1" applyFill="1" applyBorder="1" applyAlignment="1">
      <alignment horizontal="right" vertical="center"/>
    </xf>
    <xf numFmtId="0" fontId="72" fillId="10" borderId="1" xfId="0" applyFont="1" applyFill="1" applyBorder="1" applyAlignment="1">
      <alignment horizontal="right" vertical="center"/>
    </xf>
    <xf numFmtId="0" fontId="41" fillId="10" borderId="1" xfId="0" applyFont="1" applyFill="1" applyBorder="1"/>
    <xf numFmtId="0" fontId="43" fillId="10" borderId="1" xfId="0" applyFont="1" applyFill="1" applyBorder="1"/>
    <xf numFmtId="0" fontId="41" fillId="10" borderId="9" xfId="0" applyFont="1" applyFill="1" applyBorder="1"/>
    <xf numFmtId="0" fontId="41" fillId="13" borderId="1" xfId="11" applyFont="1" applyFill="1" applyBorder="1"/>
    <xf numFmtId="0" fontId="43" fillId="13" borderId="1" xfId="11" applyFont="1" applyFill="1" applyBorder="1"/>
    <xf numFmtId="0" fontId="41" fillId="2" borderId="1" xfId="0" applyFont="1" applyFill="1" applyBorder="1"/>
    <xf numFmtId="0" fontId="46" fillId="0" borderId="1" xfId="8" applyFont="1" applyBorder="1" applyAlignment="1"/>
    <xf numFmtId="0" fontId="50" fillId="26" borderId="7" xfId="0" applyFont="1" applyFill="1" applyBorder="1" applyAlignment="1"/>
    <xf numFmtId="0" fontId="50" fillId="26" borderId="3" xfId="0" applyFont="1" applyFill="1" applyBorder="1" applyAlignment="1"/>
    <xf numFmtId="0" fontId="41" fillId="26" borderId="7" xfId="0" applyFont="1" applyFill="1" applyBorder="1" applyAlignment="1"/>
    <xf numFmtId="0" fontId="41" fillId="26" borderId="3" xfId="0" applyFont="1" applyFill="1" applyBorder="1" applyAlignment="1"/>
    <xf numFmtId="0" fontId="46" fillId="13" borderId="7" xfId="8" applyFont="1" applyFill="1" applyBorder="1" applyAlignment="1"/>
    <xf numFmtId="0" fontId="46" fillId="13" borderId="3" xfId="8" applyFont="1" applyFill="1" applyBorder="1" applyAlignment="1"/>
    <xf numFmtId="0" fontId="46" fillId="13" borderId="7" xfId="2" applyFont="1" applyFill="1" applyBorder="1" applyAlignment="1"/>
    <xf numFmtId="0" fontId="46" fillId="13" borderId="3" xfId="2" applyFont="1" applyFill="1" applyBorder="1" applyAlignment="1"/>
    <xf numFmtId="0" fontId="43" fillId="0" borderId="0" xfId="0" applyFont="1" applyAlignment="1">
      <alignment horizontal="left"/>
    </xf>
    <xf numFmtId="0" fontId="39" fillId="6" borderId="0" xfId="4" applyFont="1" applyFill="1" applyBorder="1" applyAlignment="1">
      <alignment horizontal="center"/>
    </xf>
    <xf numFmtId="0" fontId="43" fillId="6" borderId="0" xfId="4" applyFont="1" applyFill="1" applyBorder="1" applyAlignment="1"/>
    <xf numFmtId="0" fontId="43" fillId="0" borderId="0" xfId="4" applyFont="1"/>
    <xf numFmtId="0" fontId="38" fillId="6" borderId="1" xfId="0" applyFont="1" applyFill="1" applyBorder="1"/>
    <xf numFmtId="0" fontId="46" fillId="14" borderId="1" xfId="10" applyFont="1" applyFill="1" applyBorder="1" applyAlignment="1"/>
    <xf numFmtId="0" fontId="49" fillId="6" borderId="11" xfId="12" applyFont="1" applyFill="1" applyBorder="1"/>
    <xf numFmtId="0" fontId="43" fillId="6" borderId="1" xfId="12" applyFont="1" applyFill="1" applyBorder="1"/>
    <xf numFmtId="0" fontId="43" fillId="0" borderId="0" xfId="13" applyFont="1"/>
    <xf numFmtId="0" fontId="94" fillId="0" borderId="1" xfId="13" applyFont="1" applyFill="1" applyBorder="1" applyAlignment="1"/>
    <xf numFmtId="0" fontId="38" fillId="0" borderId="0" xfId="13" applyFont="1" applyBorder="1"/>
    <xf numFmtId="0" fontId="47" fillId="10" borderId="1" xfId="13" applyFont="1" applyFill="1" applyBorder="1" applyAlignment="1"/>
    <xf numFmtId="0" fontId="66" fillId="26" borderId="1" xfId="13" applyFont="1" applyFill="1" applyBorder="1" applyAlignment="1"/>
    <xf numFmtId="0" fontId="46" fillId="26" borderId="1" xfId="13" applyFont="1" applyFill="1" applyBorder="1" applyAlignment="1"/>
    <xf numFmtId="0" fontId="45" fillId="6" borderId="0" xfId="4" applyFont="1" applyFill="1" applyBorder="1" applyAlignment="1">
      <alignment horizontal="center"/>
    </xf>
    <xf numFmtId="0" fontId="47" fillId="13" borderId="1" xfId="13" applyFont="1" applyFill="1" applyBorder="1" applyAlignment="1"/>
    <xf numFmtId="0" fontId="61" fillId="0" borderId="1" xfId="3" applyFont="1" applyFill="1" applyBorder="1" applyAlignment="1">
      <alignment wrapText="1"/>
    </xf>
    <xf numFmtId="0" fontId="95" fillId="11" borderId="47" xfId="0" applyFont="1" applyFill="1" applyBorder="1" applyAlignment="1">
      <alignment horizontal="centerContinuous"/>
    </xf>
    <xf numFmtId="0" fontId="95" fillId="11" borderId="48" xfId="0" applyFont="1" applyFill="1" applyBorder="1" applyAlignment="1">
      <alignment horizontal="centerContinuous"/>
    </xf>
    <xf numFmtId="0" fontId="95" fillId="11" borderId="49" xfId="0" applyFont="1" applyFill="1" applyBorder="1" applyAlignment="1">
      <alignment horizontal="centerContinuous"/>
    </xf>
    <xf numFmtId="0" fontId="95" fillId="11" borderId="47" xfId="2" applyFont="1" applyFill="1" applyBorder="1" applyAlignment="1">
      <alignment horizontal="centerContinuous"/>
    </xf>
    <xf numFmtId="0" fontId="95" fillId="11" borderId="48" xfId="2" applyFont="1" applyFill="1" applyBorder="1" applyAlignment="1">
      <alignment horizontal="centerContinuous"/>
    </xf>
    <xf numFmtId="0" fontId="97" fillId="11" borderId="48" xfId="2" applyFont="1" applyFill="1" applyBorder="1" applyAlignment="1">
      <alignment horizontal="centerContinuous"/>
    </xf>
    <xf numFmtId="0" fontId="96" fillId="11" borderId="48" xfId="0" applyFont="1" applyFill="1" applyBorder="1" applyAlignment="1">
      <alignment horizontal="centerContinuous"/>
    </xf>
    <xf numFmtId="0" fontId="96" fillId="11" borderId="49" xfId="0" applyFont="1" applyFill="1" applyBorder="1" applyAlignment="1">
      <alignment horizontal="centerContinuous"/>
    </xf>
    <xf numFmtId="0" fontId="96" fillId="11" borderId="48" xfId="2" applyFont="1" applyFill="1" applyBorder="1" applyAlignment="1">
      <alignment horizontal="centerContinuous"/>
    </xf>
    <xf numFmtId="0" fontId="95" fillId="11" borderId="47" xfId="13" applyFont="1" applyFill="1" applyBorder="1" applyAlignment="1">
      <alignment horizontal="centerContinuous"/>
    </xf>
    <xf numFmtId="0" fontId="95" fillId="11" borderId="48" xfId="13" applyFont="1" applyFill="1" applyBorder="1" applyAlignment="1">
      <alignment horizontal="centerContinuous"/>
    </xf>
    <xf numFmtId="0" fontId="95" fillId="11" borderId="49" xfId="13" applyFont="1" applyFill="1" applyBorder="1" applyAlignment="1">
      <alignment horizontal="centerContinuous"/>
    </xf>
    <xf numFmtId="0" fontId="95" fillId="11" borderId="45" xfId="13" applyFont="1" applyFill="1" applyBorder="1" applyAlignment="1">
      <alignment horizontal="centerContinuous"/>
    </xf>
    <xf numFmtId="0" fontId="95" fillId="11" borderId="41" xfId="13" applyFont="1" applyFill="1" applyBorder="1" applyAlignment="1">
      <alignment horizontal="centerContinuous"/>
    </xf>
    <xf numFmtId="0" fontId="95" fillId="11" borderId="50" xfId="13" applyFont="1" applyFill="1" applyBorder="1" applyAlignment="1">
      <alignment horizontal="centerContinuous"/>
    </xf>
    <xf numFmtId="0" fontId="95" fillId="11" borderId="51" xfId="11" applyFont="1" applyFill="1" applyBorder="1" applyAlignment="1">
      <alignment horizontal="center"/>
    </xf>
    <xf numFmtId="0" fontId="95" fillId="11" borderId="0" xfId="11" applyFont="1" applyFill="1" applyBorder="1" applyAlignment="1">
      <alignment horizontal="center"/>
    </xf>
    <xf numFmtId="0" fontId="95" fillId="11" borderId="18" xfId="11" applyFont="1" applyFill="1" applyBorder="1" applyAlignment="1">
      <alignment horizontal="center"/>
    </xf>
    <xf numFmtId="0" fontId="41" fillId="6" borderId="1" xfId="12" applyFont="1" applyFill="1" applyBorder="1" applyAlignment="1">
      <alignment horizontal="center"/>
    </xf>
    <xf numFmtId="0" fontId="41" fillId="14" borderId="1" xfId="12" applyFont="1" applyFill="1" applyBorder="1"/>
    <xf numFmtId="0" fontId="50" fillId="26" borderId="9" xfId="12" applyFont="1" applyFill="1" applyBorder="1" applyAlignment="1"/>
    <xf numFmtId="0" fontId="41" fillId="26" borderId="9" xfId="12" applyFont="1" applyFill="1" applyBorder="1" applyAlignment="1"/>
    <xf numFmtId="0" fontId="50" fillId="6" borderId="15" xfId="12" applyFont="1" applyFill="1" applyBorder="1" applyAlignment="1"/>
    <xf numFmtId="0" fontId="50" fillId="14" borderId="55" xfId="12" applyFont="1" applyFill="1" applyBorder="1" applyAlignment="1"/>
    <xf numFmtId="1" fontId="44" fillId="16" borderId="1" xfId="0" applyNumberFormat="1" applyFont="1" applyFill="1" applyBorder="1" applyAlignment="1">
      <alignment horizontal="center"/>
    </xf>
    <xf numFmtId="0" fontId="44" fillId="16" borderId="1" xfId="0" applyFont="1" applyFill="1" applyBorder="1" applyAlignment="1">
      <alignment horizontal="center"/>
    </xf>
    <xf numFmtId="0" fontId="56" fillId="0" borderId="0" xfId="0" applyFont="1" applyBorder="1" applyAlignment="1">
      <alignment horizontal="left"/>
    </xf>
    <xf numFmtId="1" fontId="57" fillId="15" borderId="0" xfId="0" applyNumberFormat="1" applyFont="1" applyFill="1" applyAlignment="1">
      <alignment horizontal="center" vertical="center"/>
    </xf>
    <xf numFmtId="0" fontId="46" fillId="6" borderId="9" xfId="0" applyFont="1" applyFill="1" applyBorder="1" applyAlignment="1">
      <alignment horizontal="center"/>
    </xf>
    <xf numFmtId="1" fontId="47" fillId="12" borderId="19" xfId="0" applyNumberFormat="1" applyFont="1" applyFill="1" applyBorder="1" applyAlignment="1">
      <alignment horizontal="center"/>
    </xf>
    <xf numFmtId="1" fontId="47" fillId="12" borderId="8" xfId="0" applyNumberFormat="1" applyFont="1" applyFill="1" applyBorder="1" applyAlignment="1">
      <alignment horizontal="center"/>
    </xf>
    <xf numFmtId="1" fontId="47" fillId="12" borderId="20" xfId="0" applyNumberFormat="1" applyFont="1" applyFill="1" applyBorder="1" applyAlignment="1">
      <alignment horizontal="center"/>
    </xf>
    <xf numFmtId="0" fontId="44" fillId="0" borderId="1" xfId="0" applyFont="1" applyBorder="1" applyAlignment="1">
      <alignment horizontal="left"/>
    </xf>
    <xf numFmtId="0" fontId="57" fillId="22" borderId="1" xfId="0" applyFont="1" applyFill="1" applyBorder="1" applyAlignment="1">
      <alignment horizontal="center"/>
    </xf>
    <xf numFmtId="0" fontId="78" fillId="12" borderId="1" xfId="0" applyFont="1" applyFill="1" applyBorder="1" applyAlignment="1">
      <alignment horizontal="center"/>
    </xf>
    <xf numFmtId="1" fontId="47" fillId="14" borderId="26" xfId="0" applyNumberFormat="1" applyFont="1" applyFill="1" applyBorder="1" applyAlignment="1">
      <alignment horizontal="center"/>
    </xf>
    <xf numFmtId="1" fontId="47" fillId="14" borderId="4" xfId="0" applyNumberFormat="1" applyFont="1" applyFill="1" applyBorder="1" applyAlignment="1">
      <alignment horizontal="center"/>
    </xf>
    <xf numFmtId="1" fontId="47" fillId="14" borderId="33" xfId="0" applyNumberFormat="1" applyFont="1" applyFill="1" applyBorder="1" applyAlignment="1">
      <alignment horizontal="center"/>
    </xf>
    <xf numFmtId="1" fontId="47" fillId="10" borderId="27" xfId="0" applyNumberFormat="1" applyFont="1" applyFill="1" applyBorder="1" applyAlignment="1">
      <alignment horizontal="center"/>
    </xf>
    <xf numFmtId="1" fontId="47" fillId="10" borderId="38" xfId="0" applyNumberFormat="1" applyFont="1" applyFill="1" applyBorder="1" applyAlignment="1">
      <alignment horizontal="center"/>
    </xf>
    <xf numFmtId="1" fontId="47" fillId="10" borderId="34" xfId="0" applyNumberFormat="1" applyFont="1" applyFill="1" applyBorder="1" applyAlignment="1">
      <alignment horizontal="center"/>
    </xf>
    <xf numFmtId="0" fontId="47" fillId="0" borderId="32" xfId="0" applyFont="1" applyBorder="1" applyAlignment="1">
      <alignment horizontal="center"/>
    </xf>
    <xf numFmtId="0" fontId="47" fillId="0" borderId="35" xfId="0" applyFont="1" applyBorder="1" applyAlignment="1">
      <alignment horizontal="center"/>
    </xf>
    <xf numFmtId="0" fontId="47" fillId="0" borderId="27" xfId="0" applyFont="1" applyBorder="1" applyAlignment="1">
      <alignment horizontal="center"/>
    </xf>
    <xf numFmtId="0" fontId="47" fillId="0" borderId="37" xfId="0" applyFont="1" applyBorder="1" applyAlignment="1">
      <alignment horizontal="center"/>
    </xf>
    <xf numFmtId="0" fontId="47" fillId="15" borderId="32" xfId="0" applyFont="1" applyFill="1" applyBorder="1" applyAlignment="1">
      <alignment horizontal="center"/>
    </xf>
    <xf numFmtId="0" fontId="47" fillId="15" borderId="35" xfId="0" applyFont="1" applyFill="1" applyBorder="1" applyAlignment="1">
      <alignment horizontal="center"/>
    </xf>
    <xf numFmtId="0" fontId="56" fillId="0" borderId="11" xfId="0" applyFont="1" applyBorder="1" applyAlignment="1">
      <alignment horizontal="center"/>
    </xf>
    <xf numFmtId="0" fontId="42" fillId="3" borderId="7" xfId="0" applyFont="1" applyFill="1" applyBorder="1" applyAlignment="1">
      <alignment horizontal="center"/>
    </xf>
    <xf numFmtId="0" fontId="42" fillId="3" borderId="4" xfId="0" applyFont="1" applyFill="1" applyBorder="1" applyAlignment="1">
      <alignment horizontal="center"/>
    </xf>
    <xf numFmtId="0" fontId="42" fillId="0" borderId="7" xfId="0" applyFont="1" applyFill="1" applyBorder="1" applyAlignment="1">
      <alignment horizontal="center"/>
    </xf>
    <xf numFmtId="0" fontId="42" fillId="0" borderId="4" xfId="0" applyFont="1" applyFill="1" applyBorder="1" applyAlignment="1">
      <alignment horizontal="center"/>
    </xf>
    <xf numFmtId="0" fontId="42" fillId="0" borderId="3" xfId="0" applyFont="1" applyFill="1" applyBorder="1" applyAlignment="1">
      <alignment horizontal="center"/>
    </xf>
    <xf numFmtId="0" fontId="54" fillId="3" borderId="7" xfId="0" applyFont="1" applyFill="1" applyBorder="1" applyAlignment="1">
      <alignment horizontal="center"/>
    </xf>
    <xf numFmtId="0" fontId="54" fillId="3" borderId="4" xfId="0" applyFont="1" applyFill="1" applyBorder="1" applyAlignment="1">
      <alignment horizontal="center"/>
    </xf>
    <xf numFmtId="0" fontId="51" fillId="8" borderId="19" xfId="0" applyFont="1" applyFill="1" applyBorder="1" applyAlignment="1">
      <alignment horizontal="center"/>
    </xf>
    <xf numFmtId="0" fontId="51" fillId="8" borderId="8" xfId="0" applyFont="1" applyFill="1" applyBorder="1" applyAlignment="1">
      <alignment horizontal="center"/>
    </xf>
    <xf numFmtId="0" fontId="51" fillId="8" borderId="20" xfId="0" applyFont="1" applyFill="1" applyBorder="1" applyAlignment="1">
      <alignment horizontal="center"/>
    </xf>
    <xf numFmtId="0" fontId="42" fillId="0" borderId="7" xfId="0" applyFont="1" applyBorder="1" applyAlignment="1">
      <alignment horizontal="center"/>
    </xf>
    <xf numFmtId="0" fontId="42" fillId="0" borderId="3" xfId="0" applyFont="1" applyBorder="1" applyAlignment="1">
      <alignment horizontal="center"/>
    </xf>
    <xf numFmtId="0" fontId="42" fillId="0" borderId="4" xfId="0" applyFont="1" applyBorder="1" applyAlignment="1">
      <alignment horizontal="center"/>
    </xf>
    <xf numFmtId="0" fontId="42" fillId="3" borderId="3" xfId="0" applyFont="1" applyFill="1" applyBorder="1" applyAlignment="1">
      <alignment horizontal="center"/>
    </xf>
    <xf numFmtId="0" fontId="42" fillId="0" borderId="1" xfId="0" applyFont="1" applyBorder="1" applyAlignment="1">
      <alignment horizontal="center"/>
    </xf>
    <xf numFmtId="0" fontId="41" fillId="0" borderId="1" xfId="0" applyFont="1" applyBorder="1" applyAlignment="1">
      <alignment horizontal="center"/>
    </xf>
    <xf numFmtId="0" fontId="56" fillId="0" borderId="7" xfId="0" applyFont="1" applyBorder="1" applyAlignment="1">
      <alignment horizontal="left"/>
    </xf>
    <xf numFmtId="0" fontId="56" fillId="0" borderId="4" xfId="0" applyFont="1" applyBorder="1" applyAlignment="1">
      <alignment horizontal="left"/>
    </xf>
    <xf numFmtId="0" fontId="56" fillId="0" borderId="3" xfId="0" applyFont="1" applyBorder="1" applyAlignment="1">
      <alignment horizontal="left"/>
    </xf>
    <xf numFmtId="0" fontId="46" fillId="0" borderId="4" xfId="0" applyFont="1" applyBorder="1" applyAlignment="1">
      <alignment horizontal="center"/>
    </xf>
    <xf numFmtId="0" fontId="46" fillId="0" borderId="3" xfId="0" applyFont="1" applyBorder="1" applyAlignment="1">
      <alignment horizontal="center"/>
    </xf>
    <xf numFmtId="0" fontId="42" fillId="0" borderId="1" xfId="0" applyFont="1" applyFill="1" applyBorder="1" applyAlignment="1">
      <alignment horizontal="center"/>
    </xf>
    <xf numFmtId="0" fontId="56" fillId="0" borderId="1" xfId="0" applyFont="1" applyBorder="1" applyAlignment="1">
      <alignment horizontal="left"/>
    </xf>
    <xf numFmtId="0" fontId="51" fillId="8" borderId="24" xfId="0" applyFont="1" applyFill="1" applyBorder="1" applyAlignment="1">
      <alignment horizontal="center"/>
    </xf>
    <xf numFmtId="0" fontId="51" fillId="8" borderId="17" xfId="0" applyFont="1" applyFill="1" applyBorder="1" applyAlignment="1">
      <alignment horizontal="center"/>
    </xf>
    <xf numFmtId="0" fontId="51" fillId="8" borderId="10" xfId="0" applyFont="1" applyFill="1" applyBorder="1" applyAlignment="1">
      <alignment horizontal="center"/>
    </xf>
    <xf numFmtId="0" fontId="41" fillId="0" borderId="7" xfId="0" applyFont="1" applyBorder="1" applyAlignment="1">
      <alignment horizontal="center"/>
    </xf>
    <xf numFmtId="0" fontId="41" fillId="0" borderId="4" xfId="0" applyFont="1" applyBorder="1" applyAlignment="1">
      <alignment horizontal="center"/>
    </xf>
    <xf numFmtId="0" fontId="41" fillId="0" borderId="3" xfId="0" applyFont="1" applyBorder="1" applyAlignment="1">
      <alignment horizontal="center"/>
    </xf>
    <xf numFmtId="0" fontId="46" fillId="0" borderId="1" xfId="0" applyFont="1" applyBorder="1" applyAlignment="1">
      <alignment horizontal="center"/>
    </xf>
    <xf numFmtId="49" fontId="55" fillId="0" borderId="0" xfId="0" applyNumberFormat="1" applyFont="1" applyAlignment="1">
      <alignment horizontal="left" vertical="center"/>
    </xf>
    <xf numFmtId="0" fontId="43" fillId="0" borderId="0" xfId="0" applyFont="1" applyAlignment="1">
      <alignment horizontal="center" vertical="center"/>
    </xf>
    <xf numFmtId="0" fontId="54" fillId="3" borderId="3" xfId="0" applyFont="1" applyFill="1" applyBorder="1" applyAlignment="1">
      <alignment horizontal="center"/>
    </xf>
    <xf numFmtId="0" fontId="43" fillId="0" borderId="0" xfId="0" applyFont="1" applyAlignment="1">
      <alignment horizontal="left" vertical="center"/>
    </xf>
    <xf numFmtId="0" fontId="41" fillId="0" borderId="9" xfId="0" applyFont="1" applyBorder="1" applyAlignment="1">
      <alignment horizontal="center"/>
    </xf>
    <xf numFmtId="0" fontId="46" fillId="0" borderId="7" xfId="0" applyFont="1" applyBorder="1" applyAlignment="1">
      <alignment horizontal="center"/>
    </xf>
    <xf numFmtId="0" fontId="43" fillId="0" borderId="0" xfId="0" applyFont="1" applyAlignment="1">
      <alignment vertical="center"/>
    </xf>
    <xf numFmtId="0" fontId="55" fillId="0" borderId="0" xfId="0" applyFont="1" applyAlignment="1">
      <alignment horizontal="left" vertical="center"/>
    </xf>
    <xf numFmtId="1" fontId="57" fillId="15" borderId="51" xfId="0" applyNumberFormat="1" applyFont="1" applyFill="1" applyBorder="1" applyAlignment="1">
      <alignment horizontal="center" vertical="center"/>
    </xf>
    <xf numFmtId="0" fontId="47" fillId="0" borderId="26" xfId="0" applyFont="1" applyBorder="1" applyAlignment="1">
      <alignment horizontal="center"/>
    </xf>
    <xf numFmtId="0" fontId="47" fillId="0" borderId="3" xfId="0" applyFont="1" applyBorder="1" applyAlignment="1">
      <alignment horizontal="center"/>
    </xf>
    <xf numFmtId="1" fontId="56" fillId="14" borderId="0" xfId="0" applyNumberFormat="1" applyFont="1" applyFill="1" applyAlignment="1">
      <alignment horizontal="left" vertical="center"/>
    </xf>
    <xf numFmtId="0" fontId="58" fillId="15" borderId="0" xfId="0" applyFont="1" applyFill="1" applyAlignment="1">
      <alignment horizontal="center" vertical="center"/>
    </xf>
    <xf numFmtId="0" fontId="42" fillId="0" borderId="32" xfId="0" applyFont="1" applyBorder="1" applyAlignment="1">
      <alignment horizontal="center"/>
    </xf>
    <xf numFmtId="0" fontId="42" fillId="0" borderId="35" xfId="0" applyFont="1" applyBorder="1" applyAlignment="1">
      <alignment horizontal="center"/>
    </xf>
    <xf numFmtId="0" fontId="56" fillId="0" borderId="51" xfId="0" applyFont="1" applyBorder="1" applyAlignment="1">
      <alignment horizontal="left"/>
    </xf>
    <xf numFmtId="0" fontId="56" fillId="0" borderId="0" xfId="0" applyFont="1" applyAlignment="1">
      <alignment horizontal="left"/>
    </xf>
    <xf numFmtId="0" fontId="95" fillId="11" borderId="47" xfId="4" applyFont="1" applyFill="1" applyBorder="1" applyAlignment="1">
      <alignment horizontal="center"/>
    </xf>
    <xf numFmtId="0" fontId="95" fillId="11" borderId="48" xfId="4" applyFont="1" applyFill="1" applyBorder="1" applyAlignment="1">
      <alignment horizontal="center"/>
    </xf>
    <xf numFmtId="0" fontId="95" fillId="11" borderId="49" xfId="4" applyFont="1" applyFill="1" applyBorder="1" applyAlignment="1">
      <alignment horizontal="center"/>
    </xf>
    <xf numFmtId="49" fontId="95" fillId="11" borderId="51" xfId="4" applyNumberFormat="1" applyFont="1" applyFill="1" applyBorder="1" applyAlignment="1">
      <alignment horizontal="center"/>
    </xf>
    <xf numFmtId="49" fontId="95" fillId="11" borderId="0" xfId="4" applyNumberFormat="1" applyFont="1" applyFill="1" applyBorder="1" applyAlignment="1">
      <alignment horizontal="center"/>
    </xf>
    <xf numFmtId="49" fontId="95" fillId="11" borderId="18" xfId="4" applyNumberFormat="1" applyFont="1" applyFill="1" applyBorder="1" applyAlignment="1">
      <alignment horizontal="center"/>
    </xf>
    <xf numFmtId="0" fontId="95" fillId="11" borderId="45" xfId="4" applyFont="1" applyFill="1" applyBorder="1" applyAlignment="1">
      <alignment horizontal="center"/>
    </xf>
    <xf numFmtId="0" fontId="95" fillId="11" borderId="41" xfId="4" applyFont="1" applyFill="1" applyBorder="1" applyAlignment="1">
      <alignment horizontal="center"/>
    </xf>
    <xf numFmtId="0" fontId="95" fillId="11" borderId="50" xfId="4" applyFont="1" applyFill="1" applyBorder="1" applyAlignment="1">
      <alignment horizontal="center"/>
    </xf>
    <xf numFmtId="0" fontId="95" fillId="11" borderId="19" xfId="12" applyFont="1" applyFill="1" applyBorder="1" applyAlignment="1">
      <alignment horizontal="center"/>
    </xf>
    <xf numFmtId="0" fontId="95" fillId="11" borderId="8" xfId="12" applyFont="1" applyFill="1" applyBorder="1" applyAlignment="1">
      <alignment horizontal="center"/>
    </xf>
    <xf numFmtId="0" fontId="95" fillId="11" borderId="20" xfId="12" applyFont="1" applyFill="1" applyBorder="1" applyAlignment="1">
      <alignment horizontal="center"/>
    </xf>
    <xf numFmtId="0" fontId="95" fillId="11" borderId="24" xfId="12" applyFont="1" applyFill="1" applyBorder="1" applyAlignment="1">
      <alignment horizontal="center"/>
    </xf>
    <xf numFmtId="0" fontId="95" fillId="11" borderId="17" xfId="12" applyFont="1" applyFill="1" applyBorder="1" applyAlignment="1">
      <alignment horizontal="center"/>
    </xf>
    <xf numFmtId="0" fontId="95" fillId="11" borderId="10" xfId="12" applyFont="1" applyFill="1" applyBorder="1" applyAlignment="1">
      <alignment horizontal="center"/>
    </xf>
    <xf numFmtId="49" fontId="95" fillId="11" borderId="22" xfId="12" applyNumberFormat="1" applyFont="1" applyFill="1" applyBorder="1" applyAlignment="1">
      <alignment horizontal="center"/>
    </xf>
    <xf numFmtId="49" fontId="95" fillId="11" borderId="0" xfId="12" applyNumberFormat="1" applyFont="1" applyFill="1" applyBorder="1" applyAlignment="1">
      <alignment horizontal="center"/>
    </xf>
    <xf numFmtId="49" fontId="95" fillId="11" borderId="5" xfId="12" applyNumberFormat="1" applyFont="1" applyFill="1" applyBorder="1" applyAlignment="1">
      <alignment horizontal="center"/>
    </xf>
    <xf numFmtId="0" fontId="46" fillId="7" borderId="58" xfId="12" applyFont="1" applyFill="1" applyBorder="1" applyAlignment="1">
      <alignment horizontal="center"/>
    </xf>
    <xf numFmtId="0" fontId="46" fillId="7" borderId="36" xfId="12" applyFont="1" applyFill="1" applyBorder="1" applyAlignment="1">
      <alignment horizontal="center"/>
    </xf>
    <xf numFmtId="0" fontId="46" fillId="7" borderId="57" xfId="12" applyFont="1" applyFill="1" applyBorder="1" applyAlignment="1">
      <alignment horizontal="center"/>
    </xf>
    <xf numFmtId="0" fontId="46" fillId="13" borderId="7" xfId="12" applyFont="1" applyFill="1" applyBorder="1" applyAlignment="1">
      <alignment horizontal="center"/>
    </xf>
    <xf numFmtId="0" fontId="46" fillId="13" borderId="4" xfId="12" applyFont="1" applyFill="1" applyBorder="1" applyAlignment="1">
      <alignment horizontal="center"/>
    </xf>
    <xf numFmtId="0" fontId="46" fillId="13" borderId="3" xfId="12" applyFont="1" applyFill="1" applyBorder="1" applyAlignment="1">
      <alignment horizontal="center"/>
    </xf>
    <xf numFmtId="0" fontId="95" fillId="11" borderId="45" xfId="0" applyFont="1" applyFill="1" applyBorder="1" applyAlignment="1">
      <alignment horizontal="center"/>
    </xf>
    <xf numFmtId="0" fontId="95" fillId="11" borderId="41" xfId="0" applyFont="1" applyFill="1" applyBorder="1" applyAlignment="1">
      <alignment horizontal="center"/>
    </xf>
    <xf numFmtId="0" fontId="95" fillId="11" borderId="50" xfId="0" applyFont="1" applyFill="1" applyBorder="1" applyAlignment="1">
      <alignment horizontal="center"/>
    </xf>
    <xf numFmtId="49" fontId="95" fillId="11" borderId="51" xfId="0" applyNumberFormat="1" applyFont="1" applyFill="1" applyBorder="1" applyAlignment="1">
      <alignment horizontal="center"/>
    </xf>
    <xf numFmtId="49" fontId="95" fillId="11" borderId="0" xfId="0" applyNumberFormat="1" applyFont="1" applyFill="1" applyBorder="1" applyAlignment="1">
      <alignment horizontal="center"/>
    </xf>
    <xf numFmtId="49" fontId="95" fillId="11" borderId="18" xfId="0" applyNumberFormat="1" applyFont="1" applyFill="1" applyBorder="1" applyAlignment="1">
      <alignment horizontal="center"/>
    </xf>
    <xf numFmtId="0" fontId="83" fillId="0" borderId="1" xfId="8" applyFont="1" applyFill="1" applyBorder="1" applyAlignment="1">
      <alignment horizontal="center"/>
    </xf>
    <xf numFmtId="0" fontId="50" fillId="0" borderId="1" xfId="0" applyFont="1" applyBorder="1" applyAlignment="1">
      <alignment horizontal="center"/>
    </xf>
    <xf numFmtId="0" fontId="96" fillId="11" borderId="41" xfId="0" applyFont="1" applyFill="1" applyBorder="1" applyAlignment="1">
      <alignment horizontal="center"/>
    </xf>
    <xf numFmtId="0" fontId="96" fillId="11" borderId="50" xfId="0" applyFont="1" applyFill="1" applyBorder="1" applyAlignment="1">
      <alignment horizontal="center"/>
    </xf>
    <xf numFmtId="0" fontId="83" fillId="0" borderId="1" xfId="0" applyFont="1" applyFill="1" applyBorder="1" applyAlignment="1">
      <alignment horizontal="center"/>
    </xf>
    <xf numFmtId="0" fontId="68" fillId="6" borderId="7" xfId="0" applyFont="1" applyFill="1" applyBorder="1" applyAlignment="1">
      <alignment horizontal="center"/>
    </xf>
    <xf numFmtId="0" fontId="68" fillId="6" borderId="4" xfId="0" applyFont="1" applyFill="1" applyBorder="1" applyAlignment="1">
      <alignment horizontal="center"/>
    </xf>
    <xf numFmtId="0" fontId="68" fillId="6" borderId="33" xfId="0" applyFont="1" applyFill="1" applyBorder="1" applyAlignment="1">
      <alignment horizontal="center"/>
    </xf>
    <xf numFmtId="0" fontId="95" fillId="11" borderId="47" xfId="2" applyFont="1" applyFill="1" applyBorder="1" applyAlignment="1">
      <alignment horizontal="center"/>
    </xf>
    <xf numFmtId="0" fontId="95" fillId="11" borderId="48" xfId="2" applyFont="1" applyFill="1" applyBorder="1" applyAlignment="1">
      <alignment horizontal="center"/>
    </xf>
    <xf numFmtId="0" fontId="95" fillId="11" borderId="49" xfId="2" applyFont="1" applyFill="1" applyBorder="1" applyAlignment="1">
      <alignment horizontal="center"/>
    </xf>
    <xf numFmtId="49" fontId="95" fillId="11" borderId="51" xfId="2" applyNumberFormat="1" applyFont="1" applyFill="1" applyBorder="1" applyAlignment="1">
      <alignment horizontal="center"/>
    </xf>
    <xf numFmtId="49" fontId="95" fillId="11" borderId="0" xfId="2" applyNumberFormat="1" applyFont="1" applyFill="1" applyBorder="1" applyAlignment="1">
      <alignment horizontal="center"/>
    </xf>
    <xf numFmtId="49" fontId="95" fillId="11" borderId="18" xfId="2" applyNumberFormat="1" applyFont="1" applyFill="1" applyBorder="1" applyAlignment="1">
      <alignment horizontal="center"/>
    </xf>
    <xf numFmtId="0" fontId="95" fillId="11" borderId="45" xfId="2" applyFont="1" applyFill="1" applyBorder="1" applyAlignment="1">
      <alignment horizontal="center"/>
    </xf>
    <xf numFmtId="0" fontId="95" fillId="11" borderId="41" xfId="2" applyFont="1" applyFill="1" applyBorder="1" applyAlignment="1">
      <alignment horizontal="center"/>
    </xf>
    <xf numFmtId="0" fontId="95" fillId="11" borderId="50" xfId="2" applyFont="1" applyFill="1" applyBorder="1" applyAlignment="1">
      <alignment horizontal="center"/>
    </xf>
    <xf numFmtId="0" fontId="46" fillId="6" borderId="7" xfId="9" applyFont="1" applyFill="1" applyBorder="1" applyAlignment="1">
      <alignment horizontal="center"/>
    </xf>
    <xf numFmtId="0" fontId="46" fillId="6" borderId="4" xfId="9" applyFont="1" applyFill="1" applyBorder="1" applyAlignment="1">
      <alignment horizontal="center"/>
    </xf>
    <xf numFmtId="0" fontId="46" fillId="6" borderId="3" xfId="9" applyFont="1" applyFill="1" applyBorder="1" applyAlignment="1">
      <alignment horizontal="center"/>
    </xf>
    <xf numFmtId="0" fontId="46" fillId="6" borderId="1" xfId="9" applyFont="1" applyFill="1" applyBorder="1" applyAlignment="1">
      <alignment horizontal="left"/>
    </xf>
    <xf numFmtId="0" fontId="46" fillId="6" borderId="7" xfId="9" applyFont="1" applyFill="1" applyBorder="1" applyAlignment="1">
      <alignment horizontal="left"/>
    </xf>
    <xf numFmtId="0" fontId="46" fillId="6" borderId="4" xfId="9" applyFont="1" applyFill="1" applyBorder="1" applyAlignment="1">
      <alignment horizontal="left"/>
    </xf>
    <xf numFmtId="0" fontId="46" fillId="0" borderId="1" xfId="9" applyFont="1" applyBorder="1" applyAlignment="1">
      <alignment horizontal="left"/>
    </xf>
    <xf numFmtId="0" fontId="44" fillId="13" borderId="32" xfId="9" applyFont="1" applyFill="1" applyBorder="1" applyAlignment="1">
      <alignment horizontal="left"/>
    </xf>
    <xf numFmtId="0" fontId="44" fillId="13" borderId="23" xfId="9" applyFont="1" applyFill="1" applyBorder="1" applyAlignment="1">
      <alignment horizontal="left"/>
    </xf>
    <xf numFmtId="0" fontId="44" fillId="13" borderId="21" xfId="9" applyFont="1" applyFill="1" applyBorder="1" applyAlignment="1">
      <alignment horizontal="left"/>
    </xf>
    <xf numFmtId="0" fontId="46" fillId="0" borderId="7" xfId="9" applyFont="1" applyBorder="1" applyAlignment="1">
      <alignment horizontal="center"/>
    </xf>
    <xf numFmtId="0" fontId="46" fillId="0" borderId="4" xfId="9" applyFont="1" applyBorder="1" applyAlignment="1">
      <alignment horizontal="center"/>
    </xf>
    <xf numFmtId="0" fontId="44" fillId="13" borderId="1" xfId="0" applyFont="1" applyFill="1" applyBorder="1" applyAlignment="1">
      <alignment horizontal="left"/>
    </xf>
    <xf numFmtId="0" fontId="84" fillId="0" borderId="1" xfId="9" applyFont="1" applyFill="1" applyBorder="1" applyAlignment="1">
      <alignment horizontal="left"/>
    </xf>
    <xf numFmtId="0" fontId="44" fillId="13" borderId="1" xfId="9" applyFont="1" applyFill="1" applyBorder="1" applyAlignment="1">
      <alignment horizontal="left"/>
    </xf>
    <xf numFmtId="0" fontId="95" fillId="11" borderId="47" xfId="9" applyFont="1" applyFill="1" applyBorder="1" applyAlignment="1">
      <alignment horizontal="center"/>
    </xf>
    <xf numFmtId="0" fontId="95" fillId="11" borderId="48" xfId="9" applyFont="1" applyFill="1" applyBorder="1" applyAlignment="1">
      <alignment horizontal="center"/>
    </xf>
    <xf numFmtId="0" fontId="95" fillId="11" borderId="49" xfId="9" applyFont="1" applyFill="1" applyBorder="1" applyAlignment="1">
      <alignment horizontal="center"/>
    </xf>
    <xf numFmtId="49" fontId="95" fillId="11" borderId="51" xfId="9" applyNumberFormat="1" applyFont="1" applyFill="1" applyBorder="1" applyAlignment="1">
      <alignment horizontal="center"/>
    </xf>
    <xf numFmtId="49" fontId="95" fillId="11" borderId="0" xfId="9" applyNumberFormat="1" applyFont="1" applyFill="1" applyBorder="1" applyAlignment="1">
      <alignment horizontal="center"/>
    </xf>
    <xf numFmtId="49" fontId="95" fillId="11" borderId="18" xfId="9" applyNumberFormat="1" applyFont="1" applyFill="1" applyBorder="1" applyAlignment="1">
      <alignment horizontal="center"/>
    </xf>
    <xf numFmtId="0" fontId="95" fillId="11" borderId="45" xfId="9" applyFont="1" applyFill="1" applyBorder="1" applyAlignment="1">
      <alignment horizontal="center"/>
    </xf>
    <xf numFmtId="0" fontId="95" fillId="11" borderId="41" xfId="9" applyFont="1" applyFill="1" applyBorder="1" applyAlignment="1">
      <alignment horizontal="center"/>
    </xf>
    <xf numFmtId="0" fontId="95" fillId="11" borderId="50" xfId="9" applyFont="1" applyFill="1" applyBorder="1" applyAlignment="1">
      <alignment horizontal="center"/>
    </xf>
    <xf numFmtId="49" fontId="95" fillId="11" borderId="51" xfId="13" applyNumberFormat="1" applyFont="1" applyFill="1" applyBorder="1" applyAlignment="1">
      <alignment horizontal="center"/>
    </xf>
    <xf numFmtId="49" fontId="95" fillId="11" borderId="0" xfId="13" applyNumberFormat="1" applyFont="1" applyFill="1" applyBorder="1" applyAlignment="1">
      <alignment horizontal="center"/>
    </xf>
    <xf numFmtId="49" fontId="95" fillId="11" borderId="18" xfId="13" applyNumberFormat="1" applyFont="1" applyFill="1" applyBorder="1" applyAlignment="1">
      <alignment horizontal="center"/>
    </xf>
    <xf numFmtId="0" fontId="46" fillId="5" borderId="47" xfId="0" applyFont="1" applyFill="1" applyBorder="1" applyAlignment="1">
      <alignment horizontal="center"/>
    </xf>
    <xf numFmtId="0" fontId="46" fillId="5" borderId="49" xfId="0" applyFont="1" applyFill="1" applyBorder="1" applyAlignment="1">
      <alignment horizontal="center"/>
    </xf>
    <xf numFmtId="0" fontId="46" fillId="5" borderId="45" xfId="0" applyFont="1" applyFill="1" applyBorder="1" applyAlignment="1">
      <alignment horizontal="center"/>
    </xf>
    <xf numFmtId="0" fontId="46" fillId="5" borderId="50" xfId="0" applyFont="1" applyFill="1" applyBorder="1" applyAlignment="1">
      <alignment horizontal="center"/>
    </xf>
    <xf numFmtId="0" fontId="95" fillId="11" borderId="47" xfId="3" applyFont="1" applyFill="1" applyBorder="1" applyAlignment="1">
      <alignment horizontal="center"/>
    </xf>
    <xf numFmtId="0" fontId="95" fillId="11" borderId="48" xfId="3" applyFont="1" applyFill="1" applyBorder="1" applyAlignment="1">
      <alignment horizontal="center"/>
    </xf>
    <xf numFmtId="0" fontId="95" fillId="11" borderId="49" xfId="3" applyFont="1" applyFill="1" applyBorder="1" applyAlignment="1">
      <alignment horizontal="center"/>
    </xf>
    <xf numFmtId="49" fontId="95" fillId="11" borderId="51" xfId="3" applyNumberFormat="1" applyFont="1" applyFill="1" applyBorder="1" applyAlignment="1">
      <alignment horizontal="center"/>
    </xf>
    <xf numFmtId="49" fontId="95" fillId="11" borderId="0" xfId="3" applyNumberFormat="1" applyFont="1" applyFill="1" applyBorder="1" applyAlignment="1">
      <alignment horizontal="center"/>
    </xf>
    <xf numFmtId="49" fontId="95" fillId="11" borderId="18" xfId="3" applyNumberFormat="1" applyFont="1" applyFill="1" applyBorder="1" applyAlignment="1">
      <alignment horizontal="center"/>
    </xf>
    <xf numFmtId="0" fontId="95" fillId="11" borderId="45" xfId="3" applyFont="1" applyFill="1" applyBorder="1" applyAlignment="1">
      <alignment horizontal="center"/>
    </xf>
    <xf numFmtId="0" fontId="95" fillId="11" borderId="41" xfId="3" applyFont="1" applyFill="1" applyBorder="1" applyAlignment="1">
      <alignment horizontal="center"/>
    </xf>
    <xf numFmtId="0" fontId="95" fillId="11" borderId="50" xfId="3" applyFont="1" applyFill="1" applyBorder="1" applyAlignment="1">
      <alignment horizontal="center"/>
    </xf>
    <xf numFmtId="0" fontId="95" fillId="11" borderId="47" xfId="0" applyFont="1" applyFill="1" applyBorder="1" applyAlignment="1">
      <alignment horizontal="center"/>
    </xf>
    <xf numFmtId="0" fontId="95" fillId="11" borderId="48" xfId="0" applyFont="1" applyFill="1" applyBorder="1" applyAlignment="1">
      <alignment horizontal="center"/>
    </xf>
    <xf numFmtId="0" fontId="95" fillId="11" borderId="49" xfId="0" applyFont="1" applyFill="1" applyBorder="1" applyAlignment="1">
      <alignment horizontal="center"/>
    </xf>
    <xf numFmtId="0" fontId="95" fillId="11" borderId="47" xfId="11" applyFont="1" applyFill="1" applyBorder="1" applyAlignment="1">
      <alignment horizontal="center"/>
    </xf>
    <xf numFmtId="0" fontId="95" fillId="11" borderId="48" xfId="11" applyFont="1" applyFill="1" applyBorder="1" applyAlignment="1">
      <alignment horizontal="center"/>
    </xf>
    <xf numFmtId="0" fontId="95" fillId="11" borderId="49" xfId="11" applyFont="1" applyFill="1" applyBorder="1" applyAlignment="1">
      <alignment horizontal="center"/>
    </xf>
    <xf numFmtId="0" fontId="97" fillId="11" borderId="51" xfId="11" applyFont="1" applyFill="1" applyBorder="1" applyAlignment="1">
      <alignment horizontal="center"/>
    </xf>
    <xf numFmtId="0" fontId="97" fillId="11" borderId="0" xfId="11" applyFont="1" applyFill="1" applyBorder="1" applyAlignment="1">
      <alignment horizontal="center"/>
    </xf>
    <xf numFmtId="0" fontId="97" fillId="11" borderId="18" xfId="11" applyFont="1" applyFill="1" applyBorder="1" applyAlignment="1">
      <alignment horizontal="center"/>
    </xf>
    <xf numFmtId="49" fontId="95" fillId="11" borderId="51" xfId="11" applyNumberFormat="1" applyFont="1" applyFill="1" applyBorder="1" applyAlignment="1">
      <alignment horizontal="center"/>
    </xf>
    <xf numFmtId="49" fontId="95" fillId="11" borderId="0" xfId="11" applyNumberFormat="1" applyFont="1" applyFill="1" applyBorder="1" applyAlignment="1">
      <alignment horizontal="center"/>
    </xf>
    <xf numFmtId="49" fontId="95" fillId="11" borderId="18" xfId="11" applyNumberFormat="1" applyFont="1" applyFill="1" applyBorder="1" applyAlignment="1">
      <alignment horizontal="center"/>
    </xf>
    <xf numFmtId="0" fontId="95" fillId="11" borderId="45" xfId="11" applyFont="1" applyFill="1" applyBorder="1" applyAlignment="1">
      <alignment horizontal="center"/>
    </xf>
    <xf numFmtId="0" fontId="95" fillId="11" borderId="41" xfId="11" applyFont="1" applyFill="1" applyBorder="1" applyAlignment="1">
      <alignment horizontal="center"/>
    </xf>
    <xf numFmtId="0" fontId="95" fillId="11" borderId="50" xfId="11" applyFont="1" applyFill="1" applyBorder="1" applyAlignment="1">
      <alignment horizontal="center"/>
    </xf>
    <xf numFmtId="0" fontId="72" fillId="10" borderId="9" xfId="0" applyFont="1" applyFill="1" applyBorder="1" applyAlignment="1">
      <alignment horizontal="right" vertical="center"/>
    </xf>
    <xf numFmtId="0" fontId="72" fillId="10" borderId="11" xfId="0" applyFont="1" applyFill="1" applyBorder="1" applyAlignment="1">
      <alignment horizontal="right" vertical="center"/>
    </xf>
    <xf numFmtId="0" fontId="70" fillId="0" borderId="9" xfId="0" applyFont="1" applyBorder="1" applyAlignment="1">
      <alignment horizontal="right" vertical="center"/>
    </xf>
    <xf numFmtId="0" fontId="70" fillId="0" borderId="11" xfId="0" applyFont="1" applyBorder="1" applyAlignment="1">
      <alignment horizontal="right" vertical="center"/>
    </xf>
    <xf numFmtId="0" fontId="70" fillId="6" borderId="9" xfId="0" applyFont="1" applyFill="1" applyBorder="1" applyAlignment="1">
      <alignment horizontal="right" vertical="center"/>
    </xf>
    <xf numFmtId="0" fontId="70" fillId="6" borderId="11" xfId="0" applyFont="1" applyFill="1" applyBorder="1" applyAlignment="1">
      <alignment horizontal="right" vertical="center"/>
    </xf>
    <xf numFmtId="0" fontId="95" fillId="11" borderId="47" xfId="11" applyFont="1" applyFill="1" applyBorder="1" applyAlignment="1">
      <alignment horizontal="center" wrapText="1"/>
    </xf>
    <xf numFmtId="0" fontId="95" fillId="11" borderId="48" xfId="11" applyFont="1" applyFill="1" applyBorder="1" applyAlignment="1">
      <alignment horizontal="center" wrapText="1"/>
    </xf>
    <xf numFmtId="0" fontId="95" fillId="11" borderId="49" xfId="11" applyFont="1" applyFill="1" applyBorder="1" applyAlignment="1">
      <alignment horizontal="center" wrapText="1"/>
    </xf>
    <xf numFmtId="0" fontId="97" fillId="11" borderId="51" xfId="11" applyFont="1" applyFill="1" applyBorder="1" applyAlignment="1">
      <alignment horizontal="center" wrapText="1"/>
    </xf>
    <xf numFmtId="0" fontId="97" fillId="11" borderId="0" xfId="11" applyFont="1" applyFill="1" applyBorder="1" applyAlignment="1">
      <alignment horizontal="center" wrapText="1"/>
    </xf>
    <xf numFmtId="0" fontId="97" fillId="11" borderId="18" xfId="11" applyFont="1" applyFill="1" applyBorder="1" applyAlignment="1">
      <alignment horizontal="center" wrapText="1"/>
    </xf>
    <xf numFmtId="49" fontId="95" fillId="11" borderId="51" xfId="11" applyNumberFormat="1" applyFont="1" applyFill="1" applyBorder="1" applyAlignment="1">
      <alignment horizontal="center" wrapText="1"/>
    </xf>
    <xf numFmtId="49" fontId="95" fillId="11" borderId="0" xfId="11" applyNumberFormat="1" applyFont="1" applyFill="1" applyBorder="1" applyAlignment="1">
      <alignment horizontal="center" wrapText="1"/>
    </xf>
    <xf numFmtId="49" fontId="95" fillId="11" borderId="18" xfId="11" applyNumberFormat="1" applyFont="1" applyFill="1" applyBorder="1" applyAlignment="1">
      <alignment horizontal="center" wrapText="1"/>
    </xf>
    <xf numFmtId="0" fontId="95" fillId="11" borderId="45" xfId="11" applyFont="1" applyFill="1" applyBorder="1" applyAlignment="1">
      <alignment horizontal="center" wrapText="1"/>
    </xf>
    <xf numFmtId="0" fontId="95" fillId="11" borderId="41" xfId="11" applyFont="1" applyFill="1" applyBorder="1" applyAlignment="1">
      <alignment horizontal="center" wrapText="1"/>
    </xf>
    <xf numFmtId="0" fontId="95" fillId="11" borderId="50" xfId="11" applyFont="1" applyFill="1" applyBorder="1" applyAlignment="1">
      <alignment horizontal="center" wrapText="1"/>
    </xf>
    <xf numFmtId="0" fontId="95" fillId="11" borderId="51" xfId="11" applyFont="1" applyFill="1" applyBorder="1" applyAlignment="1">
      <alignment horizontal="center" wrapText="1"/>
    </xf>
    <xf numFmtId="0" fontId="95" fillId="11" borderId="0" xfId="11" applyFont="1" applyFill="1" applyBorder="1" applyAlignment="1">
      <alignment horizontal="center" wrapText="1"/>
    </xf>
    <xf numFmtId="0" fontId="95" fillId="11" borderId="18" xfId="11" applyFont="1" applyFill="1" applyBorder="1" applyAlignment="1">
      <alignment horizontal="center" wrapText="1"/>
    </xf>
    <xf numFmtId="0" fontId="70" fillId="6" borderId="63" xfId="0" applyFont="1" applyFill="1" applyBorder="1" applyAlignment="1">
      <alignment horizontal="right" vertical="center"/>
    </xf>
    <xf numFmtId="0" fontId="70" fillId="6" borderId="59" xfId="0" applyFont="1" applyFill="1" applyBorder="1" applyAlignment="1">
      <alignment horizontal="right" vertical="center"/>
    </xf>
    <xf numFmtId="0" fontId="72" fillId="10" borderId="63" xfId="0" applyFont="1" applyFill="1" applyBorder="1" applyAlignment="1">
      <alignment horizontal="right" vertical="center"/>
    </xf>
    <xf numFmtId="0" fontId="72" fillId="10" borderId="59" xfId="0" applyFont="1" applyFill="1" applyBorder="1" applyAlignment="1">
      <alignment horizontal="right" vertical="center"/>
    </xf>
    <xf numFmtId="0" fontId="70" fillId="6" borderId="63" xfId="0" applyFont="1" applyFill="1" applyBorder="1" applyAlignment="1">
      <alignment horizontal="center" vertical="center"/>
    </xf>
    <xf numFmtId="0" fontId="70" fillId="6" borderId="59" xfId="0" applyFont="1" applyFill="1" applyBorder="1" applyAlignment="1">
      <alignment horizontal="center" vertical="center"/>
    </xf>
    <xf numFmtId="0" fontId="70" fillId="6" borderId="53" xfId="0" applyFont="1" applyFill="1" applyBorder="1" applyAlignment="1">
      <alignment horizontal="right" vertical="center"/>
    </xf>
    <xf numFmtId="0" fontId="70" fillId="6" borderId="54" xfId="0" applyFont="1" applyFill="1" applyBorder="1" applyAlignment="1">
      <alignment horizontal="right" vertical="center"/>
    </xf>
    <xf numFmtId="0" fontId="70" fillId="6" borderId="15" xfId="0" applyFont="1" applyFill="1" applyBorder="1" applyAlignment="1">
      <alignment horizontal="right" vertical="center"/>
    </xf>
    <xf numFmtId="0" fontId="70" fillId="6" borderId="36" xfId="0" applyFont="1" applyFill="1" applyBorder="1" applyAlignment="1">
      <alignment horizontal="right" vertical="center"/>
    </xf>
    <xf numFmtId="0" fontId="70" fillId="0" borderId="52" xfId="11" applyFont="1" applyBorder="1" applyAlignment="1">
      <alignment horizontal="right" vertical="center"/>
    </xf>
    <xf numFmtId="0" fontId="70" fillId="0" borderId="40" xfId="11" applyFont="1" applyBorder="1" applyAlignment="1">
      <alignment horizontal="right" vertical="center"/>
    </xf>
    <xf numFmtId="0" fontId="70" fillId="6" borderId="52" xfId="0" applyFont="1" applyFill="1" applyBorder="1" applyAlignment="1">
      <alignment horizontal="center" vertical="center"/>
    </xf>
    <xf numFmtId="0" fontId="70" fillId="6" borderId="40" xfId="0" applyFont="1" applyFill="1" applyBorder="1" applyAlignment="1">
      <alignment horizontal="center" vertical="center"/>
    </xf>
    <xf numFmtId="0" fontId="70" fillId="6" borderId="55" xfId="0" applyFont="1" applyFill="1" applyBorder="1" applyAlignment="1">
      <alignment horizontal="right" vertical="center"/>
    </xf>
    <xf numFmtId="0" fontId="70" fillId="6" borderId="57" xfId="0" applyFont="1" applyFill="1" applyBorder="1" applyAlignment="1">
      <alignment horizontal="right" vertical="center"/>
    </xf>
    <xf numFmtId="0" fontId="70" fillId="6" borderId="28" xfId="0" applyFont="1" applyFill="1" applyBorder="1" applyAlignment="1">
      <alignment horizontal="right" vertical="center"/>
    </xf>
    <xf numFmtId="0" fontId="70" fillId="6" borderId="39" xfId="0" applyFont="1" applyFill="1" applyBorder="1" applyAlignment="1">
      <alignment horizontal="right" vertical="center"/>
    </xf>
    <xf numFmtId="0" fontId="70" fillId="6" borderId="62" xfId="0" applyFont="1" applyFill="1" applyBorder="1" applyAlignment="1">
      <alignment horizontal="right" vertical="center"/>
    </xf>
    <xf numFmtId="0" fontId="72" fillId="10" borderId="55" xfId="0" applyFont="1" applyFill="1" applyBorder="1" applyAlignment="1">
      <alignment horizontal="right" vertical="center"/>
    </xf>
    <xf numFmtId="0" fontId="72" fillId="10" borderId="57" xfId="0" applyFont="1" applyFill="1" applyBorder="1" applyAlignment="1">
      <alignment horizontal="right" vertical="center"/>
    </xf>
    <xf numFmtId="0" fontId="72" fillId="10" borderId="62" xfId="0" applyFont="1" applyFill="1" applyBorder="1" applyAlignment="1">
      <alignment horizontal="right" vertical="center"/>
    </xf>
    <xf numFmtId="0" fontId="41" fillId="10" borderId="9" xfId="0" applyFont="1" applyFill="1" applyBorder="1" applyAlignment="1">
      <alignment horizontal="right" vertical="center"/>
    </xf>
    <xf numFmtId="0" fontId="41" fillId="10" borderId="11" xfId="0" applyFont="1" applyFill="1" applyBorder="1" applyAlignment="1">
      <alignment horizontal="right" vertical="center"/>
    </xf>
  </cellXfs>
  <cellStyles count="14">
    <cellStyle name="Standard" xfId="0" builtinId="0"/>
    <cellStyle name="Standard_BIB" xfId="1" xr:uid="{00000000-0005-0000-0000-000001000000}"/>
    <cellStyle name="Standard_FSUSEK" xfId="2" xr:uid="{00000000-0005-0000-0000-000002000000}"/>
    <cellStyle name="Standard_FUNKSUB" xfId="3" xr:uid="{00000000-0005-0000-0000-000003000000}"/>
    <cellStyle name="Standard_GRU9495" xfId="4" xr:uid="{00000000-0005-0000-0000-000004000000}"/>
    <cellStyle name="Standard_Grundschulen FSU 9495" xfId="5" xr:uid="{00000000-0005-0000-0000-000005000000}"/>
    <cellStyle name="Standard_Grundschulen OSUW " xfId="6" xr:uid="{00000000-0005-0000-0000-000006000000}"/>
    <cellStyle name="Standard_GUW9495" xfId="7" xr:uid="{00000000-0005-0000-0000-000007000000}"/>
    <cellStyle name="Standard_GUWSEK" xfId="8" xr:uid="{00000000-0005-0000-0000-000008000000}"/>
    <cellStyle name="Standard_Hochschulen Total 9495" xfId="9" xr:uid="{00000000-0005-0000-0000-000009000000}"/>
    <cellStyle name="Standard_OSU9495" xfId="10" xr:uid="{00000000-0005-0000-0000-00000A000000}"/>
    <cellStyle name="Standard_Schul Weiterbildung Total 9495" xfId="11" xr:uid="{00000000-0005-0000-0000-00000B000000}"/>
    <cellStyle name="Standard_SEK9495" xfId="12" xr:uid="{00000000-0005-0000-0000-00000C000000}"/>
    <cellStyle name="Standard_Sonderschulen 9495" xfId="13" xr:uid="{00000000-0005-0000-0000-00000D000000}"/>
  </cellStyles>
  <dxfs count="1">
    <dxf>
      <font>
        <b/>
        <i val="0"/>
        <condense val="0"/>
        <extend val="0"/>
        <color auto="1"/>
      </font>
    </dxf>
  </dxfs>
  <tableStyles count="0" defaultTableStyle="TableStyleMedium2" defaultPivotStyle="PivotStyleLight16"/>
  <colors>
    <mruColors>
      <color rgb="FF99FF66"/>
      <color rgb="FFFFCC99"/>
      <color rgb="FFFFFF99"/>
      <color rgb="FFFFFF66"/>
      <color rgb="FFFF99CC"/>
      <color rgb="FFCCFF66"/>
      <color rgb="FFFF5050"/>
      <color rgb="FFFF33CC"/>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xcel-Dokumente/Statistik/Schuljahr%201998-99/BERMO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XCEL/FUNKSB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schlag Viktor"/>
      <sheetName val="Berechnungen Viktor"/>
      <sheetName val="Kostenberechnung Sekundar"/>
      <sheetName val="Modell Grundschulen I"/>
      <sheetName val="Parameter GRSCHUL II"/>
    </sheetNames>
    <sheetDataSet>
      <sheetData sheetId="0">
        <row r="3">
          <cell r="A3">
            <v>0</v>
          </cell>
          <cell r="B3">
            <v>0</v>
          </cell>
          <cell r="C3">
            <v>0</v>
          </cell>
          <cell r="D3">
            <v>0</v>
          </cell>
          <cell r="E3">
            <v>0</v>
          </cell>
          <cell r="F3">
            <v>0</v>
          </cell>
          <cell r="G3">
            <v>0</v>
          </cell>
          <cell r="H3">
            <v>0</v>
          </cell>
          <cell r="I3">
            <v>0</v>
          </cell>
          <cell r="J3">
            <v>0</v>
          </cell>
          <cell r="K3">
            <v>0</v>
          </cell>
          <cell r="L3">
            <v>0</v>
          </cell>
          <cell r="M3">
            <v>0</v>
          </cell>
        </row>
        <row r="4">
          <cell r="A4">
            <v>1</v>
          </cell>
          <cell r="B4">
            <v>1</v>
          </cell>
          <cell r="C4">
            <v>21</v>
          </cell>
          <cell r="D4">
            <v>20</v>
          </cell>
          <cell r="E4">
            <v>14</v>
          </cell>
          <cell r="F4">
            <v>13</v>
          </cell>
          <cell r="G4">
            <v>17</v>
          </cell>
          <cell r="H4">
            <v>12</v>
          </cell>
          <cell r="I4">
            <v>11</v>
          </cell>
          <cell r="J4">
            <v>90</v>
          </cell>
          <cell r="K4">
            <v>18</v>
          </cell>
          <cell r="L4">
            <v>1</v>
          </cell>
          <cell r="M4">
            <v>36</v>
          </cell>
        </row>
        <row r="5">
          <cell r="A5">
            <v>16</v>
          </cell>
          <cell r="B5">
            <v>18</v>
          </cell>
          <cell r="C5">
            <v>42</v>
          </cell>
          <cell r="D5">
            <v>40</v>
          </cell>
          <cell r="E5">
            <v>28</v>
          </cell>
          <cell r="F5">
            <v>26</v>
          </cell>
          <cell r="G5">
            <v>34</v>
          </cell>
          <cell r="H5">
            <v>24</v>
          </cell>
          <cell r="I5">
            <v>22</v>
          </cell>
          <cell r="J5">
            <v>91</v>
          </cell>
          <cell r="K5">
            <v>18.2</v>
          </cell>
          <cell r="L5">
            <v>17</v>
          </cell>
          <cell r="M5">
            <v>72</v>
          </cell>
        </row>
        <row r="6">
          <cell r="A6">
            <v>32</v>
          </cell>
          <cell r="B6">
            <v>36</v>
          </cell>
          <cell r="C6">
            <v>63</v>
          </cell>
          <cell r="D6">
            <v>60</v>
          </cell>
          <cell r="E6">
            <v>42</v>
          </cell>
          <cell r="F6">
            <v>39</v>
          </cell>
          <cell r="G6">
            <v>51</v>
          </cell>
          <cell r="H6">
            <v>36</v>
          </cell>
          <cell r="I6">
            <v>33</v>
          </cell>
          <cell r="J6">
            <v>92</v>
          </cell>
          <cell r="K6">
            <v>18.400000000000002</v>
          </cell>
          <cell r="L6">
            <v>34</v>
          </cell>
          <cell r="M6">
            <v>108</v>
          </cell>
        </row>
        <row r="7">
          <cell r="A7">
            <v>48</v>
          </cell>
          <cell r="B7">
            <v>54</v>
          </cell>
          <cell r="C7">
            <v>84</v>
          </cell>
          <cell r="D7">
            <v>80</v>
          </cell>
          <cell r="E7">
            <v>56</v>
          </cell>
          <cell r="F7">
            <v>52</v>
          </cell>
          <cell r="G7">
            <v>68</v>
          </cell>
          <cell r="H7">
            <v>48</v>
          </cell>
          <cell r="I7">
            <v>44</v>
          </cell>
          <cell r="J7">
            <v>93</v>
          </cell>
          <cell r="K7">
            <v>18.600000000000001</v>
          </cell>
          <cell r="L7">
            <v>51</v>
          </cell>
          <cell r="M7">
            <v>144</v>
          </cell>
        </row>
        <row r="8">
          <cell r="A8">
            <v>64</v>
          </cell>
          <cell r="B8">
            <v>72</v>
          </cell>
          <cell r="C8">
            <v>105</v>
          </cell>
          <cell r="D8">
            <v>100</v>
          </cell>
          <cell r="E8">
            <v>70</v>
          </cell>
          <cell r="F8">
            <v>65</v>
          </cell>
          <cell r="G8">
            <v>85</v>
          </cell>
          <cell r="H8">
            <v>60</v>
          </cell>
          <cell r="I8">
            <v>55</v>
          </cell>
          <cell r="J8">
            <v>94</v>
          </cell>
          <cell r="K8">
            <v>18.8</v>
          </cell>
          <cell r="L8">
            <v>68</v>
          </cell>
          <cell r="M8">
            <v>180</v>
          </cell>
        </row>
        <row r="9">
          <cell r="A9">
            <v>80</v>
          </cell>
          <cell r="B9">
            <v>90</v>
          </cell>
          <cell r="C9">
            <v>126</v>
          </cell>
          <cell r="D9">
            <v>120</v>
          </cell>
          <cell r="E9">
            <v>84</v>
          </cell>
          <cell r="F9">
            <v>78</v>
          </cell>
          <cell r="G9">
            <v>102</v>
          </cell>
          <cell r="H9">
            <v>72</v>
          </cell>
          <cell r="I9">
            <v>66</v>
          </cell>
          <cell r="J9">
            <v>95</v>
          </cell>
          <cell r="K9">
            <v>19</v>
          </cell>
          <cell r="L9">
            <v>85</v>
          </cell>
          <cell r="M9">
            <v>216</v>
          </cell>
        </row>
        <row r="10">
          <cell r="A10">
            <v>96</v>
          </cell>
          <cell r="B10">
            <v>108</v>
          </cell>
          <cell r="C10">
            <v>147</v>
          </cell>
          <cell r="D10">
            <v>140</v>
          </cell>
          <cell r="E10">
            <v>98</v>
          </cell>
          <cell r="F10">
            <v>91</v>
          </cell>
          <cell r="G10">
            <v>119</v>
          </cell>
          <cell r="H10">
            <v>84</v>
          </cell>
          <cell r="I10">
            <v>77</v>
          </cell>
          <cell r="J10">
            <v>96</v>
          </cell>
          <cell r="K10">
            <v>19.200000000000003</v>
          </cell>
          <cell r="L10">
            <v>102</v>
          </cell>
          <cell r="M10">
            <v>252</v>
          </cell>
        </row>
        <row r="11">
          <cell r="A11">
            <v>112</v>
          </cell>
          <cell r="B11">
            <v>126</v>
          </cell>
          <cell r="C11">
            <v>168</v>
          </cell>
          <cell r="D11">
            <v>160</v>
          </cell>
          <cell r="E11">
            <v>112</v>
          </cell>
          <cell r="F11">
            <v>104</v>
          </cell>
          <cell r="G11">
            <v>136</v>
          </cell>
          <cell r="H11">
            <v>96</v>
          </cell>
          <cell r="I11">
            <v>88</v>
          </cell>
          <cell r="J11">
            <v>97</v>
          </cell>
          <cell r="K11">
            <v>19.400000000000002</v>
          </cell>
          <cell r="L11">
            <v>119</v>
          </cell>
          <cell r="M11">
            <v>288</v>
          </cell>
        </row>
        <row r="12">
          <cell r="A12">
            <v>128</v>
          </cell>
          <cell r="B12">
            <v>144</v>
          </cell>
          <cell r="C12">
            <v>189</v>
          </cell>
          <cell r="D12">
            <v>180</v>
          </cell>
          <cell r="E12">
            <v>126</v>
          </cell>
          <cell r="F12">
            <v>117</v>
          </cell>
          <cell r="G12">
            <v>153</v>
          </cell>
          <cell r="H12">
            <v>108</v>
          </cell>
          <cell r="I12">
            <v>99</v>
          </cell>
          <cell r="J12">
            <v>98</v>
          </cell>
          <cell r="K12">
            <v>19.600000000000001</v>
          </cell>
          <cell r="L12">
            <v>136</v>
          </cell>
          <cell r="M12">
            <v>324</v>
          </cell>
        </row>
        <row r="13">
          <cell r="A13">
            <v>144</v>
          </cell>
          <cell r="B13">
            <v>162</v>
          </cell>
          <cell r="C13">
            <v>210</v>
          </cell>
          <cell r="D13">
            <v>200</v>
          </cell>
          <cell r="E13">
            <v>140</v>
          </cell>
          <cell r="F13">
            <v>130</v>
          </cell>
          <cell r="G13">
            <v>170</v>
          </cell>
          <cell r="H13">
            <v>120</v>
          </cell>
          <cell r="I13">
            <v>110</v>
          </cell>
          <cell r="J13">
            <v>99</v>
          </cell>
          <cell r="K13">
            <v>19.8</v>
          </cell>
          <cell r="L13">
            <v>153</v>
          </cell>
          <cell r="M13">
            <v>360</v>
          </cell>
        </row>
        <row r="14">
          <cell r="A14">
            <v>160</v>
          </cell>
          <cell r="B14">
            <v>180</v>
          </cell>
          <cell r="C14">
            <v>231</v>
          </cell>
          <cell r="D14">
            <v>220</v>
          </cell>
          <cell r="E14">
            <v>154</v>
          </cell>
          <cell r="F14">
            <v>143</v>
          </cell>
          <cell r="G14">
            <v>187</v>
          </cell>
          <cell r="H14">
            <v>132</v>
          </cell>
          <cell r="I14">
            <v>121</v>
          </cell>
          <cell r="J14">
            <v>100</v>
          </cell>
          <cell r="K14">
            <v>20</v>
          </cell>
          <cell r="L14">
            <v>170</v>
          </cell>
          <cell r="M14">
            <v>396</v>
          </cell>
        </row>
        <row r="15">
          <cell r="A15">
            <v>176</v>
          </cell>
          <cell r="B15">
            <v>198</v>
          </cell>
          <cell r="C15">
            <v>252</v>
          </cell>
          <cell r="D15">
            <v>240</v>
          </cell>
          <cell r="E15">
            <v>168</v>
          </cell>
          <cell r="F15">
            <v>156</v>
          </cell>
          <cell r="G15">
            <v>204</v>
          </cell>
          <cell r="H15">
            <v>144</v>
          </cell>
          <cell r="I15">
            <v>132</v>
          </cell>
          <cell r="J15">
            <v>101</v>
          </cell>
          <cell r="K15">
            <v>20.200000000000003</v>
          </cell>
        </row>
        <row r="16">
          <cell r="A16">
            <v>192</v>
          </cell>
          <cell r="B16">
            <v>216</v>
          </cell>
          <cell r="C16">
            <v>273</v>
          </cell>
          <cell r="D16">
            <v>260</v>
          </cell>
          <cell r="E16">
            <v>182</v>
          </cell>
          <cell r="F16">
            <v>169</v>
          </cell>
          <cell r="G16">
            <v>221</v>
          </cell>
          <cell r="H16">
            <v>156</v>
          </cell>
          <cell r="I16">
            <v>143</v>
          </cell>
          <cell r="J16">
            <v>102</v>
          </cell>
          <cell r="K16">
            <v>20.400000000000002</v>
          </cell>
        </row>
        <row r="17">
          <cell r="A17">
            <v>208</v>
          </cell>
          <cell r="B17">
            <v>234</v>
          </cell>
          <cell r="C17">
            <v>294</v>
          </cell>
          <cell r="D17">
            <v>280</v>
          </cell>
          <cell r="E17">
            <v>196</v>
          </cell>
          <cell r="F17">
            <v>182</v>
          </cell>
          <cell r="G17">
            <v>238</v>
          </cell>
          <cell r="H17">
            <v>168</v>
          </cell>
          <cell r="I17">
            <v>154</v>
          </cell>
          <cell r="J17">
            <v>103</v>
          </cell>
          <cell r="K17">
            <v>20.6</v>
          </cell>
        </row>
        <row r="18">
          <cell r="A18">
            <v>224</v>
          </cell>
          <cell r="B18">
            <v>252</v>
          </cell>
          <cell r="C18">
            <v>315</v>
          </cell>
          <cell r="D18">
            <v>300</v>
          </cell>
          <cell r="E18">
            <v>210</v>
          </cell>
          <cell r="F18">
            <v>195</v>
          </cell>
          <cell r="G18">
            <v>255</v>
          </cell>
          <cell r="H18">
            <v>180</v>
          </cell>
          <cell r="I18">
            <v>165</v>
          </cell>
          <cell r="J18">
            <v>104</v>
          </cell>
          <cell r="K18">
            <v>20.8</v>
          </cell>
        </row>
        <row r="19">
          <cell r="A19">
            <v>240</v>
          </cell>
          <cell r="B19">
            <v>270</v>
          </cell>
          <cell r="C19">
            <v>336</v>
          </cell>
          <cell r="D19">
            <v>320</v>
          </cell>
          <cell r="E19">
            <v>224</v>
          </cell>
          <cell r="F19">
            <v>208</v>
          </cell>
          <cell r="G19">
            <v>272</v>
          </cell>
          <cell r="H19">
            <v>192</v>
          </cell>
          <cell r="I19">
            <v>176</v>
          </cell>
          <cell r="J19">
            <v>105</v>
          </cell>
          <cell r="K19">
            <v>21</v>
          </cell>
        </row>
        <row r="20">
          <cell r="A20">
            <v>256</v>
          </cell>
          <cell r="B20">
            <v>288</v>
          </cell>
          <cell r="C20">
            <v>357</v>
          </cell>
          <cell r="D20">
            <v>340</v>
          </cell>
          <cell r="E20">
            <v>238</v>
          </cell>
          <cell r="F20">
            <v>221</v>
          </cell>
          <cell r="G20">
            <v>289</v>
          </cell>
          <cell r="H20">
            <v>204</v>
          </cell>
          <cell r="I20">
            <v>187</v>
          </cell>
          <cell r="J20">
            <v>106</v>
          </cell>
          <cell r="K20">
            <v>21.200000000000003</v>
          </cell>
        </row>
        <row r="21">
          <cell r="A21">
            <v>272</v>
          </cell>
          <cell r="B21">
            <v>306</v>
          </cell>
          <cell r="C21">
            <v>378</v>
          </cell>
          <cell r="D21">
            <v>360</v>
          </cell>
          <cell r="E21">
            <v>252</v>
          </cell>
          <cell r="F21">
            <v>234</v>
          </cell>
          <cell r="G21">
            <v>306</v>
          </cell>
          <cell r="H21">
            <v>216</v>
          </cell>
          <cell r="I21">
            <v>198</v>
          </cell>
          <cell r="J21">
            <v>107</v>
          </cell>
          <cell r="K21">
            <v>21.400000000000002</v>
          </cell>
        </row>
        <row r="22">
          <cell r="A22">
            <v>288</v>
          </cell>
          <cell r="B22">
            <v>324</v>
          </cell>
          <cell r="C22">
            <v>399</v>
          </cell>
          <cell r="D22">
            <v>380</v>
          </cell>
          <cell r="E22">
            <v>266</v>
          </cell>
          <cell r="F22">
            <v>247</v>
          </cell>
          <cell r="G22">
            <v>323</v>
          </cell>
          <cell r="H22">
            <v>228</v>
          </cell>
          <cell r="I22">
            <v>209</v>
          </cell>
          <cell r="J22">
            <v>108</v>
          </cell>
          <cell r="K22">
            <v>21.6</v>
          </cell>
        </row>
        <row r="23">
          <cell r="A23">
            <v>304</v>
          </cell>
          <cell r="B23">
            <v>342</v>
          </cell>
          <cell r="C23">
            <v>420</v>
          </cell>
          <cell r="D23">
            <v>400</v>
          </cell>
          <cell r="E23">
            <v>280</v>
          </cell>
          <cell r="F23">
            <v>260</v>
          </cell>
          <cell r="G23">
            <v>340</v>
          </cell>
          <cell r="H23">
            <v>240</v>
          </cell>
          <cell r="I23">
            <v>220</v>
          </cell>
          <cell r="J23">
            <v>109</v>
          </cell>
          <cell r="K23">
            <v>21.8</v>
          </cell>
        </row>
        <row r="24">
          <cell r="A24">
            <v>320</v>
          </cell>
          <cell r="B24">
            <v>360</v>
          </cell>
          <cell r="C24">
            <v>441</v>
          </cell>
          <cell r="D24">
            <v>420</v>
          </cell>
          <cell r="E24">
            <v>294</v>
          </cell>
          <cell r="F24">
            <v>273</v>
          </cell>
          <cell r="G24">
            <v>357</v>
          </cell>
          <cell r="H24">
            <v>252</v>
          </cell>
          <cell r="I24">
            <v>231</v>
          </cell>
          <cell r="J24">
            <v>110</v>
          </cell>
          <cell r="K24">
            <v>22</v>
          </cell>
        </row>
        <row r="25">
          <cell r="J25">
            <v>111</v>
          </cell>
          <cell r="K25">
            <v>22.200000000000003</v>
          </cell>
        </row>
        <row r="26">
          <cell r="J26">
            <v>112</v>
          </cell>
          <cell r="K26">
            <v>22.400000000000002</v>
          </cell>
        </row>
        <row r="27">
          <cell r="J27">
            <v>113</v>
          </cell>
          <cell r="K27">
            <v>22.6</v>
          </cell>
        </row>
        <row r="28">
          <cell r="J28">
            <v>114</v>
          </cell>
          <cell r="K28">
            <v>22.8</v>
          </cell>
        </row>
        <row r="29">
          <cell r="J29">
            <v>115</v>
          </cell>
          <cell r="K29">
            <v>23</v>
          </cell>
        </row>
        <row r="30">
          <cell r="J30">
            <v>116</v>
          </cell>
          <cell r="K30">
            <v>23.200000000000003</v>
          </cell>
        </row>
        <row r="31">
          <cell r="J31">
            <v>117</v>
          </cell>
          <cell r="K31">
            <v>23.400000000000002</v>
          </cell>
        </row>
        <row r="32">
          <cell r="J32">
            <v>118</v>
          </cell>
          <cell r="K32">
            <v>23.6</v>
          </cell>
        </row>
        <row r="33">
          <cell r="J33">
            <v>119</v>
          </cell>
          <cell r="K33">
            <v>23.8</v>
          </cell>
        </row>
        <row r="34">
          <cell r="J34">
            <v>120</v>
          </cell>
          <cell r="K34">
            <v>24</v>
          </cell>
        </row>
        <row r="35">
          <cell r="J35">
            <v>121</v>
          </cell>
          <cell r="K35">
            <v>24.200000000000003</v>
          </cell>
        </row>
        <row r="36">
          <cell r="J36">
            <v>122</v>
          </cell>
          <cell r="K36">
            <v>24.400000000000002</v>
          </cell>
        </row>
        <row r="37">
          <cell r="J37">
            <v>123</v>
          </cell>
          <cell r="K37">
            <v>24.6</v>
          </cell>
        </row>
        <row r="38">
          <cell r="J38">
            <v>124</v>
          </cell>
          <cell r="K38">
            <v>24.8</v>
          </cell>
        </row>
        <row r="39">
          <cell r="J39">
            <v>125</v>
          </cell>
          <cell r="K39">
            <v>25</v>
          </cell>
        </row>
        <row r="40">
          <cell r="J40">
            <v>126</v>
          </cell>
          <cell r="K40">
            <v>25.200000000000003</v>
          </cell>
        </row>
        <row r="41">
          <cell r="J41">
            <v>127</v>
          </cell>
          <cell r="K41">
            <v>25.400000000000002</v>
          </cell>
        </row>
        <row r="42">
          <cell r="J42">
            <v>128</v>
          </cell>
          <cell r="K42">
            <v>25.6</v>
          </cell>
        </row>
        <row r="43">
          <cell r="J43">
            <v>129</v>
          </cell>
          <cell r="K43">
            <v>25.8</v>
          </cell>
        </row>
        <row r="44">
          <cell r="J44">
            <v>130</v>
          </cell>
          <cell r="K44">
            <v>26</v>
          </cell>
        </row>
        <row r="45">
          <cell r="J45">
            <v>131</v>
          </cell>
          <cell r="K45">
            <v>26.200000000000003</v>
          </cell>
        </row>
        <row r="46">
          <cell r="J46">
            <v>132</v>
          </cell>
          <cell r="K46">
            <v>26.400000000000002</v>
          </cell>
        </row>
        <row r="47">
          <cell r="J47">
            <v>133</v>
          </cell>
          <cell r="K47">
            <v>26.6</v>
          </cell>
        </row>
        <row r="48">
          <cell r="J48">
            <v>134</v>
          </cell>
          <cell r="K48">
            <v>26.8</v>
          </cell>
        </row>
        <row r="49">
          <cell r="J49">
            <v>135</v>
          </cell>
          <cell r="K49">
            <v>27</v>
          </cell>
        </row>
        <row r="50">
          <cell r="J50">
            <v>136</v>
          </cell>
          <cell r="K50">
            <v>27.200000000000003</v>
          </cell>
        </row>
        <row r="51">
          <cell r="J51">
            <v>137</v>
          </cell>
          <cell r="K51">
            <v>27.400000000000002</v>
          </cell>
        </row>
        <row r="52">
          <cell r="J52">
            <v>138</v>
          </cell>
          <cell r="K52">
            <v>27.6</v>
          </cell>
        </row>
        <row r="53">
          <cell r="J53">
            <v>139</v>
          </cell>
          <cell r="K53">
            <v>27.8</v>
          </cell>
        </row>
        <row r="54">
          <cell r="J54">
            <v>140</v>
          </cell>
          <cell r="K54">
            <v>28</v>
          </cell>
        </row>
        <row r="55">
          <cell r="J55">
            <v>141</v>
          </cell>
          <cell r="K55">
            <v>28.200000000000003</v>
          </cell>
        </row>
        <row r="56">
          <cell r="J56">
            <v>142</v>
          </cell>
          <cell r="K56">
            <v>28.400000000000002</v>
          </cell>
        </row>
        <row r="57">
          <cell r="J57">
            <v>143</v>
          </cell>
          <cell r="K57">
            <v>28.6</v>
          </cell>
        </row>
        <row r="58">
          <cell r="J58">
            <v>144</v>
          </cell>
          <cell r="K58">
            <v>28.8</v>
          </cell>
        </row>
        <row r="59">
          <cell r="J59">
            <v>145</v>
          </cell>
          <cell r="K59">
            <v>29</v>
          </cell>
        </row>
        <row r="60">
          <cell r="J60">
            <v>146</v>
          </cell>
          <cell r="K60">
            <v>29.200000000000003</v>
          </cell>
        </row>
        <row r="61">
          <cell r="J61">
            <v>147</v>
          </cell>
          <cell r="K61">
            <v>29.400000000000002</v>
          </cell>
        </row>
        <row r="62">
          <cell r="J62">
            <v>148</v>
          </cell>
          <cell r="K62">
            <v>29.6</v>
          </cell>
        </row>
        <row r="63">
          <cell r="J63">
            <v>149</v>
          </cell>
          <cell r="K63">
            <v>29.8</v>
          </cell>
        </row>
        <row r="64">
          <cell r="J64">
            <v>150</v>
          </cell>
          <cell r="K64">
            <v>30</v>
          </cell>
        </row>
        <row r="65">
          <cell r="J65">
            <v>151</v>
          </cell>
          <cell r="K65">
            <v>30.200000000000003</v>
          </cell>
        </row>
        <row r="66">
          <cell r="J66">
            <v>152</v>
          </cell>
          <cell r="K66">
            <v>30.400000000000002</v>
          </cell>
        </row>
        <row r="67">
          <cell r="J67">
            <v>153</v>
          </cell>
          <cell r="K67">
            <v>30.6</v>
          </cell>
        </row>
        <row r="68">
          <cell r="J68">
            <v>154</v>
          </cell>
          <cell r="K68">
            <v>30.8</v>
          </cell>
        </row>
        <row r="69">
          <cell r="J69">
            <v>155</v>
          </cell>
          <cell r="K69">
            <v>31</v>
          </cell>
        </row>
        <row r="70">
          <cell r="J70">
            <v>156</v>
          </cell>
          <cell r="K70">
            <v>31.200000000000003</v>
          </cell>
        </row>
        <row r="71">
          <cell r="J71">
            <v>157</v>
          </cell>
          <cell r="K71">
            <v>31.400000000000002</v>
          </cell>
        </row>
        <row r="72">
          <cell r="J72">
            <v>158</v>
          </cell>
          <cell r="K72">
            <v>31.6</v>
          </cell>
        </row>
        <row r="73">
          <cell r="J73">
            <v>159</v>
          </cell>
          <cell r="K73">
            <v>31.8</v>
          </cell>
        </row>
        <row r="74">
          <cell r="J74">
            <v>160</v>
          </cell>
          <cell r="K74">
            <v>32</v>
          </cell>
        </row>
        <row r="75">
          <cell r="J75">
            <v>161</v>
          </cell>
          <cell r="K75">
            <v>32.200000000000003</v>
          </cell>
        </row>
        <row r="76">
          <cell r="J76">
            <v>162</v>
          </cell>
          <cell r="K76">
            <v>32.4</v>
          </cell>
        </row>
        <row r="77">
          <cell r="J77">
            <v>163</v>
          </cell>
          <cell r="K77">
            <v>32.6</v>
          </cell>
        </row>
        <row r="78">
          <cell r="J78">
            <v>164</v>
          </cell>
          <cell r="K78">
            <v>32.800000000000004</v>
          </cell>
        </row>
        <row r="79">
          <cell r="J79">
            <v>165</v>
          </cell>
          <cell r="K79">
            <v>33</v>
          </cell>
        </row>
        <row r="80">
          <cell r="J80">
            <v>166</v>
          </cell>
          <cell r="K80">
            <v>33.200000000000003</v>
          </cell>
        </row>
        <row r="81">
          <cell r="J81">
            <v>167</v>
          </cell>
          <cell r="K81">
            <v>33.4</v>
          </cell>
        </row>
        <row r="82">
          <cell r="J82">
            <v>168</v>
          </cell>
          <cell r="K82">
            <v>33.6</v>
          </cell>
        </row>
        <row r="83">
          <cell r="J83">
            <v>169</v>
          </cell>
          <cell r="K83">
            <v>33.800000000000004</v>
          </cell>
        </row>
        <row r="84">
          <cell r="J84">
            <v>170</v>
          </cell>
          <cell r="K84">
            <v>34</v>
          </cell>
        </row>
        <row r="85">
          <cell r="J85">
            <v>171</v>
          </cell>
          <cell r="K85">
            <v>34.200000000000003</v>
          </cell>
        </row>
        <row r="86">
          <cell r="J86">
            <v>172</v>
          </cell>
          <cell r="K86">
            <v>34.4</v>
          </cell>
        </row>
        <row r="87">
          <cell r="J87">
            <v>173</v>
          </cell>
          <cell r="K87">
            <v>34.6</v>
          </cell>
        </row>
        <row r="88">
          <cell r="J88">
            <v>174</v>
          </cell>
          <cell r="K88">
            <v>34.800000000000004</v>
          </cell>
        </row>
        <row r="89">
          <cell r="J89">
            <v>175</v>
          </cell>
          <cell r="K89">
            <v>35</v>
          </cell>
        </row>
        <row r="90">
          <cell r="J90">
            <v>176</v>
          </cell>
          <cell r="K90">
            <v>35.200000000000003</v>
          </cell>
        </row>
        <row r="91">
          <cell r="J91">
            <v>177</v>
          </cell>
          <cell r="K91">
            <v>35.4</v>
          </cell>
        </row>
        <row r="92">
          <cell r="J92">
            <v>178</v>
          </cell>
          <cell r="K92">
            <v>35.6</v>
          </cell>
        </row>
        <row r="93">
          <cell r="J93">
            <v>179</v>
          </cell>
          <cell r="K93">
            <v>35.800000000000004</v>
          </cell>
        </row>
        <row r="94">
          <cell r="J94">
            <v>180</v>
          </cell>
          <cell r="K94">
            <v>36</v>
          </cell>
        </row>
        <row r="95">
          <cell r="J95">
            <v>181</v>
          </cell>
          <cell r="K95">
            <v>36.200000000000003</v>
          </cell>
        </row>
        <row r="96">
          <cell r="J96">
            <v>182</v>
          </cell>
          <cell r="K96">
            <v>36.4</v>
          </cell>
        </row>
        <row r="97">
          <cell r="J97">
            <v>183</v>
          </cell>
          <cell r="K97">
            <v>36.6</v>
          </cell>
        </row>
        <row r="98">
          <cell r="J98">
            <v>184</v>
          </cell>
          <cell r="K98">
            <v>36.800000000000004</v>
          </cell>
        </row>
        <row r="99">
          <cell r="J99">
            <v>185</v>
          </cell>
          <cell r="K99">
            <v>37</v>
          </cell>
        </row>
        <row r="100">
          <cell r="J100">
            <v>186</v>
          </cell>
          <cell r="K100">
            <v>37.200000000000003</v>
          </cell>
        </row>
        <row r="101">
          <cell r="J101">
            <v>187</v>
          </cell>
          <cell r="K101">
            <v>37.4</v>
          </cell>
        </row>
        <row r="102">
          <cell r="J102">
            <v>188</v>
          </cell>
          <cell r="K102">
            <v>37.6</v>
          </cell>
        </row>
        <row r="103">
          <cell r="J103">
            <v>189</v>
          </cell>
          <cell r="K103">
            <v>37.800000000000004</v>
          </cell>
        </row>
        <row r="104">
          <cell r="J104">
            <v>190</v>
          </cell>
          <cell r="K104">
            <v>38</v>
          </cell>
        </row>
        <row r="105">
          <cell r="J105">
            <v>191</v>
          </cell>
          <cell r="K105">
            <v>38.200000000000003</v>
          </cell>
        </row>
        <row r="106">
          <cell r="J106">
            <v>192</v>
          </cell>
          <cell r="K106">
            <v>38.400000000000006</v>
          </cell>
        </row>
        <row r="107">
          <cell r="J107">
            <v>193</v>
          </cell>
          <cell r="K107">
            <v>38.6</v>
          </cell>
        </row>
        <row r="108">
          <cell r="J108">
            <v>194</v>
          </cell>
          <cell r="K108">
            <v>38.800000000000004</v>
          </cell>
        </row>
        <row r="109">
          <cell r="J109">
            <v>195</v>
          </cell>
          <cell r="K109">
            <v>39</v>
          </cell>
        </row>
        <row r="110">
          <cell r="J110">
            <v>196</v>
          </cell>
          <cell r="K110">
            <v>39.200000000000003</v>
          </cell>
        </row>
        <row r="111">
          <cell r="J111">
            <v>197</v>
          </cell>
          <cell r="K111">
            <v>39.400000000000006</v>
          </cell>
        </row>
        <row r="112">
          <cell r="J112">
            <v>198</v>
          </cell>
          <cell r="K112">
            <v>39.6</v>
          </cell>
        </row>
        <row r="113">
          <cell r="J113">
            <v>199</v>
          </cell>
          <cell r="K113">
            <v>39.800000000000004</v>
          </cell>
        </row>
        <row r="114">
          <cell r="J114">
            <v>200</v>
          </cell>
          <cell r="K114">
            <v>40</v>
          </cell>
        </row>
        <row r="115">
          <cell r="J115">
            <v>201</v>
          </cell>
          <cell r="K115">
            <v>40.200000000000003</v>
          </cell>
        </row>
        <row r="116">
          <cell r="J116">
            <v>202</v>
          </cell>
          <cell r="K116">
            <v>40.400000000000006</v>
          </cell>
        </row>
        <row r="117">
          <cell r="J117">
            <v>203</v>
          </cell>
          <cell r="K117">
            <v>40.6</v>
          </cell>
        </row>
        <row r="118">
          <cell r="J118">
            <v>204</v>
          </cell>
          <cell r="K118">
            <v>40.800000000000004</v>
          </cell>
        </row>
        <row r="119">
          <cell r="J119">
            <v>205</v>
          </cell>
          <cell r="K119">
            <v>41</v>
          </cell>
        </row>
        <row r="120">
          <cell r="J120">
            <v>206</v>
          </cell>
          <cell r="K120">
            <v>41.2</v>
          </cell>
        </row>
        <row r="121">
          <cell r="J121">
            <v>207</v>
          </cell>
          <cell r="K121">
            <v>41.400000000000006</v>
          </cell>
        </row>
        <row r="122">
          <cell r="J122">
            <v>208</v>
          </cell>
          <cell r="K122">
            <v>41.6</v>
          </cell>
        </row>
        <row r="123">
          <cell r="J123">
            <v>209</v>
          </cell>
          <cell r="K123">
            <v>41.800000000000004</v>
          </cell>
        </row>
        <row r="124">
          <cell r="J124">
            <v>210</v>
          </cell>
          <cell r="K124">
            <v>42</v>
          </cell>
        </row>
        <row r="125">
          <cell r="J125">
            <v>211</v>
          </cell>
          <cell r="K125">
            <v>42.2</v>
          </cell>
        </row>
        <row r="126">
          <cell r="J126">
            <v>212</v>
          </cell>
          <cell r="K126">
            <v>42.400000000000006</v>
          </cell>
        </row>
        <row r="127">
          <cell r="J127">
            <v>213</v>
          </cell>
          <cell r="K127">
            <v>42.6</v>
          </cell>
        </row>
        <row r="128">
          <cell r="J128">
            <v>214</v>
          </cell>
          <cell r="K128">
            <v>42.800000000000004</v>
          </cell>
        </row>
        <row r="129">
          <cell r="J129">
            <v>215</v>
          </cell>
          <cell r="K129">
            <v>43</v>
          </cell>
        </row>
        <row r="130">
          <cell r="J130">
            <v>216</v>
          </cell>
          <cell r="K130">
            <v>43.2</v>
          </cell>
        </row>
        <row r="131">
          <cell r="J131">
            <v>217</v>
          </cell>
          <cell r="K131">
            <v>43.400000000000006</v>
          </cell>
        </row>
        <row r="132">
          <cell r="J132">
            <v>218</v>
          </cell>
          <cell r="K132">
            <v>43.6</v>
          </cell>
        </row>
        <row r="133">
          <cell r="J133">
            <v>219</v>
          </cell>
          <cell r="K133">
            <v>43.800000000000004</v>
          </cell>
        </row>
        <row r="134">
          <cell r="J134">
            <v>220</v>
          </cell>
          <cell r="K134">
            <v>44</v>
          </cell>
        </row>
        <row r="135">
          <cell r="J135">
            <v>221</v>
          </cell>
          <cell r="K135">
            <v>44.2</v>
          </cell>
        </row>
        <row r="136">
          <cell r="J136">
            <v>222</v>
          </cell>
          <cell r="K136">
            <v>44.400000000000006</v>
          </cell>
        </row>
        <row r="137">
          <cell r="J137">
            <v>223</v>
          </cell>
          <cell r="K137">
            <v>44.6</v>
          </cell>
        </row>
        <row r="138">
          <cell r="J138">
            <v>224</v>
          </cell>
          <cell r="K138">
            <v>44.800000000000004</v>
          </cell>
        </row>
        <row r="139">
          <cell r="J139">
            <v>225</v>
          </cell>
          <cell r="K139">
            <v>45</v>
          </cell>
        </row>
        <row r="140">
          <cell r="J140">
            <v>226</v>
          </cell>
          <cell r="K140">
            <v>45.2</v>
          </cell>
        </row>
        <row r="141">
          <cell r="J141">
            <v>227</v>
          </cell>
          <cell r="K141">
            <v>45.400000000000006</v>
          </cell>
        </row>
        <row r="142">
          <cell r="J142">
            <v>228</v>
          </cell>
          <cell r="K142">
            <v>45.6</v>
          </cell>
        </row>
        <row r="143">
          <cell r="J143">
            <v>229</v>
          </cell>
          <cell r="K143">
            <v>45.800000000000004</v>
          </cell>
        </row>
        <row r="144">
          <cell r="J144">
            <v>230</v>
          </cell>
          <cell r="K144">
            <v>46</v>
          </cell>
        </row>
        <row r="145">
          <cell r="J145">
            <v>231</v>
          </cell>
          <cell r="K145">
            <v>46.2</v>
          </cell>
        </row>
        <row r="146">
          <cell r="J146">
            <v>232</v>
          </cell>
          <cell r="K146">
            <v>46.400000000000006</v>
          </cell>
        </row>
        <row r="147">
          <cell r="J147">
            <v>233</v>
          </cell>
          <cell r="K147">
            <v>46.6</v>
          </cell>
        </row>
        <row r="148">
          <cell r="J148">
            <v>234</v>
          </cell>
          <cell r="K148">
            <v>46.800000000000004</v>
          </cell>
        </row>
        <row r="149">
          <cell r="J149">
            <v>235</v>
          </cell>
          <cell r="K149">
            <v>47</v>
          </cell>
        </row>
        <row r="150">
          <cell r="J150">
            <v>236</v>
          </cell>
          <cell r="K150">
            <v>47.2</v>
          </cell>
        </row>
        <row r="151">
          <cell r="J151">
            <v>237</v>
          </cell>
          <cell r="K151">
            <v>47.400000000000006</v>
          </cell>
        </row>
        <row r="152">
          <cell r="J152">
            <v>238</v>
          </cell>
          <cell r="K152">
            <v>47.6</v>
          </cell>
        </row>
        <row r="153">
          <cell r="J153">
            <v>239</v>
          </cell>
          <cell r="K153">
            <v>47.800000000000004</v>
          </cell>
        </row>
        <row r="154">
          <cell r="J154">
            <v>240</v>
          </cell>
          <cell r="K154">
            <v>48</v>
          </cell>
        </row>
        <row r="155">
          <cell r="J155">
            <v>241</v>
          </cell>
          <cell r="K155">
            <v>48.19</v>
          </cell>
        </row>
        <row r="156">
          <cell r="J156">
            <v>242</v>
          </cell>
          <cell r="K156">
            <v>48.38</v>
          </cell>
        </row>
        <row r="157">
          <cell r="J157">
            <v>243</v>
          </cell>
          <cell r="K157">
            <v>48.57</v>
          </cell>
        </row>
        <row r="158">
          <cell r="J158">
            <v>244</v>
          </cell>
          <cell r="K158">
            <v>48.76</v>
          </cell>
        </row>
        <row r="159">
          <cell r="J159">
            <v>245</v>
          </cell>
          <cell r="K159">
            <v>48.95</v>
          </cell>
        </row>
        <row r="160">
          <cell r="J160">
            <v>246</v>
          </cell>
          <cell r="K160">
            <v>49.14</v>
          </cell>
        </row>
        <row r="161">
          <cell r="J161">
            <v>247</v>
          </cell>
          <cell r="K161">
            <v>49.33</v>
          </cell>
        </row>
        <row r="162">
          <cell r="J162">
            <v>248</v>
          </cell>
          <cell r="K162">
            <v>49.52</v>
          </cell>
        </row>
        <row r="163">
          <cell r="J163">
            <v>249</v>
          </cell>
          <cell r="K163">
            <v>49.71</v>
          </cell>
        </row>
        <row r="164">
          <cell r="J164">
            <v>250</v>
          </cell>
          <cell r="K164">
            <v>49.9</v>
          </cell>
        </row>
        <row r="165">
          <cell r="J165">
            <v>251</v>
          </cell>
          <cell r="K165">
            <v>50.09</v>
          </cell>
        </row>
        <row r="166">
          <cell r="J166">
            <v>252</v>
          </cell>
          <cell r="K166">
            <v>50.28</v>
          </cell>
        </row>
        <row r="167">
          <cell r="J167">
            <v>253</v>
          </cell>
          <cell r="K167">
            <v>50.47</v>
          </cell>
        </row>
        <row r="168">
          <cell r="J168">
            <v>254</v>
          </cell>
          <cell r="K168">
            <v>50.66</v>
          </cell>
        </row>
        <row r="169">
          <cell r="J169">
            <v>255</v>
          </cell>
          <cell r="K169">
            <v>50.85</v>
          </cell>
        </row>
        <row r="170">
          <cell r="J170">
            <v>256</v>
          </cell>
          <cell r="K170">
            <v>51.04</v>
          </cell>
        </row>
        <row r="171">
          <cell r="J171">
            <v>257</v>
          </cell>
          <cell r="K171">
            <v>51.23</v>
          </cell>
        </row>
        <row r="172">
          <cell r="J172">
            <v>258</v>
          </cell>
          <cell r="K172">
            <v>51.42</v>
          </cell>
        </row>
        <row r="173">
          <cell r="J173">
            <v>259</v>
          </cell>
          <cell r="K173">
            <v>51.61</v>
          </cell>
        </row>
        <row r="174">
          <cell r="J174">
            <v>260</v>
          </cell>
          <cell r="K174">
            <v>51.8</v>
          </cell>
        </row>
        <row r="175">
          <cell r="J175">
            <v>261</v>
          </cell>
          <cell r="K175">
            <v>51.99</v>
          </cell>
        </row>
        <row r="176">
          <cell r="J176">
            <v>262</v>
          </cell>
          <cell r="K176">
            <v>52.18</v>
          </cell>
        </row>
        <row r="177">
          <cell r="J177">
            <v>263</v>
          </cell>
          <cell r="K177">
            <v>52.37</v>
          </cell>
        </row>
        <row r="178">
          <cell r="J178">
            <v>264</v>
          </cell>
          <cell r="K178">
            <v>52.56</v>
          </cell>
        </row>
        <row r="179">
          <cell r="J179">
            <v>265</v>
          </cell>
          <cell r="K179">
            <v>52.75</v>
          </cell>
        </row>
        <row r="180">
          <cell r="J180">
            <v>266</v>
          </cell>
          <cell r="K180">
            <v>52.94</v>
          </cell>
        </row>
        <row r="181">
          <cell r="J181">
            <v>267</v>
          </cell>
          <cell r="K181">
            <v>53.13</v>
          </cell>
        </row>
        <row r="182">
          <cell r="J182">
            <v>268</v>
          </cell>
          <cell r="K182">
            <v>53.32</v>
          </cell>
        </row>
        <row r="183">
          <cell r="J183">
            <v>269</v>
          </cell>
          <cell r="K183">
            <v>53.51</v>
          </cell>
        </row>
        <row r="184">
          <cell r="J184">
            <v>270</v>
          </cell>
          <cell r="K184">
            <v>53.7</v>
          </cell>
        </row>
        <row r="185">
          <cell r="J185">
            <v>271</v>
          </cell>
          <cell r="K185">
            <v>53.89</v>
          </cell>
        </row>
        <row r="186">
          <cell r="J186">
            <v>272</v>
          </cell>
          <cell r="K186">
            <v>54.08</v>
          </cell>
        </row>
        <row r="187">
          <cell r="J187">
            <v>273</v>
          </cell>
          <cell r="K187">
            <v>54.27</v>
          </cell>
        </row>
        <row r="188">
          <cell r="J188">
            <v>274</v>
          </cell>
          <cell r="K188">
            <v>54.46</v>
          </cell>
        </row>
        <row r="189">
          <cell r="J189">
            <v>275</v>
          </cell>
          <cell r="K189">
            <v>54.65</v>
          </cell>
        </row>
        <row r="190">
          <cell r="J190">
            <v>276</v>
          </cell>
          <cell r="K190">
            <v>54.84</v>
          </cell>
        </row>
        <row r="191">
          <cell r="J191">
            <v>277</v>
          </cell>
          <cell r="K191">
            <v>55.03</v>
          </cell>
        </row>
        <row r="192">
          <cell r="J192">
            <v>278</v>
          </cell>
          <cell r="K192">
            <v>55.22</v>
          </cell>
        </row>
        <row r="193">
          <cell r="J193">
            <v>279</v>
          </cell>
          <cell r="K193">
            <v>55.41</v>
          </cell>
        </row>
        <row r="194">
          <cell r="J194">
            <v>280</v>
          </cell>
          <cell r="K194">
            <v>55.6</v>
          </cell>
        </row>
        <row r="195">
          <cell r="J195">
            <v>281</v>
          </cell>
          <cell r="K195">
            <v>55.79</v>
          </cell>
        </row>
        <row r="196">
          <cell r="J196">
            <v>282</v>
          </cell>
          <cell r="K196">
            <v>55.980000000000004</v>
          </cell>
        </row>
        <row r="197">
          <cell r="J197">
            <v>283</v>
          </cell>
          <cell r="K197">
            <v>56.17</v>
          </cell>
        </row>
        <row r="198">
          <cell r="J198">
            <v>284</v>
          </cell>
          <cell r="K198">
            <v>56.36</v>
          </cell>
        </row>
        <row r="199">
          <cell r="J199">
            <v>285</v>
          </cell>
          <cell r="K199">
            <v>56.55</v>
          </cell>
        </row>
        <row r="200">
          <cell r="J200">
            <v>286</v>
          </cell>
          <cell r="K200">
            <v>56.74</v>
          </cell>
        </row>
        <row r="201">
          <cell r="J201">
            <v>287</v>
          </cell>
          <cell r="K201">
            <v>56.93</v>
          </cell>
        </row>
        <row r="202">
          <cell r="J202">
            <v>288</v>
          </cell>
          <cell r="K202">
            <v>57.120000000000005</v>
          </cell>
        </row>
        <row r="203">
          <cell r="J203">
            <v>289</v>
          </cell>
          <cell r="K203">
            <v>57.31</v>
          </cell>
        </row>
        <row r="204">
          <cell r="J204">
            <v>290</v>
          </cell>
          <cell r="K204">
            <v>57.5</v>
          </cell>
        </row>
        <row r="205">
          <cell r="J205">
            <v>291</v>
          </cell>
          <cell r="K205">
            <v>57.69</v>
          </cell>
        </row>
        <row r="206">
          <cell r="J206">
            <v>292</v>
          </cell>
          <cell r="K206">
            <v>57.88</v>
          </cell>
        </row>
        <row r="207">
          <cell r="J207">
            <v>293</v>
          </cell>
          <cell r="K207">
            <v>58.07</v>
          </cell>
        </row>
        <row r="208">
          <cell r="J208">
            <v>294</v>
          </cell>
          <cell r="K208">
            <v>58.26</v>
          </cell>
        </row>
        <row r="209">
          <cell r="J209">
            <v>295</v>
          </cell>
          <cell r="K209">
            <v>58.45</v>
          </cell>
        </row>
        <row r="210">
          <cell r="J210">
            <v>296</v>
          </cell>
          <cell r="K210">
            <v>58.64</v>
          </cell>
        </row>
        <row r="211">
          <cell r="J211">
            <v>297</v>
          </cell>
          <cell r="K211">
            <v>58.83</v>
          </cell>
        </row>
        <row r="212">
          <cell r="J212">
            <v>298</v>
          </cell>
          <cell r="K212">
            <v>59.019999999999996</v>
          </cell>
        </row>
        <row r="213">
          <cell r="J213">
            <v>299</v>
          </cell>
          <cell r="K213">
            <v>59.21</v>
          </cell>
        </row>
        <row r="214">
          <cell r="J214">
            <v>300</v>
          </cell>
          <cell r="K214">
            <v>59.4</v>
          </cell>
        </row>
        <row r="215">
          <cell r="J215">
            <v>301</v>
          </cell>
          <cell r="K215">
            <v>59.59</v>
          </cell>
        </row>
        <row r="216">
          <cell r="J216">
            <v>302</v>
          </cell>
          <cell r="K216">
            <v>59.78</v>
          </cell>
        </row>
        <row r="217">
          <cell r="J217">
            <v>303</v>
          </cell>
          <cell r="K217">
            <v>59.97</v>
          </cell>
        </row>
        <row r="218">
          <cell r="J218">
            <v>304</v>
          </cell>
          <cell r="K218">
            <v>60.16</v>
          </cell>
        </row>
        <row r="219">
          <cell r="J219">
            <v>305</v>
          </cell>
          <cell r="K219">
            <v>60.35</v>
          </cell>
        </row>
        <row r="220">
          <cell r="J220">
            <v>306</v>
          </cell>
          <cell r="K220">
            <v>60.54</v>
          </cell>
        </row>
        <row r="221">
          <cell r="J221">
            <v>307</v>
          </cell>
          <cell r="K221">
            <v>60.730000000000004</v>
          </cell>
        </row>
        <row r="222">
          <cell r="J222">
            <v>308</v>
          </cell>
          <cell r="K222">
            <v>60.92</v>
          </cell>
        </row>
        <row r="223">
          <cell r="J223">
            <v>309</v>
          </cell>
          <cell r="K223">
            <v>61.11</v>
          </cell>
        </row>
        <row r="224">
          <cell r="J224">
            <v>310</v>
          </cell>
          <cell r="K224">
            <v>61.3</v>
          </cell>
        </row>
        <row r="225">
          <cell r="J225">
            <v>311</v>
          </cell>
          <cell r="K225">
            <v>61.49</v>
          </cell>
        </row>
        <row r="226">
          <cell r="J226">
            <v>312</v>
          </cell>
          <cell r="K226">
            <v>61.68</v>
          </cell>
        </row>
        <row r="227">
          <cell r="J227">
            <v>313</v>
          </cell>
          <cell r="K227">
            <v>61.870000000000005</v>
          </cell>
        </row>
        <row r="228">
          <cell r="J228">
            <v>314</v>
          </cell>
          <cell r="K228">
            <v>62.06</v>
          </cell>
        </row>
        <row r="229">
          <cell r="J229">
            <v>315</v>
          </cell>
          <cell r="K229">
            <v>62.25</v>
          </cell>
        </row>
        <row r="230">
          <cell r="J230">
            <v>316</v>
          </cell>
          <cell r="K230">
            <v>62.44</v>
          </cell>
        </row>
        <row r="231">
          <cell r="J231">
            <v>317</v>
          </cell>
          <cell r="K231">
            <v>62.63</v>
          </cell>
        </row>
        <row r="232">
          <cell r="J232">
            <v>318</v>
          </cell>
          <cell r="K232">
            <v>62.82</v>
          </cell>
        </row>
        <row r="233">
          <cell r="J233">
            <v>319</v>
          </cell>
          <cell r="K233">
            <v>63.01</v>
          </cell>
        </row>
        <row r="234">
          <cell r="J234">
            <v>320</v>
          </cell>
          <cell r="K234">
            <v>63.2</v>
          </cell>
        </row>
        <row r="235">
          <cell r="J235">
            <v>321</v>
          </cell>
          <cell r="K235">
            <v>63.39</v>
          </cell>
        </row>
        <row r="236">
          <cell r="J236">
            <v>322</v>
          </cell>
          <cell r="K236">
            <v>63.58</v>
          </cell>
        </row>
        <row r="237">
          <cell r="J237">
            <v>323</v>
          </cell>
          <cell r="K237">
            <v>63.769999999999996</v>
          </cell>
        </row>
        <row r="238">
          <cell r="J238">
            <v>324</v>
          </cell>
          <cell r="K238">
            <v>63.96</v>
          </cell>
        </row>
        <row r="239">
          <cell r="J239">
            <v>325</v>
          </cell>
          <cell r="K239">
            <v>64.150000000000006</v>
          </cell>
        </row>
        <row r="240">
          <cell r="J240">
            <v>326</v>
          </cell>
          <cell r="K240">
            <v>64.34</v>
          </cell>
        </row>
        <row r="241">
          <cell r="J241">
            <v>327</v>
          </cell>
          <cell r="K241">
            <v>64.53</v>
          </cell>
        </row>
        <row r="242">
          <cell r="J242">
            <v>328</v>
          </cell>
          <cell r="K242">
            <v>64.72</v>
          </cell>
        </row>
        <row r="243">
          <cell r="J243">
            <v>329</v>
          </cell>
          <cell r="K243">
            <v>64.91</v>
          </cell>
        </row>
        <row r="244">
          <cell r="J244">
            <v>330</v>
          </cell>
          <cell r="K244">
            <v>65.099999999999994</v>
          </cell>
        </row>
        <row r="245">
          <cell r="J245">
            <v>331</v>
          </cell>
          <cell r="K245">
            <v>65.289999999999992</v>
          </cell>
        </row>
        <row r="246">
          <cell r="J246">
            <v>332</v>
          </cell>
          <cell r="K246">
            <v>65.48</v>
          </cell>
        </row>
        <row r="247">
          <cell r="J247">
            <v>333</v>
          </cell>
          <cell r="K247">
            <v>65.67</v>
          </cell>
        </row>
        <row r="248">
          <cell r="J248">
            <v>334</v>
          </cell>
          <cell r="K248">
            <v>65.86</v>
          </cell>
        </row>
        <row r="249">
          <cell r="J249">
            <v>335</v>
          </cell>
          <cell r="K249">
            <v>66.05</v>
          </cell>
        </row>
        <row r="250">
          <cell r="J250">
            <v>336</v>
          </cell>
          <cell r="K250">
            <v>66.240000000000009</v>
          </cell>
        </row>
        <row r="251">
          <cell r="J251">
            <v>337</v>
          </cell>
          <cell r="K251">
            <v>66.430000000000007</v>
          </cell>
        </row>
        <row r="252">
          <cell r="J252">
            <v>338</v>
          </cell>
          <cell r="K252">
            <v>66.62</v>
          </cell>
        </row>
        <row r="253">
          <cell r="J253">
            <v>339</v>
          </cell>
          <cell r="K253">
            <v>66.81</v>
          </cell>
        </row>
        <row r="254">
          <cell r="J254">
            <v>340</v>
          </cell>
          <cell r="K254">
            <v>67</v>
          </cell>
        </row>
        <row r="255">
          <cell r="J255">
            <v>341</v>
          </cell>
          <cell r="K255">
            <v>67.19</v>
          </cell>
        </row>
        <row r="256">
          <cell r="J256">
            <v>342</v>
          </cell>
          <cell r="K256">
            <v>67.38</v>
          </cell>
        </row>
        <row r="257">
          <cell r="J257">
            <v>343</v>
          </cell>
          <cell r="K257">
            <v>67.569999999999993</v>
          </cell>
        </row>
        <row r="258">
          <cell r="J258">
            <v>344</v>
          </cell>
          <cell r="K258">
            <v>67.760000000000005</v>
          </cell>
        </row>
        <row r="259">
          <cell r="J259">
            <v>345</v>
          </cell>
          <cell r="K259">
            <v>67.95</v>
          </cell>
        </row>
        <row r="260">
          <cell r="J260">
            <v>346</v>
          </cell>
          <cell r="K260">
            <v>68.14</v>
          </cell>
        </row>
        <row r="261">
          <cell r="J261">
            <v>347</v>
          </cell>
          <cell r="K261">
            <v>68.33</v>
          </cell>
        </row>
        <row r="262">
          <cell r="J262">
            <v>348</v>
          </cell>
          <cell r="K262">
            <v>68.52</v>
          </cell>
        </row>
        <row r="263">
          <cell r="J263">
            <v>349</v>
          </cell>
          <cell r="K263">
            <v>68.710000000000008</v>
          </cell>
        </row>
        <row r="264">
          <cell r="J264">
            <v>350</v>
          </cell>
          <cell r="K264">
            <v>68.900000000000006</v>
          </cell>
        </row>
        <row r="265">
          <cell r="J265">
            <v>351</v>
          </cell>
          <cell r="K265">
            <v>69.09</v>
          </cell>
        </row>
        <row r="266">
          <cell r="J266">
            <v>352</v>
          </cell>
          <cell r="K266">
            <v>69.28</v>
          </cell>
        </row>
        <row r="267">
          <cell r="J267">
            <v>353</v>
          </cell>
          <cell r="K267">
            <v>69.47</v>
          </cell>
        </row>
        <row r="268">
          <cell r="J268">
            <v>354</v>
          </cell>
          <cell r="K268">
            <v>69.66</v>
          </cell>
        </row>
        <row r="269">
          <cell r="J269">
            <v>355</v>
          </cell>
          <cell r="K269">
            <v>69.849999999999994</v>
          </cell>
        </row>
        <row r="270">
          <cell r="J270">
            <v>356</v>
          </cell>
          <cell r="K270">
            <v>70.039999999999992</v>
          </cell>
        </row>
        <row r="271">
          <cell r="J271">
            <v>357</v>
          </cell>
          <cell r="K271">
            <v>70.23</v>
          </cell>
        </row>
        <row r="272">
          <cell r="J272">
            <v>358</v>
          </cell>
          <cell r="K272">
            <v>70.42</v>
          </cell>
        </row>
        <row r="273">
          <cell r="J273">
            <v>359</v>
          </cell>
          <cell r="K273">
            <v>70.61</v>
          </cell>
        </row>
        <row r="274">
          <cell r="J274">
            <v>360</v>
          </cell>
          <cell r="K274">
            <v>70.8</v>
          </cell>
        </row>
        <row r="275">
          <cell r="J275">
            <v>361</v>
          </cell>
          <cell r="K275">
            <v>70.990000000000009</v>
          </cell>
        </row>
        <row r="276">
          <cell r="J276">
            <v>362</v>
          </cell>
          <cell r="K276">
            <v>71.180000000000007</v>
          </cell>
        </row>
        <row r="277">
          <cell r="J277">
            <v>363</v>
          </cell>
          <cell r="K277">
            <v>71.37</v>
          </cell>
        </row>
        <row r="278">
          <cell r="J278">
            <v>364</v>
          </cell>
          <cell r="K278">
            <v>71.56</v>
          </cell>
        </row>
        <row r="279">
          <cell r="J279">
            <v>365</v>
          </cell>
          <cell r="K279">
            <v>71.75</v>
          </cell>
        </row>
        <row r="280">
          <cell r="J280">
            <v>366</v>
          </cell>
          <cell r="K280">
            <v>71.94</v>
          </cell>
        </row>
        <row r="281">
          <cell r="J281">
            <v>367</v>
          </cell>
          <cell r="K281">
            <v>72.13</v>
          </cell>
        </row>
        <row r="282">
          <cell r="J282">
            <v>368</v>
          </cell>
          <cell r="K282">
            <v>72.319999999999993</v>
          </cell>
        </row>
        <row r="283">
          <cell r="J283">
            <v>369</v>
          </cell>
          <cell r="K283">
            <v>72.510000000000005</v>
          </cell>
        </row>
        <row r="284">
          <cell r="J284">
            <v>370</v>
          </cell>
          <cell r="K284">
            <v>72.7</v>
          </cell>
        </row>
        <row r="285">
          <cell r="J285">
            <v>371</v>
          </cell>
          <cell r="K285">
            <v>72.89</v>
          </cell>
        </row>
        <row r="286">
          <cell r="J286">
            <v>372</v>
          </cell>
          <cell r="K286">
            <v>73.08</v>
          </cell>
        </row>
        <row r="287">
          <cell r="J287">
            <v>373</v>
          </cell>
          <cell r="K287">
            <v>73.27</v>
          </cell>
        </row>
        <row r="288">
          <cell r="J288">
            <v>374</v>
          </cell>
          <cell r="K288">
            <v>73.460000000000008</v>
          </cell>
        </row>
        <row r="289">
          <cell r="J289">
            <v>375</v>
          </cell>
          <cell r="K289">
            <v>73.650000000000006</v>
          </cell>
        </row>
        <row r="290">
          <cell r="J290">
            <v>376</v>
          </cell>
          <cell r="K290">
            <v>73.84</v>
          </cell>
        </row>
        <row r="291">
          <cell r="J291">
            <v>377</v>
          </cell>
          <cell r="K291">
            <v>74.03</v>
          </cell>
        </row>
        <row r="292">
          <cell r="J292">
            <v>378</v>
          </cell>
          <cell r="K292">
            <v>74.22</v>
          </cell>
        </row>
        <row r="293">
          <cell r="J293">
            <v>379</v>
          </cell>
          <cell r="K293">
            <v>74.41</v>
          </cell>
        </row>
        <row r="294">
          <cell r="J294">
            <v>380</v>
          </cell>
          <cell r="K294">
            <v>74.599999999999994</v>
          </cell>
        </row>
        <row r="295">
          <cell r="J295">
            <v>381</v>
          </cell>
          <cell r="K295">
            <v>74.789999999999992</v>
          </cell>
        </row>
        <row r="296">
          <cell r="J296">
            <v>382</v>
          </cell>
          <cell r="K296">
            <v>74.98</v>
          </cell>
        </row>
        <row r="297">
          <cell r="J297">
            <v>383</v>
          </cell>
          <cell r="K297">
            <v>75.17</v>
          </cell>
        </row>
        <row r="298">
          <cell r="J298">
            <v>384</v>
          </cell>
          <cell r="K298">
            <v>75.36</v>
          </cell>
        </row>
        <row r="299">
          <cell r="J299">
            <v>385</v>
          </cell>
          <cell r="K299">
            <v>75.55</v>
          </cell>
        </row>
        <row r="300">
          <cell r="J300">
            <v>386</v>
          </cell>
          <cell r="K300">
            <v>75.740000000000009</v>
          </cell>
        </row>
        <row r="301">
          <cell r="J301">
            <v>387</v>
          </cell>
          <cell r="K301">
            <v>75.930000000000007</v>
          </cell>
        </row>
        <row r="302">
          <cell r="J302">
            <v>388</v>
          </cell>
          <cell r="K302">
            <v>76.12</v>
          </cell>
        </row>
        <row r="303">
          <cell r="J303">
            <v>389</v>
          </cell>
          <cell r="K303">
            <v>76.31</v>
          </cell>
        </row>
        <row r="304">
          <cell r="J304">
            <v>390</v>
          </cell>
          <cell r="K304">
            <v>76.5</v>
          </cell>
        </row>
        <row r="305">
          <cell r="J305">
            <v>391</v>
          </cell>
          <cell r="K305">
            <v>76.69</v>
          </cell>
        </row>
        <row r="306">
          <cell r="J306">
            <v>392</v>
          </cell>
          <cell r="K306">
            <v>76.88</v>
          </cell>
        </row>
        <row r="307">
          <cell r="J307">
            <v>393</v>
          </cell>
          <cell r="K307">
            <v>77.069999999999993</v>
          </cell>
        </row>
        <row r="308">
          <cell r="J308">
            <v>394</v>
          </cell>
          <cell r="K308">
            <v>77.260000000000005</v>
          </cell>
        </row>
        <row r="309">
          <cell r="J309">
            <v>395</v>
          </cell>
          <cell r="K309">
            <v>77.45</v>
          </cell>
        </row>
        <row r="310">
          <cell r="J310">
            <v>396</v>
          </cell>
          <cell r="K310">
            <v>77.64</v>
          </cell>
        </row>
        <row r="311">
          <cell r="J311">
            <v>397</v>
          </cell>
          <cell r="K311">
            <v>77.83</v>
          </cell>
        </row>
        <row r="312">
          <cell r="J312">
            <v>398</v>
          </cell>
          <cell r="K312">
            <v>78.02</v>
          </cell>
        </row>
        <row r="313">
          <cell r="J313">
            <v>399</v>
          </cell>
          <cell r="K313">
            <v>78.210000000000008</v>
          </cell>
        </row>
        <row r="314">
          <cell r="J314">
            <v>400</v>
          </cell>
          <cell r="K314">
            <v>78.400000000000006</v>
          </cell>
        </row>
        <row r="315">
          <cell r="J315">
            <v>401</v>
          </cell>
          <cell r="K315">
            <v>78.59</v>
          </cell>
        </row>
        <row r="316">
          <cell r="J316">
            <v>402</v>
          </cell>
          <cell r="K316">
            <v>78.78</v>
          </cell>
        </row>
        <row r="317">
          <cell r="J317">
            <v>403</v>
          </cell>
          <cell r="K317">
            <v>78.97</v>
          </cell>
        </row>
        <row r="318">
          <cell r="J318">
            <v>404</v>
          </cell>
          <cell r="K318">
            <v>79.16</v>
          </cell>
        </row>
        <row r="319">
          <cell r="J319">
            <v>405</v>
          </cell>
          <cell r="K319">
            <v>79.349999999999994</v>
          </cell>
        </row>
        <row r="320">
          <cell r="J320">
            <v>406</v>
          </cell>
          <cell r="K320">
            <v>79.539999999999992</v>
          </cell>
        </row>
        <row r="321">
          <cell r="J321">
            <v>407</v>
          </cell>
          <cell r="K321">
            <v>79.73</v>
          </cell>
        </row>
        <row r="322">
          <cell r="J322">
            <v>408</v>
          </cell>
          <cell r="K322">
            <v>79.92</v>
          </cell>
        </row>
        <row r="323">
          <cell r="J323">
            <v>409</v>
          </cell>
          <cell r="K323">
            <v>80.11</v>
          </cell>
        </row>
        <row r="324">
          <cell r="J324">
            <v>410</v>
          </cell>
          <cell r="K324">
            <v>80.3</v>
          </cell>
        </row>
        <row r="325">
          <cell r="J325">
            <v>411</v>
          </cell>
          <cell r="K325">
            <v>80.490000000000009</v>
          </cell>
        </row>
        <row r="326">
          <cell r="J326">
            <v>412</v>
          </cell>
          <cell r="K326">
            <v>80.680000000000007</v>
          </cell>
        </row>
        <row r="327">
          <cell r="J327">
            <v>413</v>
          </cell>
          <cell r="K327">
            <v>80.87</v>
          </cell>
        </row>
        <row r="328">
          <cell r="J328">
            <v>414</v>
          </cell>
          <cell r="K328">
            <v>81.06</v>
          </cell>
        </row>
        <row r="329">
          <cell r="J329">
            <v>415</v>
          </cell>
          <cell r="K329">
            <v>81.25</v>
          </cell>
        </row>
        <row r="330">
          <cell r="J330">
            <v>416</v>
          </cell>
          <cell r="K330">
            <v>81.44</v>
          </cell>
        </row>
        <row r="331">
          <cell r="J331">
            <v>417</v>
          </cell>
          <cell r="K331">
            <v>81.63</v>
          </cell>
        </row>
        <row r="332">
          <cell r="J332">
            <v>418</v>
          </cell>
          <cell r="K332">
            <v>81.819999999999993</v>
          </cell>
        </row>
        <row r="333">
          <cell r="J333">
            <v>419</v>
          </cell>
          <cell r="K333">
            <v>82.009999999999991</v>
          </cell>
        </row>
        <row r="334">
          <cell r="J334">
            <v>420</v>
          </cell>
          <cell r="K334">
            <v>82.2</v>
          </cell>
        </row>
        <row r="335">
          <cell r="J335">
            <v>421</v>
          </cell>
          <cell r="K335">
            <v>82.39</v>
          </cell>
        </row>
        <row r="336">
          <cell r="J336">
            <v>422</v>
          </cell>
          <cell r="K336">
            <v>82.58</v>
          </cell>
        </row>
        <row r="337">
          <cell r="J337">
            <v>423</v>
          </cell>
          <cell r="K337">
            <v>82.77000000000001</v>
          </cell>
        </row>
        <row r="338">
          <cell r="J338">
            <v>424</v>
          </cell>
          <cell r="K338">
            <v>82.960000000000008</v>
          </cell>
        </row>
        <row r="339">
          <cell r="J339">
            <v>425</v>
          </cell>
          <cell r="K339">
            <v>83.15</v>
          </cell>
        </row>
        <row r="340">
          <cell r="J340">
            <v>426</v>
          </cell>
          <cell r="K340">
            <v>83.34</v>
          </cell>
        </row>
        <row r="341">
          <cell r="J341">
            <v>427</v>
          </cell>
          <cell r="K341">
            <v>83.53</v>
          </cell>
        </row>
        <row r="342">
          <cell r="J342">
            <v>428</v>
          </cell>
          <cell r="K342">
            <v>83.72</v>
          </cell>
        </row>
        <row r="343">
          <cell r="J343">
            <v>429</v>
          </cell>
          <cell r="K343">
            <v>83.91</v>
          </cell>
        </row>
        <row r="344">
          <cell r="J344">
            <v>430</v>
          </cell>
          <cell r="K344">
            <v>84.1</v>
          </cell>
        </row>
        <row r="345">
          <cell r="J345">
            <v>431</v>
          </cell>
          <cell r="K345">
            <v>84.289999999999992</v>
          </cell>
        </row>
        <row r="346">
          <cell r="J346">
            <v>432</v>
          </cell>
          <cell r="K346">
            <v>84.48</v>
          </cell>
        </row>
        <row r="347">
          <cell r="J347">
            <v>433</v>
          </cell>
          <cell r="K347">
            <v>84.67</v>
          </cell>
        </row>
        <row r="348">
          <cell r="J348">
            <v>434</v>
          </cell>
          <cell r="K348">
            <v>84.86</v>
          </cell>
        </row>
        <row r="349">
          <cell r="J349">
            <v>435</v>
          </cell>
          <cell r="K349">
            <v>85.05</v>
          </cell>
        </row>
        <row r="350">
          <cell r="J350">
            <v>436</v>
          </cell>
          <cell r="K350">
            <v>85.240000000000009</v>
          </cell>
        </row>
        <row r="351">
          <cell r="J351">
            <v>437</v>
          </cell>
          <cell r="K351">
            <v>85.43</v>
          </cell>
        </row>
        <row r="352">
          <cell r="J352">
            <v>438</v>
          </cell>
          <cell r="K352">
            <v>85.62</v>
          </cell>
        </row>
        <row r="353">
          <cell r="J353">
            <v>439</v>
          </cell>
          <cell r="K353">
            <v>85.81</v>
          </cell>
        </row>
        <row r="354">
          <cell r="J354">
            <v>440</v>
          </cell>
          <cell r="K354">
            <v>86</v>
          </cell>
        </row>
        <row r="355">
          <cell r="J355">
            <v>441</v>
          </cell>
          <cell r="K355">
            <v>86.19</v>
          </cell>
        </row>
        <row r="356">
          <cell r="J356">
            <v>442</v>
          </cell>
          <cell r="K356">
            <v>86.38</v>
          </cell>
        </row>
        <row r="357">
          <cell r="J357">
            <v>443</v>
          </cell>
          <cell r="K357">
            <v>86.57</v>
          </cell>
        </row>
        <row r="358">
          <cell r="J358">
            <v>444</v>
          </cell>
          <cell r="K358">
            <v>86.759999999999991</v>
          </cell>
        </row>
        <row r="359">
          <cell r="J359">
            <v>445</v>
          </cell>
          <cell r="K359">
            <v>86.95</v>
          </cell>
        </row>
        <row r="360">
          <cell r="J360">
            <v>446</v>
          </cell>
          <cell r="K360">
            <v>87.14</v>
          </cell>
        </row>
        <row r="361">
          <cell r="J361">
            <v>447</v>
          </cell>
          <cell r="K361">
            <v>87.33</v>
          </cell>
        </row>
        <row r="362">
          <cell r="J362">
            <v>448</v>
          </cell>
          <cell r="K362">
            <v>87.52000000000001</v>
          </cell>
        </row>
        <row r="363">
          <cell r="J363">
            <v>449</v>
          </cell>
          <cell r="K363">
            <v>87.710000000000008</v>
          </cell>
        </row>
        <row r="364">
          <cell r="J364">
            <v>450</v>
          </cell>
          <cell r="K364">
            <v>87.9</v>
          </cell>
        </row>
        <row r="365">
          <cell r="J365">
            <v>451</v>
          </cell>
          <cell r="K365">
            <v>88.09</v>
          </cell>
        </row>
        <row r="366">
          <cell r="J366">
            <v>452</v>
          </cell>
          <cell r="K366">
            <v>88.28</v>
          </cell>
        </row>
        <row r="367">
          <cell r="J367">
            <v>453</v>
          </cell>
          <cell r="K367">
            <v>88.47</v>
          </cell>
        </row>
        <row r="368">
          <cell r="J368">
            <v>454</v>
          </cell>
          <cell r="K368">
            <v>88.66</v>
          </cell>
        </row>
        <row r="369">
          <cell r="J369">
            <v>455</v>
          </cell>
          <cell r="K369">
            <v>88.85</v>
          </cell>
        </row>
        <row r="370">
          <cell r="J370">
            <v>456</v>
          </cell>
          <cell r="K370">
            <v>89.039999999999992</v>
          </cell>
        </row>
        <row r="371">
          <cell r="J371">
            <v>457</v>
          </cell>
          <cell r="K371">
            <v>89.23</v>
          </cell>
        </row>
        <row r="372">
          <cell r="J372">
            <v>458</v>
          </cell>
          <cell r="K372">
            <v>89.42</v>
          </cell>
        </row>
        <row r="373">
          <cell r="J373">
            <v>459</v>
          </cell>
          <cell r="K373">
            <v>89.61</v>
          </cell>
        </row>
        <row r="374">
          <cell r="J374">
            <v>460</v>
          </cell>
          <cell r="K374">
            <v>89.8</v>
          </cell>
        </row>
        <row r="375">
          <cell r="J375">
            <v>461</v>
          </cell>
          <cell r="K375">
            <v>89.990000000000009</v>
          </cell>
        </row>
        <row r="376">
          <cell r="J376">
            <v>462</v>
          </cell>
          <cell r="K376">
            <v>90.18</v>
          </cell>
        </row>
        <row r="377">
          <cell r="J377">
            <v>463</v>
          </cell>
          <cell r="K377">
            <v>90.37</v>
          </cell>
        </row>
        <row r="378">
          <cell r="J378">
            <v>464</v>
          </cell>
          <cell r="K378">
            <v>90.56</v>
          </cell>
        </row>
        <row r="379">
          <cell r="J379">
            <v>465</v>
          </cell>
          <cell r="K379">
            <v>90.75</v>
          </cell>
        </row>
        <row r="380">
          <cell r="J380">
            <v>466</v>
          </cell>
          <cell r="K380">
            <v>90.94</v>
          </cell>
        </row>
        <row r="381">
          <cell r="J381">
            <v>467</v>
          </cell>
          <cell r="K381">
            <v>91.13</v>
          </cell>
        </row>
        <row r="382">
          <cell r="J382">
            <v>468</v>
          </cell>
          <cell r="K382">
            <v>91.32</v>
          </cell>
        </row>
        <row r="383">
          <cell r="J383">
            <v>469</v>
          </cell>
          <cell r="K383">
            <v>91.509999999999991</v>
          </cell>
        </row>
        <row r="384">
          <cell r="J384">
            <v>470</v>
          </cell>
          <cell r="K384">
            <v>91.7</v>
          </cell>
        </row>
        <row r="385">
          <cell r="J385">
            <v>471</v>
          </cell>
          <cell r="K385">
            <v>91.89</v>
          </cell>
        </row>
        <row r="386">
          <cell r="J386">
            <v>472</v>
          </cell>
          <cell r="K386">
            <v>92.08</v>
          </cell>
        </row>
        <row r="387">
          <cell r="J387">
            <v>473</v>
          </cell>
          <cell r="K387">
            <v>92.27000000000001</v>
          </cell>
        </row>
        <row r="388">
          <cell r="J388">
            <v>474</v>
          </cell>
          <cell r="K388">
            <v>92.460000000000008</v>
          </cell>
        </row>
        <row r="389">
          <cell r="J389">
            <v>475</v>
          </cell>
          <cell r="K389">
            <v>92.65</v>
          </cell>
        </row>
        <row r="390">
          <cell r="J390">
            <v>476</v>
          </cell>
          <cell r="K390">
            <v>92.84</v>
          </cell>
        </row>
        <row r="391">
          <cell r="J391">
            <v>477</v>
          </cell>
          <cell r="K391">
            <v>93.03</v>
          </cell>
        </row>
        <row r="392">
          <cell r="J392">
            <v>478</v>
          </cell>
          <cell r="K392">
            <v>93.22</v>
          </cell>
        </row>
        <row r="393">
          <cell r="J393">
            <v>479</v>
          </cell>
          <cell r="K393">
            <v>93.41</v>
          </cell>
        </row>
        <row r="394">
          <cell r="J394">
            <v>480</v>
          </cell>
          <cell r="K394">
            <v>93.6</v>
          </cell>
        </row>
        <row r="395">
          <cell r="J395">
            <v>481</v>
          </cell>
          <cell r="K395">
            <v>93.789999999999992</v>
          </cell>
        </row>
        <row r="396">
          <cell r="J396">
            <v>482</v>
          </cell>
          <cell r="K396">
            <v>93.98</v>
          </cell>
        </row>
        <row r="397">
          <cell r="J397">
            <v>483</v>
          </cell>
          <cell r="K397">
            <v>94.17</v>
          </cell>
        </row>
        <row r="398">
          <cell r="J398">
            <v>484</v>
          </cell>
          <cell r="K398">
            <v>94.36</v>
          </cell>
        </row>
        <row r="399">
          <cell r="J399">
            <v>485</v>
          </cell>
          <cell r="K399">
            <v>94.55</v>
          </cell>
        </row>
        <row r="400">
          <cell r="J400">
            <v>486</v>
          </cell>
          <cell r="K400">
            <v>94.740000000000009</v>
          </cell>
        </row>
        <row r="401">
          <cell r="J401">
            <v>487</v>
          </cell>
          <cell r="K401">
            <v>94.93</v>
          </cell>
        </row>
        <row r="402">
          <cell r="J402">
            <v>488</v>
          </cell>
          <cell r="K402">
            <v>95.12</v>
          </cell>
        </row>
        <row r="403">
          <cell r="J403">
            <v>489</v>
          </cell>
          <cell r="K403">
            <v>95.31</v>
          </cell>
        </row>
        <row r="404">
          <cell r="J404">
            <v>490</v>
          </cell>
          <cell r="K404">
            <v>95.5</v>
          </cell>
        </row>
        <row r="405">
          <cell r="J405">
            <v>491</v>
          </cell>
          <cell r="K405">
            <v>95.69</v>
          </cell>
        </row>
        <row r="406">
          <cell r="J406">
            <v>492</v>
          </cell>
          <cell r="K406">
            <v>95.88</v>
          </cell>
        </row>
        <row r="407">
          <cell r="J407">
            <v>493</v>
          </cell>
          <cell r="K407">
            <v>96.07</v>
          </cell>
        </row>
        <row r="408">
          <cell r="J408">
            <v>494</v>
          </cell>
          <cell r="K408">
            <v>96.259999999999991</v>
          </cell>
        </row>
        <row r="409">
          <cell r="J409">
            <v>495</v>
          </cell>
          <cell r="K409">
            <v>96.45</v>
          </cell>
        </row>
        <row r="410">
          <cell r="J410">
            <v>496</v>
          </cell>
          <cell r="K410">
            <v>96.64</v>
          </cell>
        </row>
        <row r="411">
          <cell r="J411">
            <v>497</v>
          </cell>
          <cell r="K411">
            <v>96.83</v>
          </cell>
        </row>
        <row r="412">
          <cell r="J412">
            <v>498</v>
          </cell>
          <cell r="K412">
            <v>97.02000000000001</v>
          </cell>
        </row>
        <row r="413">
          <cell r="J413">
            <v>499</v>
          </cell>
          <cell r="K413">
            <v>97.210000000000008</v>
          </cell>
        </row>
        <row r="414">
          <cell r="J414">
            <v>500</v>
          </cell>
          <cell r="K414">
            <v>97.4</v>
          </cell>
        </row>
        <row r="415">
          <cell r="J415">
            <v>501</v>
          </cell>
          <cell r="K415">
            <v>97.59</v>
          </cell>
        </row>
        <row r="416">
          <cell r="J416">
            <v>502</v>
          </cell>
          <cell r="K416">
            <v>97.78</v>
          </cell>
        </row>
        <row r="417">
          <cell r="J417">
            <v>503</v>
          </cell>
          <cell r="K417">
            <v>97.97</v>
          </cell>
        </row>
        <row r="418">
          <cell r="J418">
            <v>504</v>
          </cell>
          <cell r="K418">
            <v>98.16</v>
          </cell>
        </row>
        <row r="419">
          <cell r="J419">
            <v>505</v>
          </cell>
          <cell r="K419">
            <v>98.35</v>
          </cell>
        </row>
        <row r="420">
          <cell r="J420">
            <v>506</v>
          </cell>
          <cell r="K420">
            <v>98.539999999999992</v>
          </cell>
        </row>
        <row r="421">
          <cell r="J421">
            <v>507</v>
          </cell>
          <cell r="K421">
            <v>98.73</v>
          </cell>
        </row>
        <row r="422">
          <cell r="J422">
            <v>508</v>
          </cell>
          <cell r="K422">
            <v>98.92</v>
          </cell>
        </row>
        <row r="423">
          <cell r="J423">
            <v>509</v>
          </cell>
          <cell r="K423">
            <v>99.11</v>
          </cell>
        </row>
        <row r="424">
          <cell r="J424">
            <v>510</v>
          </cell>
          <cell r="K424">
            <v>99.3</v>
          </cell>
        </row>
        <row r="425">
          <cell r="J425">
            <v>511</v>
          </cell>
          <cell r="K425">
            <v>99.490000000000009</v>
          </cell>
        </row>
        <row r="426">
          <cell r="J426">
            <v>512</v>
          </cell>
          <cell r="K426">
            <v>99.68</v>
          </cell>
        </row>
        <row r="427">
          <cell r="J427">
            <v>513</v>
          </cell>
          <cell r="K427">
            <v>99.87</v>
          </cell>
        </row>
        <row r="428">
          <cell r="J428">
            <v>514</v>
          </cell>
          <cell r="K428">
            <v>100.06</v>
          </cell>
        </row>
        <row r="429">
          <cell r="J429">
            <v>515</v>
          </cell>
          <cell r="K429">
            <v>100.25</v>
          </cell>
        </row>
        <row r="430">
          <cell r="J430">
            <v>516</v>
          </cell>
          <cell r="K430">
            <v>100.44</v>
          </cell>
        </row>
        <row r="431">
          <cell r="J431">
            <v>517</v>
          </cell>
          <cell r="K431">
            <v>100.63</v>
          </cell>
        </row>
        <row r="432">
          <cell r="J432">
            <v>518</v>
          </cell>
          <cell r="K432">
            <v>100.82</v>
          </cell>
        </row>
        <row r="433">
          <cell r="J433">
            <v>519</v>
          </cell>
          <cell r="K433">
            <v>101.00999999999999</v>
          </cell>
        </row>
        <row r="434">
          <cell r="J434">
            <v>520</v>
          </cell>
          <cell r="K434">
            <v>101.2</v>
          </cell>
        </row>
        <row r="435">
          <cell r="J435">
            <v>521</v>
          </cell>
          <cell r="K435">
            <v>101.39</v>
          </cell>
        </row>
        <row r="436">
          <cell r="J436">
            <v>522</v>
          </cell>
          <cell r="K436">
            <v>101.58</v>
          </cell>
        </row>
        <row r="437">
          <cell r="J437">
            <v>523</v>
          </cell>
          <cell r="K437">
            <v>101.77000000000001</v>
          </cell>
        </row>
        <row r="438">
          <cell r="J438">
            <v>524</v>
          </cell>
          <cell r="K438">
            <v>101.96000000000001</v>
          </cell>
        </row>
        <row r="439">
          <cell r="J439">
            <v>525</v>
          </cell>
          <cell r="K439">
            <v>102.15</v>
          </cell>
        </row>
        <row r="440">
          <cell r="J440">
            <v>526</v>
          </cell>
          <cell r="K440">
            <v>102.34</v>
          </cell>
        </row>
        <row r="441">
          <cell r="J441">
            <v>527</v>
          </cell>
          <cell r="K441">
            <v>102.53</v>
          </cell>
        </row>
        <row r="442">
          <cell r="J442">
            <v>528</v>
          </cell>
          <cell r="K442">
            <v>102.72</v>
          </cell>
        </row>
        <row r="443">
          <cell r="J443">
            <v>529</v>
          </cell>
          <cell r="K443">
            <v>102.91</v>
          </cell>
        </row>
        <row r="444">
          <cell r="J444">
            <v>530</v>
          </cell>
          <cell r="K444">
            <v>103.1</v>
          </cell>
        </row>
        <row r="445">
          <cell r="J445">
            <v>531</v>
          </cell>
          <cell r="K445">
            <v>103.28999999999999</v>
          </cell>
        </row>
        <row r="446">
          <cell r="J446">
            <v>532</v>
          </cell>
          <cell r="K446">
            <v>103.48</v>
          </cell>
        </row>
        <row r="447">
          <cell r="J447">
            <v>533</v>
          </cell>
          <cell r="K447">
            <v>103.67</v>
          </cell>
        </row>
        <row r="448">
          <cell r="J448">
            <v>534</v>
          </cell>
          <cell r="K448">
            <v>103.86</v>
          </cell>
        </row>
        <row r="449">
          <cell r="J449">
            <v>535</v>
          </cell>
          <cell r="K449">
            <v>104.05</v>
          </cell>
        </row>
        <row r="450">
          <cell r="J450">
            <v>536</v>
          </cell>
          <cell r="K450">
            <v>104.24000000000001</v>
          </cell>
        </row>
        <row r="451">
          <cell r="J451">
            <v>537</v>
          </cell>
          <cell r="K451">
            <v>104.43</v>
          </cell>
        </row>
        <row r="452">
          <cell r="J452">
            <v>538</v>
          </cell>
          <cell r="K452">
            <v>104.62</v>
          </cell>
        </row>
        <row r="453">
          <cell r="J453">
            <v>539</v>
          </cell>
          <cell r="K453">
            <v>104.81</v>
          </cell>
        </row>
        <row r="454">
          <cell r="J454">
            <v>540</v>
          </cell>
          <cell r="K454">
            <v>105</v>
          </cell>
        </row>
        <row r="455">
          <cell r="J455">
            <v>541</v>
          </cell>
          <cell r="K455">
            <v>105.19</v>
          </cell>
        </row>
        <row r="456">
          <cell r="J456">
            <v>542</v>
          </cell>
          <cell r="K456">
            <v>105.38</v>
          </cell>
        </row>
        <row r="457">
          <cell r="J457">
            <v>543</v>
          </cell>
          <cell r="K457">
            <v>105.57</v>
          </cell>
        </row>
        <row r="458">
          <cell r="J458">
            <v>544</v>
          </cell>
          <cell r="K458">
            <v>105.75999999999999</v>
          </cell>
        </row>
        <row r="459">
          <cell r="J459">
            <v>545</v>
          </cell>
          <cell r="K459">
            <v>105.95</v>
          </cell>
        </row>
        <row r="460">
          <cell r="J460">
            <v>546</v>
          </cell>
          <cell r="K460">
            <v>106.14</v>
          </cell>
        </row>
        <row r="461">
          <cell r="J461">
            <v>547</v>
          </cell>
          <cell r="K461">
            <v>106.33</v>
          </cell>
        </row>
        <row r="462">
          <cell r="J462">
            <v>548</v>
          </cell>
          <cell r="K462">
            <v>106.52000000000001</v>
          </cell>
        </row>
        <row r="463">
          <cell r="J463">
            <v>549</v>
          </cell>
          <cell r="K463">
            <v>106.71000000000001</v>
          </cell>
        </row>
        <row r="464">
          <cell r="J464">
            <v>550</v>
          </cell>
          <cell r="K464">
            <v>106.9</v>
          </cell>
        </row>
      </sheetData>
      <sheetData sheetId="1"/>
      <sheetData sheetId="2"/>
      <sheetData sheetId="3">
        <row r="3">
          <cell r="C3">
            <v>19</v>
          </cell>
        </row>
        <row r="4">
          <cell r="C4">
            <v>16</v>
          </cell>
        </row>
        <row r="5">
          <cell r="C5">
            <v>14</v>
          </cell>
          <cell r="G5">
            <v>0.3</v>
          </cell>
          <cell r="H5">
            <v>0.1</v>
          </cell>
        </row>
        <row r="6">
          <cell r="G6">
            <v>0.35</v>
          </cell>
          <cell r="H6">
            <v>0.12</v>
          </cell>
        </row>
        <row r="7">
          <cell r="G7">
            <v>0.4</v>
          </cell>
          <cell r="H7">
            <v>0.15</v>
          </cell>
        </row>
      </sheetData>
      <sheetData sheetId="4">
        <row r="3">
          <cell r="B3">
            <v>20</v>
          </cell>
        </row>
        <row r="4">
          <cell r="B4">
            <v>24</v>
          </cell>
        </row>
        <row r="5">
          <cell r="B5">
            <v>20</v>
          </cell>
        </row>
        <row r="6">
          <cell r="B6">
            <v>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FUNKSUB"/>
    </sheetNames>
    <sheetDataSet>
      <sheetData sheetId="0"/>
      <sheetData sheetId="1">
        <row r="3">
          <cell r="H3">
            <v>17527</v>
          </cell>
        </row>
        <row r="4">
          <cell r="D4">
            <v>106.6007</v>
          </cell>
          <cell r="H4">
            <v>20028</v>
          </cell>
        </row>
        <row r="5">
          <cell r="H5">
            <v>22852</v>
          </cell>
        </row>
        <row r="6">
          <cell r="H6">
            <v>24294</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70"/>
  <sheetViews>
    <sheetView tabSelected="1" topLeftCell="A250" zoomScaleNormal="100" workbookViewId="0">
      <selection activeCell="E261" sqref="E261"/>
    </sheetView>
  </sheetViews>
  <sheetFormatPr baseColWidth="10" defaultRowHeight="13.5" x14ac:dyDescent="0.25"/>
  <cols>
    <col min="1" max="1" width="15" style="87" customWidth="1"/>
    <col min="2" max="2" width="5.5703125" style="87" bestFit="1" customWidth="1"/>
    <col min="3" max="3" width="5.5703125" style="87" customWidth="1"/>
    <col min="4" max="4" width="5.28515625" style="87" customWidth="1"/>
    <col min="5" max="5" width="7.7109375" style="87" customWidth="1"/>
    <col min="6" max="6" width="6" style="87" bestFit="1" customWidth="1"/>
    <col min="7" max="7" width="7.7109375" style="87" bestFit="1" customWidth="1"/>
    <col min="8" max="8" width="10.140625" style="87" customWidth="1"/>
    <col min="9" max="10" width="7.42578125" style="87" customWidth="1"/>
    <col min="11" max="12" width="7.7109375" style="87" bestFit="1" customWidth="1"/>
    <col min="13" max="13" width="8.7109375" style="87" customWidth="1"/>
    <col min="14" max="14" width="8" style="87" customWidth="1"/>
    <col min="15" max="15" width="7.140625" style="87" customWidth="1"/>
    <col min="16" max="16" width="7.42578125" style="87" customWidth="1"/>
    <col min="19" max="19" width="4.7109375" bestFit="1" customWidth="1"/>
  </cols>
  <sheetData>
    <row r="1" spans="1:16" s="1" customFormat="1" x14ac:dyDescent="0.25">
      <c r="A1" s="917" t="s">
        <v>0</v>
      </c>
      <c r="B1" s="918"/>
      <c r="C1" s="918"/>
      <c r="D1" s="918"/>
      <c r="E1" s="918"/>
      <c r="F1" s="918"/>
      <c r="G1" s="918"/>
      <c r="H1" s="919"/>
      <c r="I1" s="94"/>
      <c r="J1" s="95"/>
      <c r="K1" s="95"/>
      <c r="L1" s="96"/>
      <c r="M1" s="97"/>
      <c r="N1" s="97"/>
      <c r="O1" s="97"/>
      <c r="P1" s="97"/>
    </row>
    <row r="2" spans="1:16" s="54" customFormat="1" x14ac:dyDescent="0.25">
      <c r="A2" s="933" t="s">
        <v>760</v>
      </c>
      <c r="B2" s="934"/>
      <c r="C2" s="934"/>
      <c r="D2" s="934"/>
      <c r="E2" s="934"/>
      <c r="F2" s="934"/>
      <c r="G2" s="934"/>
      <c r="H2" s="935"/>
      <c r="I2" s="94"/>
      <c r="J2" s="95"/>
      <c r="K2" s="95"/>
      <c r="L2" s="96"/>
      <c r="M2" s="98"/>
      <c r="N2" s="98"/>
      <c r="O2" s="98"/>
      <c r="P2" s="98"/>
    </row>
    <row r="3" spans="1:16" x14ac:dyDescent="0.25">
      <c r="A3" s="99"/>
      <c r="B3" s="99"/>
      <c r="C3" s="99"/>
      <c r="D3" s="99"/>
      <c r="E3" s="99"/>
      <c r="F3" s="99"/>
      <c r="G3" s="99"/>
      <c r="H3" s="99"/>
      <c r="I3" s="99"/>
      <c r="J3" s="99"/>
      <c r="K3" s="99"/>
      <c r="L3" s="99"/>
    </row>
    <row r="4" spans="1:16" x14ac:dyDescent="0.25">
      <c r="A4" s="90" t="s">
        <v>1</v>
      </c>
      <c r="B4" s="90" t="s">
        <v>2</v>
      </c>
      <c r="C4" s="90" t="s">
        <v>3</v>
      </c>
      <c r="D4" s="90" t="s">
        <v>4</v>
      </c>
      <c r="E4" s="90" t="s">
        <v>5</v>
      </c>
      <c r="F4" s="99"/>
      <c r="G4" s="99"/>
      <c r="H4" s="90" t="s">
        <v>6</v>
      </c>
      <c r="I4" s="90" t="s">
        <v>2</v>
      </c>
      <c r="J4" s="90" t="s">
        <v>3</v>
      </c>
      <c r="K4" s="90" t="s">
        <v>4</v>
      </c>
      <c r="L4" s="90" t="s">
        <v>5</v>
      </c>
    </row>
    <row r="5" spans="1:16" x14ac:dyDescent="0.25">
      <c r="A5" s="91" t="s">
        <v>7</v>
      </c>
      <c r="B5" s="91">
        <v>677</v>
      </c>
      <c r="C5" s="91">
        <v>1701</v>
      </c>
      <c r="D5" s="91">
        <v>249</v>
      </c>
      <c r="E5" s="91">
        <v>2627</v>
      </c>
      <c r="F5" s="99"/>
      <c r="G5" s="99"/>
      <c r="H5" s="91" t="s">
        <v>7</v>
      </c>
      <c r="I5" s="91">
        <v>724</v>
      </c>
      <c r="J5" s="91">
        <v>2315</v>
      </c>
      <c r="K5" s="91">
        <v>192</v>
      </c>
      <c r="L5" s="91">
        <f>SUM(I5:K5)</f>
        <v>3231</v>
      </c>
    </row>
    <row r="6" spans="1:16" x14ac:dyDescent="0.25">
      <c r="A6" s="91" t="s">
        <v>8</v>
      </c>
      <c r="B6" s="91">
        <v>1270</v>
      </c>
      <c r="C6" s="91">
        <v>2730</v>
      </c>
      <c r="D6" s="91">
        <v>582</v>
      </c>
      <c r="E6" s="91">
        <v>4582</v>
      </c>
      <c r="F6" s="99"/>
      <c r="G6" s="99"/>
      <c r="H6" s="91" t="s">
        <v>8</v>
      </c>
      <c r="I6" s="91">
        <v>1314</v>
      </c>
      <c r="J6" s="91">
        <v>3192</v>
      </c>
      <c r="K6" s="91">
        <v>572</v>
      </c>
      <c r="L6" s="91">
        <f>SUM(I6:K6)</f>
        <v>5078</v>
      </c>
    </row>
    <row r="7" spans="1:16" x14ac:dyDescent="0.25">
      <c r="A7" s="91" t="s">
        <v>9</v>
      </c>
      <c r="B7" s="91">
        <v>1698</v>
      </c>
      <c r="C7" s="91">
        <v>256</v>
      </c>
      <c r="D7" s="91">
        <v>2125</v>
      </c>
      <c r="E7" s="91">
        <v>4079</v>
      </c>
      <c r="F7" s="99"/>
      <c r="G7" s="99"/>
      <c r="H7" s="91" t="s">
        <v>9</v>
      </c>
      <c r="I7" s="91">
        <v>1988</v>
      </c>
      <c r="J7" s="91">
        <v>0</v>
      </c>
      <c r="K7" s="91">
        <v>2079</v>
      </c>
      <c r="L7" s="91">
        <v>4067</v>
      </c>
    </row>
    <row r="8" spans="1:16" x14ac:dyDescent="0.25">
      <c r="A8" s="91" t="s">
        <v>10</v>
      </c>
      <c r="B8" s="91">
        <v>50</v>
      </c>
      <c r="C8" s="91">
        <v>0</v>
      </c>
      <c r="D8" s="91">
        <v>18</v>
      </c>
      <c r="E8" s="91">
        <v>68</v>
      </c>
      <c r="F8" s="99"/>
      <c r="G8" s="99"/>
      <c r="H8" s="91" t="s">
        <v>10</v>
      </c>
      <c r="I8" s="91">
        <v>116</v>
      </c>
      <c r="J8" s="91">
        <v>0</v>
      </c>
      <c r="K8" s="91">
        <v>58</v>
      </c>
      <c r="L8" s="91">
        <v>174</v>
      </c>
    </row>
    <row r="9" spans="1:16" x14ac:dyDescent="0.25">
      <c r="A9" s="91" t="s">
        <v>11</v>
      </c>
      <c r="B9" s="91">
        <v>206</v>
      </c>
      <c r="C9" s="91">
        <v>24</v>
      </c>
      <c r="D9" s="91">
        <v>21</v>
      </c>
      <c r="E9" s="91">
        <v>251</v>
      </c>
      <c r="F9" s="99"/>
      <c r="G9" s="99"/>
      <c r="H9" s="91" t="s">
        <v>11</v>
      </c>
      <c r="I9" s="91">
        <v>218</v>
      </c>
      <c r="J9" s="91">
        <v>38</v>
      </c>
      <c r="K9" s="91">
        <v>36</v>
      </c>
      <c r="L9" s="91">
        <v>292</v>
      </c>
    </row>
    <row r="10" spans="1:16" x14ac:dyDescent="0.25">
      <c r="A10" s="100" t="s">
        <v>12</v>
      </c>
      <c r="B10" s="100">
        <v>3901</v>
      </c>
      <c r="C10" s="100">
        <v>4711</v>
      </c>
      <c r="D10" s="100">
        <v>2995</v>
      </c>
      <c r="E10" s="100">
        <v>11607</v>
      </c>
      <c r="F10" s="101"/>
      <c r="G10" s="101"/>
      <c r="H10" s="100" t="s">
        <v>12</v>
      </c>
      <c r="I10" s="100">
        <v>4360</v>
      </c>
      <c r="J10" s="100">
        <v>5545</v>
      </c>
      <c r="K10" s="100">
        <v>2937</v>
      </c>
      <c r="L10" s="100">
        <v>12842</v>
      </c>
    </row>
    <row r="11" spans="1:16" x14ac:dyDescent="0.25">
      <c r="A11" s="91" t="s">
        <v>13</v>
      </c>
      <c r="B11" s="91">
        <v>1007</v>
      </c>
      <c r="C11" s="91">
        <v>761</v>
      </c>
      <c r="D11" s="91">
        <v>192</v>
      </c>
      <c r="E11" s="91">
        <v>1960</v>
      </c>
      <c r="F11" s="99"/>
      <c r="G11" s="99"/>
      <c r="H11" s="91" t="s">
        <v>13</v>
      </c>
      <c r="I11" s="91">
        <v>1041</v>
      </c>
      <c r="J11" s="91">
        <v>533</v>
      </c>
      <c r="K11" s="91">
        <v>214</v>
      </c>
      <c r="L11" s="91">
        <v>1788</v>
      </c>
    </row>
    <row r="12" spans="1:16" x14ac:dyDescent="0.25">
      <c r="A12" s="100" t="s">
        <v>12</v>
      </c>
      <c r="B12" s="100">
        <v>4908</v>
      </c>
      <c r="C12" s="100">
        <v>5472</v>
      </c>
      <c r="D12" s="100">
        <v>3187</v>
      </c>
      <c r="E12" s="100">
        <v>13567</v>
      </c>
      <c r="F12" s="101"/>
      <c r="G12" s="101"/>
      <c r="H12" s="100" t="s">
        <v>12</v>
      </c>
      <c r="I12" s="100">
        <v>5401</v>
      </c>
      <c r="J12" s="100">
        <v>6078</v>
      </c>
      <c r="K12" s="100">
        <v>3151</v>
      </c>
      <c r="L12" s="100">
        <v>14630</v>
      </c>
    </row>
    <row r="13" spans="1:16" x14ac:dyDescent="0.25">
      <c r="A13" s="99"/>
      <c r="B13" s="99"/>
      <c r="C13" s="99"/>
      <c r="D13" s="99"/>
      <c r="E13" s="99"/>
      <c r="F13" s="99"/>
      <c r="G13" s="99"/>
    </row>
    <row r="14" spans="1:16" x14ac:dyDescent="0.25">
      <c r="A14" s="90" t="s">
        <v>14</v>
      </c>
      <c r="B14" s="90" t="s">
        <v>2</v>
      </c>
      <c r="C14" s="90" t="s">
        <v>3</v>
      </c>
      <c r="D14" s="90" t="s">
        <v>4</v>
      </c>
      <c r="E14" s="90" t="s">
        <v>5</v>
      </c>
      <c r="F14" s="99"/>
      <c r="G14" s="99"/>
      <c r="H14" s="90" t="s">
        <v>15</v>
      </c>
      <c r="I14" s="90" t="s">
        <v>2</v>
      </c>
      <c r="J14" s="90" t="s">
        <v>3</v>
      </c>
      <c r="K14" s="90" t="s">
        <v>4</v>
      </c>
      <c r="L14" s="90" t="s">
        <v>5</v>
      </c>
    </row>
    <row r="15" spans="1:16" x14ac:dyDescent="0.25">
      <c r="A15" s="91" t="s">
        <v>7</v>
      </c>
      <c r="B15" s="91">
        <v>657</v>
      </c>
      <c r="C15" s="91">
        <v>1735</v>
      </c>
      <c r="D15" s="91">
        <v>246</v>
      </c>
      <c r="E15" s="91">
        <v>2638</v>
      </c>
      <c r="F15" s="99"/>
      <c r="G15" s="99"/>
      <c r="H15" s="91" t="s">
        <v>7</v>
      </c>
      <c r="I15" s="91">
        <v>700</v>
      </c>
      <c r="J15" s="91">
        <v>2375</v>
      </c>
      <c r="K15" s="91">
        <v>204</v>
      </c>
      <c r="L15" s="91">
        <v>3279</v>
      </c>
    </row>
    <row r="16" spans="1:16" x14ac:dyDescent="0.25">
      <c r="A16" s="91" t="s">
        <v>8</v>
      </c>
      <c r="B16" s="91">
        <v>1325</v>
      </c>
      <c r="C16" s="91">
        <v>2756</v>
      </c>
      <c r="D16" s="91">
        <v>619</v>
      </c>
      <c r="E16" s="91">
        <v>4700</v>
      </c>
      <c r="F16" s="99"/>
      <c r="G16" s="99"/>
      <c r="H16" s="91" t="s">
        <v>8</v>
      </c>
      <c r="I16" s="91">
        <v>1293</v>
      </c>
      <c r="J16" s="91">
        <v>3386</v>
      </c>
      <c r="K16" s="91">
        <v>547</v>
      </c>
      <c r="L16" s="91">
        <v>5226</v>
      </c>
    </row>
    <row r="17" spans="1:12" x14ac:dyDescent="0.25">
      <c r="A17" s="91" t="s">
        <v>9</v>
      </c>
      <c r="B17" s="91">
        <v>1559</v>
      </c>
      <c r="C17" s="91">
        <v>234</v>
      </c>
      <c r="D17" s="91">
        <v>2031</v>
      </c>
      <c r="E17" s="91">
        <v>3824</v>
      </c>
      <c r="F17" s="99"/>
      <c r="G17" s="99"/>
      <c r="H17" s="91" t="s">
        <v>9</v>
      </c>
      <c r="I17" s="91">
        <v>2084</v>
      </c>
      <c r="J17" s="91">
        <v>0</v>
      </c>
      <c r="K17" s="91">
        <v>2155</v>
      </c>
      <c r="L17" s="91">
        <v>4239</v>
      </c>
    </row>
    <row r="18" spans="1:12" x14ac:dyDescent="0.25">
      <c r="A18" s="91" t="s">
        <v>10</v>
      </c>
      <c r="B18" s="91">
        <v>58</v>
      </c>
      <c r="C18" s="91">
        <v>0</v>
      </c>
      <c r="D18" s="91">
        <v>24</v>
      </c>
      <c r="E18" s="91">
        <v>82</v>
      </c>
      <c r="F18" s="99"/>
      <c r="G18" s="99"/>
      <c r="H18" s="91" t="s">
        <v>10</v>
      </c>
      <c r="I18" s="91">
        <v>103</v>
      </c>
      <c r="J18" s="91">
        <v>0</v>
      </c>
      <c r="K18" s="91">
        <v>77</v>
      </c>
      <c r="L18" s="91">
        <v>180</v>
      </c>
    </row>
    <row r="19" spans="1:12" x14ac:dyDescent="0.25">
      <c r="A19" s="91" t="s">
        <v>11</v>
      </c>
      <c r="B19" s="91">
        <v>204</v>
      </c>
      <c r="C19" s="91">
        <v>30</v>
      </c>
      <c r="D19" s="91">
        <v>25</v>
      </c>
      <c r="E19" s="91">
        <v>259</v>
      </c>
      <c r="F19" s="99"/>
      <c r="G19" s="99"/>
      <c r="H19" s="91" t="s">
        <v>11</v>
      </c>
      <c r="I19" s="91">
        <v>260</v>
      </c>
      <c r="J19" s="91">
        <v>0</v>
      </c>
      <c r="K19" s="91">
        <v>38</v>
      </c>
      <c r="L19" s="91">
        <v>298</v>
      </c>
    </row>
    <row r="20" spans="1:12" x14ac:dyDescent="0.25">
      <c r="A20" s="100" t="s">
        <v>12</v>
      </c>
      <c r="B20" s="100">
        <v>3803</v>
      </c>
      <c r="C20" s="100">
        <v>4755</v>
      </c>
      <c r="D20" s="100">
        <v>2945</v>
      </c>
      <c r="E20" s="100">
        <v>11503</v>
      </c>
      <c r="F20" s="101"/>
      <c r="G20" s="101"/>
      <c r="H20" s="100" t="s">
        <v>12</v>
      </c>
      <c r="I20" s="100">
        <v>4440</v>
      </c>
      <c r="J20" s="100">
        <v>5761</v>
      </c>
      <c r="K20" s="100">
        <v>3021</v>
      </c>
      <c r="L20" s="100">
        <v>13222</v>
      </c>
    </row>
    <row r="21" spans="1:12" x14ac:dyDescent="0.25">
      <c r="A21" s="91" t="s">
        <v>13</v>
      </c>
      <c r="B21" s="91">
        <v>912</v>
      </c>
      <c r="C21" s="91">
        <v>901</v>
      </c>
      <c r="D21" s="91">
        <v>208</v>
      </c>
      <c r="E21" s="91">
        <v>2021</v>
      </c>
      <c r="F21" s="99"/>
      <c r="G21" s="99"/>
      <c r="H21" s="91" t="s">
        <v>13</v>
      </c>
      <c r="I21" s="91">
        <v>1004</v>
      </c>
      <c r="J21" s="91">
        <v>476</v>
      </c>
      <c r="K21" s="91">
        <v>184</v>
      </c>
      <c r="L21" s="91">
        <v>1664</v>
      </c>
    </row>
    <row r="22" spans="1:12" x14ac:dyDescent="0.25">
      <c r="A22" s="100" t="s">
        <v>12</v>
      </c>
      <c r="B22" s="100">
        <v>4715</v>
      </c>
      <c r="C22" s="100">
        <v>5656</v>
      </c>
      <c r="D22" s="100">
        <v>3153</v>
      </c>
      <c r="E22" s="100">
        <v>13524</v>
      </c>
      <c r="F22" s="101"/>
      <c r="G22" s="101"/>
      <c r="H22" s="100" t="s">
        <v>12</v>
      </c>
      <c r="I22" s="100">
        <v>5444</v>
      </c>
      <c r="J22" s="100">
        <v>6237</v>
      </c>
      <c r="K22" s="100">
        <v>3205</v>
      </c>
      <c r="L22" s="100">
        <v>14886</v>
      </c>
    </row>
    <row r="23" spans="1:12" x14ac:dyDescent="0.25">
      <c r="A23" s="99"/>
      <c r="B23" s="99"/>
      <c r="C23" s="99"/>
      <c r="D23" s="99"/>
      <c r="E23" s="99"/>
      <c r="F23" s="99"/>
      <c r="G23" s="99"/>
      <c r="H23" s="99"/>
      <c r="I23" s="99"/>
      <c r="J23" s="99"/>
      <c r="K23" s="99"/>
      <c r="L23" s="99"/>
    </row>
    <row r="24" spans="1:12" x14ac:dyDescent="0.25">
      <c r="A24" s="90" t="s">
        <v>16</v>
      </c>
      <c r="B24" s="90" t="s">
        <v>2</v>
      </c>
      <c r="C24" s="90" t="s">
        <v>3</v>
      </c>
      <c r="D24" s="90" t="s">
        <v>4</v>
      </c>
      <c r="E24" s="90" t="s">
        <v>5</v>
      </c>
      <c r="F24" s="99"/>
      <c r="G24" s="99"/>
      <c r="H24" s="90" t="s">
        <v>17</v>
      </c>
      <c r="I24" s="90" t="s">
        <v>2</v>
      </c>
      <c r="J24" s="90" t="s">
        <v>3</v>
      </c>
      <c r="K24" s="90" t="s">
        <v>4</v>
      </c>
      <c r="L24" s="90" t="s">
        <v>5</v>
      </c>
    </row>
    <row r="25" spans="1:12" x14ac:dyDescent="0.25">
      <c r="A25" s="91" t="s">
        <v>7</v>
      </c>
      <c r="B25" s="91">
        <v>652</v>
      </c>
      <c r="C25" s="91">
        <v>1879</v>
      </c>
      <c r="D25" s="91">
        <v>214</v>
      </c>
      <c r="E25" s="91">
        <v>2745</v>
      </c>
      <c r="F25" s="99"/>
      <c r="G25" s="99"/>
      <c r="H25" s="91" t="s">
        <v>7</v>
      </c>
      <c r="I25" s="91">
        <v>687</v>
      </c>
      <c r="J25" s="91">
        <v>2455</v>
      </c>
      <c r="K25" s="91">
        <v>223</v>
      </c>
      <c r="L25" s="91">
        <v>3365</v>
      </c>
    </row>
    <row r="26" spans="1:12" x14ac:dyDescent="0.25">
      <c r="A26" s="91" t="s">
        <v>8</v>
      </c>
      <c r="B26" s="91">
        <v>1358</v>
      </c>
      <c r="C26" s="91">
        <v>2851</v>
      </c>
      <c r="D26" s="91">
        <v>613</v>
      </c>
      <c r="E26" s="91">
        <v>4822</v>
      </c>
      <c r="F26" s="99"/>
      <c r="G26" s="99"/>
      <c r="H26" s="91" t="s">
        <v>8</v>
      </c>
      <c r="I26" s="91">
        <v>1331</v>
      </c>
      <c r="J26" s="91">
        <v>3598</v>
      </c>
      <c r="K26" s="91">
        <v>533</v>
      </c>
      <c r="L26" s="91">
        <v>5462</v>
      </c>
    </row>
    <row r="27" spans="1:12" x14ac:dyDescent="0.25">
      <c r="A27" s="91" t="s">
        <v>9</v>
      </c>
      <c r="B27" s="91">
        <v>1518</v>
      </c>
      <c r="C27" s="91">
        <v>217</v>
      </c>
      <c r="D27" s="91">
        <v>1990</v>
      </c>
      <c r="E27" s="91">
        <v>3725</v>
      </c>
      <c r="F27" s="99"/>
      <c r="G27" s="99"/>
      <c r="H27" s="91" t="s">
        <v>9</v>
      </c>
      <c r="I27" s="91">
        <v>2176</v>
      </c>
      <c r="J27" s="91">
        <v>0</v>
      </c>
      <c r="K27" s="91">
        <v>2182</v>
      </c>
      <c r="L27" s="91">
        <v>4358</v>
      </c>
    </row>
    <row r="28" spans="1:12" x14ac:dyDescent="0.25">
      <c r="A28" s="91" t="s">
        <v>10</v>
      </c>
      <c r="B28" s="91">
        <v>59</v>
      </c>
      <c r="C28" s="91">
        <v>0</v>
      </c>
      <c r="D28" s="91">
        <v>38</v>
      </c>
      <c r="E28" s="91">
        <v>97</v>
      </c>
      <c r="F28" s="99"/>
      <c r="G28" s="99"/>
      <c r="H28" s="91" t="s">
        <v>10</v>
      </c>
      <c r="I28" s="91">
        <v>91</v>
      </c>
      <c r="J28" s="91"/>
      <c r="K28" s="91">
        <v>75</v>
      </c>
      <c r="L28" s="91">
        <v>166</v>
      </c>
    </row>
    <row r="29" spans="1:12" x14ac:dyDescent="0.25">
      <c r="A29" s="91" t="s">
        <v>11</v>
      </c>
      <c r="B29" s="91">
        <v>202</v>
      </c>
      <c r="C29" s="91">
        <v>29</v>
      </c>
      <c r="D29" s="91">
        <v>21</v>
      </c>
      <c r="E29" s="91">
        <v>252</v>
      </c>
      <c r="F29" s="99"/>
      <c r="G29" s="99"/>
      <c r="H29" s="91" t="s">
        <v>11</v>
      </c>
      <c r="I29" s="91">
        <v>262</v>
      </c>
      <c r="J29" s="91">
        <v>0</v>
      </c>
      <c r="K29" s="91">
        <v>35</v>
      </c>
      <c r="L29" s="91">
        <v>297</v>
      </c>
    </row>
    <row r="30" spans="1:12" x14ac:dyDescent="0.25">
      <c r="A30" s="100" t="s">
        <v>12</v>
      </c>
      <c r="B30" s="100">
        <v>3789</v>
      </c>
      <c r="C30" s="100">
        <v>4976</v>
      </c>
      <c r="D30" s="100">
        <v>2876</v>
      </c>
      <c r="E30" s="100">
        <v>11641</v>
      </c>
      <c r="F30" s="101"/>
      <c r="G30" s="101"/>
      <c r="H30" s="100" t="s">
        <v>12</v>
      </c>
      <c r="I30" s="100">
        <v>4547</v>
      </c>
      <c r="J30" s="100">
        <v>6053</v>
      </c>
      <c r="K30" s="100">
        <v>3048</v>
      </c>
      <c r="L30" s="100">
        <v>13648</v>
      </c>
    </row>
    <row r="31" spans="1:12" x14ac:dyDescent="0.25">
      <c r="A31" s="91" t="s">
        <v>13</v>
      </c>
      <c r="B31" s="91">
        <v>914</v>
      </c>
      <c r="C31" s="91">
        <v>863</v>
      </c>
      <c r="D31" s="91">
        <v>205</v>
      </c>
      <c r="E31" s="91">
        <v>1982</v>
      </c>
      <c r="F31" s="99"/>
      <c r="G31" s="99"/>
      <c r="H31" s="91" t="s">
        <v>13</v>
      </c>
      <c r="I31" s="91">
        <f>368+299+378</f>
        <v>1045</v>
      </c>
      <c r="J31" s="91">
        <v>397</v>
      </c>
      <c r="K31" s="91">
        <v>174</v>
      </c>
      <c r="L31" s="91">
        <f>SUM(I31:K31)</f>
        <v>1616</v>
      </c>
    </row>
    <row r="32" spans="1:12" x14ac:dyDescent="0.25">
      <c r="A32" s="100" t="s">
        <v>12</v>
      </c>
      <c r="B32" s="100">
        <v>4703</v>
      </c>
      <c r="C32" s="100">
        <v>5839</v>
      </c>
      <c r="D32" s="100">
        <v>3081</v>
      </c>
      <c r="E32" s="100">
        <v>13623</v>
      </c>
      <c r="F32" s="101"/>
      <c r="G32" s="101"/>
      <c r="H32" s="100" t="s">
        <v>12</v>
      </c>
      <c r="I32" s="100">
        <f>SUM(I30:I31)</f>
        <v>5592</v>
      </c>
      <c r="J32" s="100">
        <f>SUM(J30:J31)</f>
        <v>6450</v>
      </c>
      <c r="K32" s="100">
        <f>SUM(K30:K31)</f>
        <v>3222</v>
      </c>
      <c r="L32" s="100">
        <f>SUM(L30:L31)</f>
        <v>15264</v>
      </c>
    </row>
    <row r="33" spans="1:12" x14ac:dyDescent="0.25">
      <c r="A33" s="99"/>
      <c r="B33" s="99"/>
      <c r="C33" s="99"/>
      <c r="D33" s="99"/>
      <c r="E33" s="99"/>
      <c r="F33" s="99"/>
      <c r="G33" s="99"/>
      <c r="H33" s="101"/>
      <c r="I33" s="101"/>
      <c r="J33" s="101"/>
      <c r="K33" s="101"/>
      <c r="L33" s="101"/>
    </row>
    <row r="34" spans="1:12" x14ac:dyDescent="0.25">
      <c r="A34" s="90" t="s">
        <v>18</v>
      </c>
      <c r="B34" s="90" t="s">
        <v>2</v>
      </c>
      <c r="C34" s="90" t="s">
        <v>3</v>
      </c>
      <c r="D34" s="90" t="s">
        <v>4</v>
      </c>
      <c r="E34" s="90" t="s">
        <v>5</v>
      </c>
      <c r="F34" s="99"/>
      <c r="G34" s="99"/>
      <c r="H34" s="90" t="s">
        <v>20</v>
      </c>
      <c r="I34" s="90" t="s">
        <v>2</v>
      </c>
      <c r="J34" s="90" t="s">
        <v>3</v>
      </c>
      <c r="K34" s="90" t="s">
        <v>4</v>
      </c>
      <c r="L34" s="90" t="s">
        <v>5</v>
      </c>
    </row>
    <row r="35" spans="1:12" x14ac:dyDescent="0.25">
      <c r="A35" s="91" t="s">
        <v>7</v>
      </c>
      <c r="B35" s="91">
        <v>696</v>
      </c>
      <c r="C35" s="91">
        <v>2011</v>
      </c>
      <c r="D35" s="91">
        <v>217</v>
      </c>
      <c r="E35" s="91">
        <v>2924</v>
      </c>
      <c r="F35" s="99"/>
      <c r="G35" s="99"/>
      <c r="H35" s="91" t="s">
        <v>7</v>
      </c>
      <c r="I35" s="91">
        <v>631</v>
      </c>
      <c r="J35" s="91">
        <v>2243</v>
      </c>
      <c r="K35" s="91">
        <v>227</v>
      </c>
      <c r="L35" s="91">
        <f>SUM(I35:K35)</f>
        <v>3101</v>
      </c>
    </row>
    <row r="36" spans="1:12" x14ac:dyDescent="0.25">
      <c r="A36" s="91" t="s">
        <v>8</v>
      </c>
      <c r="B36" s="91">
        <v>1300</v>
      </c>
      <c r="C36" s="91">
        <v>2990</v>
      </c>
      <c r="D36" s="91">
        <v>661</v>
      </c>
      <c r="E36" s="91">
        <v>4951</v>
      </c>
      <c r="F36" s="99"/>
      <c r="G36" s="99"/>
      <c r="H36" s="91" t="s">
        <v>8</v>
      </c>
      <c r="I36" s="91">
        <v>1372</v>
      </c>
      <c r="J36" s="91">
        <v>3788</v>
      </c>
      <c r="K36" s="91">
        <v>488</v>
      </c>
      <c r="L36" s="91">
        <f>SUM(I36:K36)</f>
        <v>5648</v>
      </c>
    </row>
    <row r="37" spans="1:12" x14ac:dyDescent="0.25">
      <c r="A37" s="91" t="s">
        <v>9</v>
      </c>
      <c r="B37" s="91">
        <v>1507</v>
      </c>
      <c r="C37" s="91">
        <v>227</v>
      </c>
      <c r="D37" s="91">
        <v>2007</v>
      </c>
      <c r="E37" s="91">
        <v>3741</v>
      </c>
      <c r="F37" s="99"/>
      <c r="G37" s="99"/>
      <c r="H37" s="91" t="s">
        <v>9</v>
      </c>
      <c r="I37" s="91">
        <v>2231</v>
      </c>
      <c r="J37" s="91">
        <v>0</v>
      </c>
      <c r="K37" s="91">
        <v>2229</v>
      </c>
      <c r="L37" s="91">
        <f>SUM(I37:K37)</f>
        <v>4460</v>
      </c>
    </row>
    <row r="38" spans="1:12" x14ac:dyDescent="0.25">
      <c r="A38" s="91" t="s">
        <v>10</v>
      </c>
      <c r="B38" s="91">
        <v>86</v>
      </c>
      <c r="C38" s="91">
        <v>0</v>
      </c>
      <c r="D38" s="91">
        <v>43</v>
      </c>
      <c r="E38" s="91">
        <v>129</v>
      </c>
      <c r="F38" s="99"/>
      <c r="G38" s="99"/>
      <c r="H38" s="91" t="s">
        <v>10</v>
      </c>
      <c r="I38" s="91">
        <v>66</v>
      </c>
      <c r="J38" s="91">
        <v>0</v>
      </c>
      <c r="K38" s="91">
        <v>84</v>
      </c>
      <c r="L38" s="91">
        <f>SUM(I38:K38)</f>
        <v>150</v>
      </c>
    </row>
    <row r="39" spans="1:12" x14ac:dyDescent="0.25">
      <c r="A39" s="91" t="s">
        <v>11</v>
      </c>
      <c r="B39" s="91">
        <v>204</v>
      </c>
      <c r="C39" s="91">
        <v>31</v>
      </c>
      <c r="D39" s="91">
        <v>23</v>
      </c>
      <c r="E39" s="91">
        <v>258</v>
      </c>
      <c r="F39" s="99"/>
      <c r="G39" s="99"/>
      <c r="H39" s="91" t="s">
        <v>11</v>
      </c>
      <c r="I39" s="91">
        <v>247</v>
      </c>
      <c r="J39" s="91">
        <v>0</v>
      </c>
      <c r="K39" s="91">
        <v>44</v>
      </c>
      <c r="L39" s="91">
        <f>SUM(I39:K39)</f>
        <v>291</v>
      </c>
    </row>
    <row r="40" spans="1:12" x14ac:dyDescent="0.25">
      <c r="A40" s="100" t="s">
        <v>12</v>
      </c>
      <c r="B40" s="100">
        <v>3793</v>
      </c>
      <c r="C40" s="100">
        <v>5259</v>
      </c>
      <c r="D40" s="100">
        <v>2951</v>
      </c>
      <c r="E40" s="100">
        <v>12003</v>
      </c>
      <c r="F40" s="101"/>
      <c r="G40" s="101"/>
      <c r="H40" s="100" t="s">
        <v>12</v>
      </c>
      <c r="I40" s="100">
        <f>SUM(I35:I39)</f>
        <v>4547</v>
      </c>
      <c r="J40" s="100">
        <f>SUM(J35:J39)</f>
        <v>6031</v>
      </c>
      <c r="K40" s="100">
        <f>SUM(K35:K39)</f>
        <v>3072</v>
      </c>
      <c r="L40" s="100">
        <f>SUM(L35:L39)</f>
        <v>13650</v>
      </c>
    </row>
    <row r="41" spans="1:12" x14ac:dyDescent="0.25">
      <c r="A41" s="91" t="s">
        <v>13</v>
      </c>
      <c r="B41" s="91">
        <v>1231</v>
      </c>
      <c r="C41" s="91">
        <v>502</v>
      </c>
      <c r="D41" s="91">
        <v>201</v>
      </c>
      <c r="E41" s="91">
        <v>1934</v>
      </c>
      <c r="F41" s="99"/>
      <c r="G41" s="99"/>
      <c r="H41" s="91" t="s">
        <v>13</v>
      </c>
      <c r="I41" s="91">
        <v>1018</v>
      </c>
      <c r="J41" s="91">
        <v>352</v>
      </c>
      <c r="K41" s="91">
        <v>223</v>
      </c>
      <c r="L41" s="91">
        <f>SUM(I41:K41)</f>
        <v>1593</v>
      </c>
    </row>
    <row r="42" spans="1:12" x14ac:dyDescent="0.25">
      <c r="A42" s="100" t="s">
        <v>12</v>
      </c>
      <c r="B42" s="100">
        <v>5024</v>
      </c>
      <c r="C42" s="100">
        <v>5761</v>
      </c>
      <c r="D42" s="100">
        <v>3152</v>
      </c>
      <c r="E42" s="100">
        <v>13937</v>
      </c>
      <c r="F42" s="101"/>
      <c r="G42" s="101"/>
      <c r="H42" s="100" t="s">
        <v>12</v>
      </c>
      <c r="I42" s="100">
        <f>SUM(I40:I41)</f>
        <v>5565</v>
      </c>
      <c r="J42" s="100">
        <f>SUM(J40:J41)</f>
        <v>6383</v>
      </c>
      <c r="K42" s="100">
        <f>SUM(K40:K41)</f>
        <v>3295</v>
      </c>
      <c r="L42" s="100">
        <f>SUM(L40:L41)</f>
        <v>15243</v>
      </c>
    </row>
    <row r="43" spans="1:12" x14ac:dyDescent="0.25">
      <c r="A43" s="101"/>
      <c r="B43" s="101"/>
      <c r="C43" s="101"/>
      <c r="D43" s="101"/>
      <c r="E43" s="101"/>
      <c r="F43" s="101"/>
      <c r="G43" s="101"/>
      <c r="H43" s="101"/>
      <c r="I43" s="101"/>
      <c r="J43" s="101"/>
      <c r="K43" s="101"/>
      <c r="L43" s="101"/>
    </row>
    <row r="44" spans="1:12" x14ac:dyDescent="0.25">
      <c r="A44" s="90" t="s">
        <v>19</v>
      </c>
      <c r="B44" s="90" t="s">
        <v>2</v>
      </c>
      <c r="C44" s="90" t="s">
        <v>3</v>
      </c>
      <c r="D44" s="90" t="s">
        <v>4</v>
      </c>
      <c r="E44" s="90" t="s">
        <v>5</v>
      </c>
      <c r="F44" s="101"/>
      <c r="G44" s="101"/>
      <c r="H44" s="90" t="s">
        <v>21</v>
      </c>
      <c r="I44" s="90" t="s">
        <v>2</v>
      </c>
      <c r="J44" s="90" t="s">
        <v>3</v>
      </c>
      <c r="K44" s="90" t="s">
        <v>4</v>
      </c>
      <c r="L44" s="90" t="s">
        <v>5</v>
      </c>
    </row>
    <row r="45" spans="1:12" x14ac:dyDescent="0.25">
      <c r="A45" s="91" t="s">
        <v>7</v>
      </c>
      <c r="B45" s="91">
        <v>714</v>
      </c>
      <c r="C45" s="91">
        <v>2171</v>
      </c>
      <c r="D45" s="91">
        <v>228</v>
      </c>
      <c r="E45" s="91">
        <f t="shared" ref="E45:E52" si="0">SUM(B45:D45)</f>
        <v>3113</v>
      </c>
      <c r="F45" s="101"/>
      <c r="G45" s="101"/>
      <c r="H45" s="91" t="s">
        <v>7</v>
      </c>
      <c r="I45" s="91">
        <v>594</v>
      </c>
      <c r="J45" s="91">
        <v>2175</v>
      </c>
      <c r="K45" s="91">
        <v>204</v>
      </c>
      <c r="L45" s="91">
        <f>SUM(I45:K45)</f>
        <v>2973</v>
      </c>
    </row>
    <row r="46" spans="1:12" x14ac:dyDescent="0.25">
      <c r="A46" s="91" t="s">
        <v>8</v>
      </c>
      <c r="B46" s="91">
        <v>1334</v>
      </c>
      <c r="C46" s="91">
        <v>3042</v>
      </c>
      <c r="D46" s="91">
        <v>628</v>
      </c>
      <c r="E46" s="91">
        <f t="shared" si="0"/>
        <v>5004</v>
      </c>
      <c r="F46" s="101"/>
      <c r="G46" s="101"/>
      <c r="H46" s="91" t="s">
        <v>8</v>
      </c>
      <c r="I46" s="91">
        <v>1426</v>
      </c>
      <c r="J46" s="91">
        <v>3877</v>
      </c>
      <c r="K46" s="91">
        <v>517</v>
      </c>
      <c r="L46" s="91">
        <f>SUM(I46:K46)</f>
        <v>5820</v>
      </c>
    </row>
    <row r="47" spans="1:12" x14ac:dyDescent="0.25">
      <c r="A47" s="91" t="s">
        <v>9</v>
      </c>
      <c r="B47" s="91">
        <v>1613</v>
      </c>
      <c r="C47" s="91">
        <v>214</v>
      </c>
      <c r="D47" s="91">
        <v>2068</v>
      </c>
      <c r="E47" s="91">
        <f t="shared" si="0"/>
        <v>3895</v>
      </c>
      <c r="F47" s="101"/>
      <c r="G47" s="101"/>
      <c r="H47" s="91" t="s">
        <v>9</v>
      </c>
      <c r="I47" s="91">
        <v>2145</v>
      </c>
      <c r="J47" s="91">
        <v>0</v>
      </c>
      <c r="K47" s="91">
        <v>2323</v>
      </c>
      <c r="L47" s="91">
        <v>4466</v>
      </c>
    </row>
    <row r="48" spans="1:12" x14ac:dyDescent="0.25">
      <c r="A48" s="91" t="s">
        <v>10</v>
      </c>
      <c r="B48" s="91">
        <v>106</v>
      </c>
      <c r="C48" s="91">
        <v>0</v>
      </c>
      <c r="D48" s="91">
        <v>49</v>
      </c>
      <c r="E48" s="91">
        <f t="shared" si="0"/>
        <v>155</v>
      </c>
      <c r="F48" s="101"/>
      <c r="G48" s="101"/>
      <c r="H48" s="91" t="s">
        <v>10</v>
      </c>
      <c r="I48" s="91">
        <v>83</v>
      </c>
      <c r="J48" s="91">
        <v>0</v>
      </c>
      <c r="K48" s="91">
        <v>77</v>
      </c>
      <c r="L48" s="91">
        <f>SUM(I48:K48)</f>
        <v>160</v>
      </c>
    </row>
    <row r="49" spans="1:16" x14ac:dyDescent="0.25">
      <c r="A49" s="91" t="s">
        <v>11</v>
      </c>
      <c r="B49" s="91">
        <v>222</v>
      </c>
      <c r="C49" s="91">
        <v>33</v>
      </c>
      <c r="D49" s="91">
        <v>31</v>
      </c>
      <c r="E49" s="91">
        <f t="shared" si="0"/>
        <v>286</v>
      </c>
      <c r="F49" s="101"/>
      <c r="G49" s="101"/>
      <c r="H49" s="91" t="s">
        <v>11</v>
      </c>
      <c r="I49" s="91">
        <v>253</v>
      </c>
      <c r="J49" s="91">
        <v>0</v>
      </c>
      <c r="K49" s="91">
        <v>49</v>
      </c>
      <c r="L49" s="91">
        <f>SUM(I49:K49)</f>
        <v>302</v>
      </c>
    </row>
    <row r="50" spans="1:16" x14ac:dyDescent="0.25">
      <c r="A50" s="100" t="s">
        <v>12</v>
      </c>
      <c r="B50" s="100">
        <v>3989</v>
      </c>
      <c r="C50" s="100">
        <v>5460</v>
      </c>
      <c r="D50" s="100">
        <v>3004</v>
      </c>
      <c r="E50" s="100">
        <f t="shared" si="0"/>
        <v>12453</v>
      </c>
      <c r="F50" s="101"/>
      <c r="G50" s="101"/>
      <c r="H50" s="100" t="s">
        <v>12</v>
      </c>
      <c r="I50" s="100">
        <f>SUM(I45:I49)</f>
        <v>4501</v>
      </c>
      <c r="J50" s="100">
        <f>SUM(J45:J49)</f>
        <v>6052</v>
      </c>
      <c r="K50" s="100">
        <f>SUM(K45:K49)</f>
        <v>3170</v>
      </c>
      <c r="L50" s="100">
        <f>SUM(L45:L49)</f>
        <v>13721</v>
      </c>
    </row>
    <row r="51" spans="1:16" x14ac:dyDescent="0.25">
      <c r="A51" s="91" t="s">
        <v>13</v>
      </c>
      <c r="B51" s="91">
        <v>953</v>
      </c>
      <c r="C51" s="91">
        <v>523</v>
      </c>
      <c r="D51" s="91">
        <v>189</v>
      </c>
      <c r="E51" s="91">
        <f t="shared" si="0"/>
        <v>1665</v>
      </c>
      <c r="F51" s="101"/>
      <c r="G51" s="101"/>
      <c r="H51" s="91" t="s">
        <v>13</v>
      </c>
      <c r="I51" s="91">
        <v>1004</v>
      </c>
      <c r="J51" s="91">
        <v>357</v>
      </c>
      <c r="K51" s="91">
        <v>224</v>
      </c>
      <c r="L51" s="91">
        <v>1586</v>
      </c>
    </row>
    <row r="52" spans="1:16" x14ac:dyDescent="0.25">
      <c r="A52" s="100" t="s">
        <v>12</v>
      </c>
      <c r="B52" s="100">
        <v>4942</v>
      </c>
      <c r="C52" s="100">
        <v>5983</v>
      </c>
      <c r="D52" s="100">
        <v>3193</v>
      </c>
      <c r="E52" s="100">
        <f t="shared" si="0"/>
        <v>14118</v>
      </c>
      <c r="F52" s="101"/>
      <c r="G52" s="101"/>
      <c r="H52" s="100" t="s">
        <v>12</v>
      </c>
      <c r="I52" s="100">
        <f>SUM(I50:I51)</f>
        <v>5505</v>
      </c>
      <c r="J52" s="100">
        <f>SUM(J50:J51)</f>
        <v>6409</v>
      </c>
      <c r="K52" s="100">
        <f>SUM(K50:K51)</f>
        <v>3394</v>
      </c>
      <c r="L52" s="100">
        <f>SUM(L50:L51)</f>
        <v>15307</v>
      </c>
    </row>
    <row r="53" spans="1:16" s="62" customFormat="1" ht="14.25" customHeight="1" x14ac:dyDescent="0.25">
      <c r="A53" s="102"/>
      <c r="B53" s="102"/>
      <c r="C53" s="102"/>
      <c r="D53" s="102"/>
      <c r="E53" s="102"/>
      <c r="F53" s="102"/>
      <c r="G53" s="102"/>
      <c r="H53" s="102"/>
      <c r="I53" s="103"/>
      <c r="J53" s="103"/>
      <c r="K53" s="103"/>
      <c r="L53" s="103"/>
      <c r="M53" s="104"/>
      <c r="N53" s="104"/>
      <c r="O53" s="104"/>
      <c r="P53" s="104"/>
    </row>
    <row r="54" spans="1:16" x14ac:dyDescent="0.25">
      <c r="A54" s="90" t="s">
        <v>22</v>
      </c>
      <c r="B54" s="90" t="s">
        <v>2</v>
      </c>
      <c r="C54" s="90" t="s">
        <v>3</v>
      </c>
      <c r="D54" s="90" t="s">
        <v>4</v>
      </c>
      <c r="E54" s="90" t="s">
        <v>5</v>
      </c>
      <c r="H54" s="90" t="s">
        <v>246</v>
      </c>
      <c r="I54" s="90" t="s">
        <v>2</v>
      </c>
      <c r="J54" s="90" t="s">
        <v>3</v>
      </c>
      <c r="K54" s="90" t="s">
        <v>4</v>
      </c>
      <c r="L54" s="90" t="s">
        <v>5</v>
      </c>
    </row>
    <row r="55" spans="1:16" x14ac:dyDescent="0.25">
      <c r="A55" s="91" t="s">
        <v>7</v>
      </c>
      <c r="B55" s="91">
        <v>585</v>
      </c>
      <c r="C55" s="91">
        <v>2162</v>
      </c>
      <c r="D55" s="91">
        <v>187</v>
      </c>
      <c r="E55" s="91">
        <f>SUM(B55:D55)</f>
        <v>2934</v>
      </c>
      <c r="H55" s="91" t="s">
        <v>7</v>
      </c>
      <c r="I55" s="91">
        <v>382</v>
      </c>
      <c r="J55" s="91">
        <v>2137</v>
      </c>
      <c r="K55" s="91">
        <v>184</v>
      </c>
      <c r="L55" s="91">
        <f>SUM(I55:K55)</f>
        <v>2703</v>
      </c>
    </row>
    <row r="56" spans="1:16" x14ac:dyDescent="0.25">
      <c r="A56" s="91" t="s">
        <v>8</v>
      </c>
      <c r="B56" s="91">
        <v>1420</v>
      </c>
      <c r="C56" s="91">
        <v>3995</v>
      </c>
      <c r="D56" s="91">
        <v>498</v>
      </c>
      <c r="E56" s="91">
        <f>SUM(B56:D56)</f>
        <v>5913</v>
      </c>
      <c r="H56" s="91" t="s">
        <v>8</v>
      </c>
      <c r="I56" s="91">
        <v>1032</v>
      </c>
      <c r="J56" s="91">
        <v>4456</v>
      </c>
      <c r="K56" s="91">
        <v>531</v>
      </c>
      <c r="L56" s="91">
        <f>SUM(I56:K56)</f>
        <v>6019</v>
      </c>
    </row>
    <row r="57" spans="1:16" x14ac:dyDescent="0.25">
      <c r="A57" s="91" t="s">
        <v>9</v>
      </c>
      <c r="B57" s="91">
        <v>2107</v>
      </c>
      <c r="C57" s="91">
        <v>0</v>
      </c>
      <c r="D57" s="91">
        <v>2338</v>
      </c>
      <c r="E57" s="91">
        <f>SUM(B57:D57)</f>
        <v>4445</v>
      </c>
      <c r="H57" s="91" t="s">
        <v>9</v>
      </c>
      <c r="I57" s="91">
        <v>2237</v>
      </c>
      <c r="J57" s="91"/>
      <c r="K57" s="91">
        <v>2818</v>
      </c>
      <c r="L57" s="91">
        <f>SUM(I57:K57)</f>
        <v>5055</v>
      </c>
    </row>
    <row r="58" spans="1:16" x14ac:dyDescent="0.25">
      <c r="A58" s="91" t="s">
        <v>10</v>
      </c>
      <c r="B58" s="91">
        <v>85</v>
      </c>
      <c r="C58" s="91">
        <v>0</v>
      </c>
      <c r="D58" s="91">
        <f>47+28</f>
        <v>75</v>
      </c>
      <c r="E58" s="91">
        <f>SUM(B58:D58)</f>
        <v>160</v>
      </c>
      <c r="H58" s="91" t="s">
        <v>10</v>
      </c>
      <c r="I58" s="91">
        <v>87</v>
      </c>
      <c r="J58" s="91"/>
      <c r="K58" s="91">
        <v>75</v>
      </c>
      <c r="L58" s="91">
        <f>SUM(I58:K58)</f>
        <v>162</v>
      </c>
    </row>
    <row r="59" spans="1:16" x14ac:dyDescent="0.25">
      <c r="A59" s="91" t="s">
        <v>11</v>
      </c>
      <c r="B59" s="91">
        <f>68+55+124</f>
        <v>247</v>
      </c>
      <c r="C59" s="91">
        <v>0</v>
      </c>
      <c r="D59" s="91">
        <v>55</v>
      </c>
      <c r="E59" s="91">
        <f>SUM(B59:D59)</f>
        <v>302</v>
      </c>
      <c r="H59" s="91" t="s">
        <v>11</v>
      </c>
      <c r="I59" s="91">
        <v>323</v>
      </c>
      <c r="J59" s="91"/>
      <c r="K59" s="91">
        <v>78</v>
      </c>
      <c r="L59" s="91">
        <f>SUM(I59:K59)</f>
        <v>401</v>
      </c>
    </row>
    <row r="60" spans="1:16" x14ac:dyDescent="0.25">
      <c r="A60" s="100" t="s">
        <v>12</v>
      </c>
      <c r="B60" s="100">
        <f>SUM(B55:B59)</f>
        <v>4444</v>
      </c>
      <c r="C60" s="100">
        <f>SUM(C55:C59)</f>
        <v>6157</v>
      </c>
      <c r="D60" s="100">
        <f>SUM(D55:D59)</f>
        <v>3153</v>
      </c>
      <c r="E60" s="100">
        <f>SUM(E55:E59)</f>
        <v>13754</v>
      </c>
      <c r="H60" s="100" t="s">
        <v>12</v>
      </c>
      <c r="I60" s="100">
        <f>SUM(I55:I59)</f>
        <v>4061</v>
      </c>
      <c r="J60" s="100">
        <f>SUM(J55:J59)</f>
        <v>6593</v>
      </c>
      <c r="K60" s="100">
        <f>SUM(K55:K59)</f>
        <v>3686</v>
      </c>
      <c r="L60" s="100">
        <f>SUM(L55:L59)</f>
        <v>14340</v>
      </c>
    </row>
    <row r="61" spans="1:16" x14ac:dyDescent="0.25">
      <c r="A61" s="91" t="s">
        <v>13</v>
      </c>
      <c r="B61" s="91">
        <f>394+268+372</f>
        <v>1034</v>
      </c>
      <c r="C61" s="91">
        <v>292</v>
      </c>
      <c r="D61" s="91">
        <v>216</v>
      </c>
      <c r="E61" s="91">
        <f>SUM(B61:D61)</f>
        <v>1542</v>
      </c>
      <c r="H61" s="105" t="s">
        <v>13</v>
      </c>
      <c r="I61" s="105">
        <v>993</v>
      </c>
      <c r="J61" s="105">
        <v>315</v>
      </c>
      <c r="K61" s="105">
        <v>170</v>
      </c>
      <c r="L61" s="105">
        <f>SUM(I61:K61)</f>
        <v>1478</v>
      </c>
    </row>
    <row r="62" spans="1:16" x14ac:dyDescent="0.25">
      <c r="A62" s="100" t="s">
        <v>12</v>
      </c>
      <c r="B62" s="100">
        <f>SUM(B60:B61)</f>
        <v>5478</v>
      </c>
      <c r="C62" s="100">
        <f>SUM(C60:C61)</f>
        <v>6449</v>
      </c>
      <c r="D62" s="100">
        <f>SUM(D60:D61)</f>
        <v>3369</v>
      </c>
      <c r="E62" s="100">
        <f>SUM(E60:E61)</f>
        <v>15296</v>
      </c>
      <c r="H62" s="100" t="s">
        <v>12</v>
      </c>
      <c r="I62" s="100">
        <f>SUM(I60:I61)</f>
        <v>5054</v>
      </c>
      <c r="J62" s="100">
        <f>SUM(J60:J61)</f>
        <v>6908</v>
      </c>
      <c r="K62" s="100">
        <f>SUM(K60:K61)</f>
        <v>3856</v>
      </c>
      <c r="L62" s="100">
        <f>SUM(L60:L61)</f>
        <v>15818</v>
      </c>
    </row>
    <row r="64" spans="1:16" x14ac:dyDescent="0.25">
      <c r="A64" s="90" t="s">
        <v>23</v>
      </c>
      <c r="B64" s="90" t="s">
        <v>2</v>
      </c>
      <c r="C64" s="90" t="s">
        <v>3</v>
      </c>
      <c r="D64" s="90" t="s">
        <v>4</v>
      </c>
      <c r="E64" s="90" t="s">
        <v>5</v>
      </c>
      <c r="H64" s="90" t="s">
        <v>258</v>
      </c>
      <c r="I64" s="90" t="s">
        <v>2</v>
      </c>
      <c r="J64" s="90" t="s">
        <v>3</v>
      </c>
      <c r="K64" s="90" t="s">
        <v>4</v>
      </c>
      <c r="L64" s="90" t="s">
        <v>5</v>
      </c>
    </row>
    <row r="65" spans="1:12" x14ac:dyDescent="0.25">
      <c r="A65" s="91" t="s">
        <v>7</v>
      </c>
      <c r="B65" s="91">
        <v>587</v>
      </c>
      <c r="C65" s="91">
        <v>2141</v>
      </c>
      <c r="D65" s="91">
        <v>194</v>
      </c>
      <c r="E65" s="91">
        <f>SUM(B65:D65)</f>
        <v>2922</v>
      </c>
      <c r="H65" s="91" t="s">
        <v>7</v>
      </c>
      <c r="I65" s="91">
        <v>354</v>
      </c>
      <c r="J65" s="91">
        <v>2060</v>
      </c>
      <c r="K65" s="91">
        <v>187</v>
      </c>
      <c r="L65" s="91">
        <f>SUM(I65:K65)</f>
        <v>2601</v>
      </c>
    </row>
    <row r="66" spans="1:12" x14ac:dyDescent="0.25">
      <c r="A66" s="91" t="s">
        <v>8</v>
      </c>
      <c r="B66" s="91">
        <v>1401</v>
      </c>
      <c r="C66" s="91">
        <v>4106</v>
      </c>
      <c r="D66" s="91">
        <v>492</v>
      </c>
      <c r="E66" s="91">
        <f>SUM(B66:D66)</f>
        <v>5999</v>
      </c>
      <c r="H66" s="91" t="s">
        <v>8</v>
      </c>
      <c r="I66" s="91">
        <v>1017</v>
      </c>
      <c r="J66" s="91">
        <v>4425</v>
      </c>
      <c r="K66" s="91">
        <v>541</v>
      </c>
      <c r="L66" s="91">
        <f>SUM(I66:K66)</f>
        <v>5983</v>
      </c>
    </row>
    <row r="67" spans="1:12" x14ac:dyDescent="0.25">
      <c r="A67" s="91" t="s">
        <v>9</v>
      </c>
      <c r="B67" s="91">
        <v>2092</v>
      </c>
      <c r="C67" s="91">
        <v>0</v>
      </c>
      <c r="D67" s="91">
        <v>2423</v>
      </c>
      <c r="E67" s="91">
        <f>SUM(B67:D67)</f>
        <v>4515</v>
      </c>
      <c r="H67" s="91" t="s">
        <v>9</v>
      </c>
      <c r="I67" s="91">
        <v>2242</v>
      </c>
      <c r="J67" s="91"/>
      <c r="K67" s="91">
        <v>2866</v>
      </c>
      <c r="L67" s="91">
        <f>SUM(I67:K67)</f>
        <v>5108</v>
      </c>
    </row>
    <row r="68" spans="1:12" x14ac:dyDescent="0.25">
      <c r="A68" s="91" t="s">
        <v>10</v>
      </c>
      <c r="B68" s="91">
        <v>86</v>
      </c>
      <c r="C68" s="91">
        <v>0</v>
      </c>
      <c r="D68" s="91">
        <v>73</v>
      </c>
      <c r="E68" s="91">
        <f>SUM(B68:D68)</f>
        <v>159</v>
      </c>
      <c r="H68" s="91" t="s">
        <v>10</v>
      </c>
      <c r="I68" s="91">
        <v>73</v>
      </c>
      <c r="J68" s="91"/>
      <c r="K68" s="91">
        <v>95</v>
      </c>
      <c r="L68" s="91">
        <f>SUM(I68:K68)</f>
        <v>168</v>
      </c>
    </row>
    <row r="69" spans="1:12" x14ac:dyDescent="0.25">
      <c r="A69" s="91" t="s">
        <v>11</v>
      </c>
      <c r="B69" s="91">
        <f>129+123</f>
        <v>252</v>
      </c>
      <c r="C69" s="91">
        <v>0</v>
      </c>
      <c r="D69" s="91">
        <v>54</v>
      </c>
      <c r="E69" s="91">
        <f>SUM(B69:D69)</f>
        <v>306</v>
      </c>
      <c r="H69" s="91" t="s">
        <v>11</v>
      </c>
      <c r="I69" s="91">
        <v>244</v>
      </c>
      <c r="J69" s="91"/>
      <c r="K69" s="91">
        <v>45</v>
      </c>
      <c r="L69" s="91">
        <f>SUM(I69:K69)</f>
        <v>289</v>
      </c>
    </row>
    <row r="70" spans="1:12" x14ac:dyDescent="0.25">
      <c r="A70" s="100" t="s">
        <v>12</v>
      </c>
      <c r="B70" s="100">
        <f>SUM(B65:B69)</f>
        <v>4418</v>
      </c>
      <c r="C70" s="100">
        <f>SUM(C65:C69)</f>
        <v>6247</v>
      </c>
      <c r="D70" s="100">
        <f>SUM(D65:D69)</f>
        <v>3236</v>
      </c>
      <c r="E70" s="100">
        <f>SUM(E65:E69)</f>
        <v>13901</v>
      </c>
      <c r="H70" s="100" t="s">
        <v>12</v>
      </c>
      <c r="I70" s="100">
        <f>SUM(I65:I69)</f>
        <v>3930</v>
      </c>
      <c r="J70" s="100">
        <f>SUM(J65:J69)</f>
        <v>6485</v>
      </c>
      <c r="K70" s="100">
        <f>SUM(K65:K69)</f>
        <v>3734</v>
      </c>
      <c r="L70" s="100">
        <f>SUM(L65:L69)</f>
        <v>14149</v>
      </c>
    </row>
    <row r="71" spans="1:12" x14ac:dyDescent="0.25">
      <c r="A71" s="91" t="s">
        <v>13</v>
      </c>
      <c r="B71" s="91">
        <f>432+280+359</f>
        <v>1071</v>
      </c>
      <c r="C71" s="91">
        <v>298</v>
      </c>
      <c r="D71" s="91">
        <v>208</v>
      </c>
      <c r="E71" s="91">
        <f>SUM(B71:D71)</f>
        <v>1577</v>
      </c>
      <c r="H71" s="105" t="s">
        <v>13</v>
      </c>
      <c r="I71" s="105">
        <v>995</v>
      </c>
      <c r="J71" s="105">
        <v>303</v>
      </c>
      <c r="K71" s="105">
        <v>186</v>
      </c>
      <c r="L71" s="105">
        <f>SUM(I71:K71)</f>
        <v>1484</v>
      </c>
    </row>
    <row r="72" spans="1:12" x14ac:dyDescent="0.25">
      <c r="A72" s="100" t="s">
        <v>12</v>
      </c>
      <c r="B72" s="100">
        <f>SUM(B70:B71)</f>
        <v>5489</v>
      </c>
      <c r="C72" s="100">
        <f>SUM(C70:C71)</f>
        <v>6545</v>
      </c>
      <c r="D72" s="100">
        <f>SUM(D70:D71)</f>
        <v>3444</v>
      </c>
      <c r="E72" s="100">
        <f>SUM(E70:E71)</f>
        <v>15478</v>
      </c>
      <c r="H72" s="100" t="s">
        <v>12</v>
      </c>
      <c r="I72" s="100">
        <f>SUM(I70:I71)</f>
        <v>4925</v>
      </c>
      <c r="J72" s="100">
        <f>SUM(J70:J71)</f>
        <v>6788</v>
      </c>
      <c r="K72" s="100">
        <f>SUM(K70:K71)</f>
        <v>3920</v>
      </c>
      <c r="L72" s="100">
        <f>SUM(L70:L71)</f>
        <v>15633</v>
      </c>
    </row>
    <row r="74" spans="1:12" x14ac:dyDescent="0.25">
      <c r="A74" s="90" t="s">
        <v>24</v>
      </c>
      <c r="B74" s="90" t="s">
        <v>2</v>
      </c>
      <c r="C74" s="90" t="s">
        <v>3</v>
      </c>
      <c r="D74" s="90" t="s">
        <v>4</v>
      </c>
      <c r="E74" s="90" t="s">
        <v>5</v>
      </c>
      <c r="H74" s="90" t="s">
        <v>261</v>
      </c>
      <c r="I74" s="90" t="s">
        <v>2</v>
      </c>
      <c r="J74" s="90" t="s">
        <v>3</v>
      </c>
      <c r="K74" s="90" t="s">
        <v>4</v>
      </c>
      <c r="L74" s="90" t="s">
        <v>5</v>
      </c>
    </row>
    <row r="75" spans="1:12" x14ac:dyDescent="0.25">
      <c r="A75" s="91" t="s">
        <v>7</v>
      </c>
      <c r="B75" s="91">
        <v>542</v>
      </c>
      <c r="C75" s="91">
        <v>2177</v>
      </c>
      <c r="D75" s="91">
        <v>188</v>
      </c>
      <c r="E75" s="91">
        <f>SUM(B75:D75)</f>
        <v>2907</v>
      </c>
      <c r="H75" s="91" t="s">
        <v>7</v>
      </c>
      <c r="I75" s="91">
        <v>343</v>
      </c>
      <c r="J75" s="91">
        <v>1995</v>
      </c>
      <c r="K75" s="91">
        <v>176</v>
      </c>
      <c r="L75" s="91">
        <f>SUM(I75:K75)</f>
        <v>2514</v>
      </c>
    </row>
    <row r="76" spans="1:12" x14ac:dyDescent="0.25">
      <c r="A76" s="91" t="s">
        <v>8</v>
      </c>
      <c r="B76" s="91">
        <v>1349</v>
      </c>
      <c r="C76" s="91">
        <v>4226</v>
      </c>
      <c r="D76" s="91">
        <v>482</v>
      </c>
      <c r="E76" s="91">
        <f>SUM(B76:D76)</f>
        <v>6057</v>
      </c>
      <c r="H76" s="91" t="s">
        <v>8</v>
      </c>
      <c r="I76" s="91">
        <v>939</v>
      </c>
      <c r="J76" s="91">
        <v>4415</v>
      </c>
      <c r="K76" s="91">
        <v>538</v>
      </c>
      <c r="L76" s="91">
        <f>SUM(I76:K76)</f>
        <v>5892</v>
      </c>
    </row>
    <row r="77" spans="1:12" x14ac:dyDescent="0.25">
      <c r="A77" s="91" t="s">
        <v>9</v>
      </c>
      <c r="B77" s="91">
        <v>2064</v>
      </c>
      <c r="C77" s="91">
        <v>0</v>
      </c>
      <c r="D77" s="91">
        <v>2536</v>
      </c>
      <c r="E77" s="91">
        <f>SUM(B77:D77)</f>
        <v>4600</v>
      </c>
      <c r="H77" s="91" t="s">
        <v>9</v>
      </c>
      <c r="I77" s="91">
        <v>2260</v>
      </c>
      <c r="J77" s="91">
        <v>51</v>
      </c>
      <c r="K77" s="91">
        <v>2895</v>
      </c>
      <c r="L77" s="91">
        <f>SUM(I77:K77)</f>
        <v>5206</v>
      </c>
    </row>
    <row r="78" spans="1:12" x14ac:dyDescent="0.25">
      <c r="A78" s="91" t="s">
        <v>10</v>
      </c>
      <c r="B78" s="91">
        <v>78</v>
      </c>
      <c r="C78" s="91">
        <v>0</v>
      </c>
      <c r="D78" s="91">
        <v>82</v>
      </c>
      <c r="E78" s="91">
        <f>SUM(B78:D78)</f>
        <v>160</v>
      </c>
      <c r="H78" s="91" t="s">
        <v>268</v>
      </c>
      <c r="I78" s="91">
        <v>24</v>
      </c>
      <c r="J78" s="91"/>
      <c r="K78" s="91">
        <v>20</v>
      </c>
      <c r="L78" s="91">
        <v>44</v>
      </c>
    </row>
    <row r="79" spans="1:12" x14ac:dyDescent="0.25">
      <c r="A79" s="91" t="s">
        <v>11</v>
      </c>
      <c r="B79" s="91">
        <v>264</v>
      </c>
      <c r="C79" s="91">
        <v>0</v>
      </c>
      <c r="D79" s="91">
        <v>60</v>
      </c>
      <c r="E79" s="91">
        <f>SUM(B79:D79)</f>
        <v>324</v>
      </c>
      <c r="H79" s="91" t="s">
        <v>10</v>
      </c>
      <c r="I79" s="91">
        <v>0</v>
      </c>
      <c r="J79" s="91">
        <v>160</v>
      </c>
      <c r="K79" s="91">
        <v>0</v>
      </c>
      <c r="L79" s="91">
        <v>160</v>
      </c>
    </row>
    <row r="80" spans="1:12" x14ac:dyDescent="0.25">
      <c r="A80" s="100" t="s">
        <v>12</v>
      </c>
      <c r="B80" s="100">
        <f>SUM(B75:B79)</f>
        <v>4297</v>
      </c>
      <c r="C80" s="100">
        <f>SUM(C75:C79)</f>
        <v>6403</v>
      </c>
      <c r="D80" s="100">
        <f>SUM(D75:D79)</f>
        <v>3348</v>
      </c>
      <c r="E80" s="100">
        <f>SUM(E75:E79)</f>
        <v>14048</v>
      </c>
      <c r="H80" s="91" t="s">
        <v>11</v>
      </c>
      <c r="I80" s="91">
        <v>230</v>
      </c>
      <c r="J80" s="91">
        <v>0</v>
      </c>
      <c r="K80" s="91">
        <v>45</v>
      </c>
      <c r="L80" s="91">
        <f>SUM(I80:K80)</f>
        <v>275</v>
      </c>
    </row>
    <row r="81" spans="1:12" x14ac:dyDescent="0.25">
      <c r="A81" s="91" t="s">
        <v>13</v>
      </c>
      <c r="B81" s="91">
        <v>1085</v>
      </c>
      <c r="C81" s="91">
        <v>294</v>
      </c>
      <c r="D81" s="91">
        <v>187</v>
      </c>
      <c r="E81" s="91">
        <f>SUM(B81:D81)</f>
        <v>1566</v>
      </c>
      <c r="H81" s="100" t="s">
        <v>12</v>
      </c>
      <c r="I81" s="100">
        <f>SUM(I75:I80)</f>
        <v>3796</v>
      </c>
      <c r="J81" s="100">
        <f>SUM(J75:J80)</f>
        <v>6621</v>
      </c>
      <c r="K81" s="100">
        <f>SUM(K75:K80)</f>
        <v>3674</v>
      </c>
      <c r="L81" s="100">
        <f>SUM(L75:L80)</f>
        <v>14091</v>
      </c>
    </row>
    <row r="82" spans="1:12" x14ac:dyDescent="0.25">
      <c r="A82" s="100" t="s">
        <v>12</v>
      </c>
      <c r="B82" s="100">
        <f>SUM(B80:B81)</f>
        <v>5382</v>
      </c>
      <c r="C82" s="100">
        <f>SUM(C80:C81)</f>
        <v>6697</v>
      </c>
      <c r="D82" s="100">
        <f>SUM(D80:D81)</f>
        <v>3535</v>
      </c>
      <c r="E82" s="100">
        <f>SUM(E80:E81)</f>
        <v>15614</v>
      </c>
      <c r="H82" s="105" t="s">
        <v>13</v>
      </c>
      <c r="I82" s="105">
        <v>953</v>
      </c>
      <c r="J82" s="105">
        <v>321</v>
      </c>
      <c r="K82" s="105">
        <v>142</v>
      </c>
      <c r="L82" s="105">
        <f>I82+J82+K82</f>
        <v>1416</v>
      </c>
    </row>
    <row r="83" spans="1:12" x14ac:dyDescent="0.25">
      <c r="H83" s="100" t="s">
        <v>12</v>
      </c>
      <c r="I83" s="100">
        <f>SUM(I81:I82)</f>
        <v>4749</v>
      </c>
      <c r="J83" s="100">
        <f>SUM(J81:J82)</f>
        <v>6942</v>
      </c>
      <c r="K83" s="100">
        <f>SUM(K81:K82)</f>
        <v>3816</v>
      </c>
      <c r="L83" s="100">
        <f>SUM(L81:L82)</f>
        <v>15507</v>
      </c>
    </row>
    <row r="84" spans="1:12" x14ac:dyDescent="0.25">
      <c r="H84" s="101"/>
      <c r="I84" s="101"/>
      <c r="J84" s="101"/>
      <c r="K84" s="101"/>
      <c r="L84" s="101"/>
    </row>
    <row r="85" spans="1:12" x14ac:dyDescent="0.25">
      <c r="A85" s="90" t="s">
        <v>25</v>
      </c>
      <c r="B85" s="90" t="s">
        <v>2</v>
      </c>
      <c r="C85" s="90" t="s">
        <v>3</v>
      </c>
      <c r="D85" s="90" t="s">
        <v>4</v>
      </c>
      <c r="E85" s="90" t="s">
        <v>5</v>
      </c>
      <c r="H85" s="90" t="s">
        <v>275</v>
      </c>
      <c r="I85" s="90" t="s">
        <v>2</v>
      </c>
      <c r="J85" s="90" t="s">
        <v>3</v>
      </c>
      <c r="K85" s="90" t="s">
        <v>4</v>
      </c>
      <c r="L85" s="90" t="s">
        <v>5</v>
      </c>
    </row>
    <row r="86" spans="1:12" x14ac:dyDescent="0.25">
      <c r="A86" s="91" t="s">
        <v>7</v>
      </c>
      <c r="B86" s="91">
        <v>513</v>
      </c>
      <c r="C86" s="91">
        <v>2126</v>
      </c>
      <c r="D86" s="91">
        <v>189</v>
      </c>
      <c r="E86" s="91">
        <f>SUM(B86:D86)</f>
        <v>2828</v>
      </c>
      <c r="H86" s="91" t="s">
        <v>7</v>
      </c>
      <c r="I86" s="91">
        <v>331</v>
      </c>
      <c r="J86" s="91">
        <v>1953</v>
      </c>
      <c r="K86" s="91">
        <v>171</v>
      </c>
      <c r="L86" s="91">
        <f t="shared" ref="L86:L91" si="1">SUM(I86:K86)</f>
        <v>2455</v>
      </c>
    </row>
    <row r="87" spans="1:12" x14ac:dyDescent="0.25">
      <c r="A87" s="91" t="s">
        <v>8</v>
      </c>
      <c r="B87" s="91">
        <v>1379</v>
      </c>
      <c r="C87" s="91">
        <v>4221</v>
      </c>
      <c r="D87" s="91">
        <v>483</v>
      </c>
      <c r="E87" s="91">
        <f>SUM(B87:D87)</f>
        <v>6083</v>
      </c>
      <c r="H87" s="91" t="s">
        <v>8</v>
      </c>
      <c r="I87" s="91">
        <v>896</v>
      </c>
      <c r="J87" s="91">
        <v>4396</v>
      </c>
      <c r="K87" s="91">
        <v>523</v>
      </c>
      <c r="L87" s="91">
        <f t="shared" si="1"/>
        <v>5815</v>
      </c>
    </row>
    <row r="88" spans="1:12" x14ac:dyDescent="0.25">
      <c r="A88" s="91" t="s">
        <v>9</v>
      </c>
      <c r="B88" s="91">
        <v>2164</v>
      </c>
      <c r="C88" s="91">
        <v>0</v>
      </c>
      <c r="D88" s="91">
        <v>2623</v>
      </c>
      <c r="E88" s="91">
        <f>SUM(B88:D88)</f>
        <v>4787</v>
      </c>
      <c r="H88" s="91" t="s">
        <v>9</v>
      </c>
      <c r="I88" s="91">
        <v>2266</v>
      </c>
      <c r="J88" s="91">
        <v>46</v>
      </c>
      <c r="K88" s="91">
        <v>2993</v>
      </c>
      <c r="L88" s="91">
        <f t="shared" si="1"/>
        <v>5305</v>
      </c>
    </row>
    <row r="89" spans="1:12" x14ac:dyDescent="0.25">
      <c r="A89" s="91" t="s">
        <v>10</v>
      </c>
      <c r="B89" s="91">
        <v>80</v>
      </c>
      <c r="C89" s="91">
        <v>0</v>
      </c>
      <c r="D89" s="91">
        <v>67</v>
      </c>
      <c r="E89" s="91">
        <f>SUM(B89:D89)</f>
        <v>147</v>
      </c>
      <c r="H89" s="91" t="s">
        <v>268</v>
      </c>
      <c r="I89" s="91">
        <v>21</v>
      </c>
      <c r="J89" s="91">
        <v>0</v>
      </c>
      <c r="K89" s="91">
        <v>22</v>
      </c>
      <c r="L89" s="91">
        <f t="shared" si="1"/>
        <v>43</v>
      </c>
    </row>
    <row r="90" spans="1:12" x14ac:dyDescent="0.25">
      <c r="A90" s="91" t="s">
        <v>11</v>
      </c>
      <c r="B90" s="91">
        <v>289</v>
      </c>
      <c r="C90" s="91">
        <v>0</v>
      </c>
      <c r="D90" s="91">
        <v>65</v>
      </c>
      <c r="E90" s="91">
        <f>SUM(B90:D90)</f>
        <v>354</v>
      </c>
      <c r="H90" s="91" t="s">
        <v>10</v>
      </c>
      <c r="I90" s="91">
        <v>0</v>
      </c>
      <c r="J90" s="91">
        <v>172</v>
      </c>
      <c r="K90" s="91">
        <v>0</v>
      </c>
      <c r="L90" s="91">
        <f t="shared" si="1"/>
        <v>172</v>
      </c>
    </row>
    <row r="91" spans="1:12" x14ac:dyDescent="0.25">
      <c r="A91" s="100" t="s">
        <v>12</v>
      </c>
      <c r="B91" s="100">
        <f>SUM(B86:B90)</f>
        <v>4425</v>
      </c>
      <c r="C91" s="100">
        <f>SUM(C86:C90)</f>
        <v>6347</v>
      </c>
      <c r="D91" s="100">
        <f>SUM(D86:D90)</f>
        <v>3427</v>
      </c>
      <c r="E91" s="100">
        <f>SUM(E86:E90)</f>
        <v>14199</v>
      </c>
      <c r="H91" s="91" t="s">
        <v>11</v>
      </c>
      <c r="I91" s="91">
        <v>227</v>
      </c>
      <c r="J91" s="91">
        <v>0</v>
      </c>
      <c r="K91" s="91">
        <v>37</v>
      </c>
      <c r="L91" s="91">
        <f t="shared" si="1"/>
        <v>264</v>
      </c>
    </row>
    <row r="92" spans="1:12" x14ac:dyDescent="0.25">
      <c r="A92" s="91" t="s">
        <v>13</v>
      </c>
      <c r="B92" s="105">
        <f>1563-C92-D92</f>
        <v>1055</v>
      </c>
      <c r="C92" s="105">
        <v>318</v>
      </c>
      <c r="D92" s="105">
        <v>190</v>
      </c>
      <c r="E92" s="105">
        <f>SUM(B92:D92)</f>
        <v>1563</v>
      </c>
      <c r="H92" s="100" t="s">
        <v>12</v>
      </c>
      <c r="I92" s="100">
        <f>SUM(I86:I91)</f>
        <v>3741</v>
      </c>
      <c r="J92" s="100">
        <f>SUM(J86:J91)</f>
        <v>6567</v>
      </c>
      <c r="K92" s="100">
        <f>SUM(K86:K91)</f>
        <v>3746</v>
      </c>
      <c r="L92" s="100">
        <f>SUM(L86:L91)</f>
        <v>14054</v>
      </c>
    </row>
    <row r="93" spans="1:12" x14ac:dyDescent="0.25">
      <c r="A93" s="100" t="s">
        <v>12</v>
      </c>
      <c r="B93" s="106">
        <f>SUM(B91:B92)</f>
        <v>5480</v>
      </c>
      <c r="C93" s="106">
        <f>SUM(C91:C92)</f>
        <v>6665</v>
      </c>
      <c r="D93" s="106">
        <f>SUM(D91:D92)</f>
        <v>3617</v>
      </c>
      <c r="E93" s="106">
        <f>SUM(E91:E92)</f>
        <v>15762</v>
      </c>
      <c r="H93" s="105" t="s">
        <v>13</v>
      </c>
      <c r="I93" s="105">
        <v>1039</v>
      </c>
      <c r="J93" s="105">
        <v>312</v>
      </c>
      <c r="K93" s="105">
        <v>129</v>
      </c>
      <c r="L93" s="105">
        <f>I93+J93+K93</f>
        <v>1480</v>
      </c>
    </row>
    <row r="94" spans="1:12" x14ac:dyDescent="0.25">
      <c r="H94" s="100" t="s">
        <v>12</v>
      </c>
      <c r="I94" s="100">
        <f>SUM(I92:I93)</f>
        <v>4780</v>
      </c>
      <c r="J94" s="100">
        <f>SUM(J92:J93)</f>
        <v>6879</v>
      </c>
      <c r="K94" s="100">
        <f>SUM(K92:K93)</f>
        <v>3875</v>
      </c>
      <c r="L94" s="100">
        <f>SUM(L92:L93)</f>
        <v>15534</v>
      </c>
    </row>
    <row r="95" spans="1:12" x14ac:dyDescent="0.25">
      <c r="H95" s="101"/>
      <c r="I95" s="101"/>
      <c r="J95" s="101"/>
      <c r="K95" s="101"/>
      <c r="L95" s="101"/>
    </row>
    <row r="96" spans="1:12" x14ac:dyDescent="0.25">
      <c r="A96" s="90" t="s">
        <v>239</v>
      </c>
      <c r="B96" s="90" t="s">
        <v>2</v>
      </c>
      <c r="C96" s="90" t="s">
        <v>3</v>
      </c>
      <c r="D96" s="90" t="s">
        <v>4</v>
      </c>
      <c r="E96" s="90" t="s">
        <v>5</v>
      </c>
      <c r="H96" s="90" t="s">
        <v>278</v>
      </c>
      <c r="I96" s="90" t="s">
        <v>2</v>
      </c>
      <c r="J96" s="90" t="s">
        <v>3</v>
      </c>
      <c r="K96" s="90" t="s">
        <v>4</v>
      </c>
      <c r="L96" s="90" t="s">
        <v>5</v>
      </c>
    </row>
    <row r="97" spans="1:16" x14ac:dyDescent="0.25">
      <c r="A97" s="91" t="s">
        <v>7</v>
      </c>
      <c r="B97" s="91">
        <v>388</v>
      </c>
      <c r="C97" s="91">
        <v>2220</v>
      </c>
      <c r="D97" s="91">
        <v>194</v>
      </c>
      <c r="E97" s="91">
        <f>SUM(B97:D97)</f>
        <v>2802</v>
      </c>
      <c r="H97" s="91" t="s">
        <v>7</v>
      </c>
      <c r="I97" s="91">
        <v>337</v>
      </c>
      <c r="J97" s="91">
        <v>1878</v>
      </c>
      <c r="K97" s="91">
        <v>176</v>
      </c>
      <c r="L97" s="91">
        <f t="shared" ref="L97:L105" si="2">K97+J97+I97</f>
        <v>2391</v>
      </c>
    </row>
    <row r="98" spans="1:16" x14ac:dyDescent="0.25">
      <c r="A98" s="91" t="s">
        <v>8</v>
      </c>
      <c r="B98" s="91">
        <v>1128</v>
      </c>
      <c r="C98" s="91">
        <v>4396</v>
      </c>
      <c r="D98" s="91">
        <v>513</v>
      </c>
      <c r="E98" s="91">
        <f>SUM(B98:D98)</f>
        <v>6037</v>
      </c>
      <c r="H98" s="91" t="s">
        <v>8</v>
      </c>
      <c r="I98" s="91">
        <v>860</v>
      </c>
      <c r="J98" s="91">
        <v>4282</v>
      </c>
      <c r="K98" s="91">
        <v>526</v>
      </c>
      <c r="L98" s="91">
        <f t="shared" si="2"/>
        <v>5668</v>
      </c>
    </row>
    <row r="99" spans="1:16" x14ac:dyDescent="0.25">
      <c r="A99" s="91" t="s">
        <v>9</v>
      </c>
      <c r="B99" s="91">
        <v>2230</v>
      </c>
      <c r="C99" s="91">
        <v>0</v>
      </c>
      <c r="D99" s="91">
        <v>2684</v>
      </c>
      <c r="E99" s="91">
        <f>SUM(B99:D99)</f>
        <v>4914</v>
      </c>
      <c r="H99" s="91" t="s">
        <v>9</v>
      </c>
      <c r="I99" s="91">
        <v>2231</v>
      </c>
      <c r="J99" s="91">
        <v>51</v>
      </c>
      <c r="K99" s="91">
        <v>3083</v>
      </c>
      <c r="L99" s="91">
        <v>5365</v>
      </c>
    </row>
    <row r="100" spans="1:16" x14ac:dyDescent="0.25">
      <c r="A100" s="91" t="s">
        <v>10</v>
      </c>
      <c r="B100" s="91">
        <v>88</v>
      </c>
      <c r="C100" s="91">
        <v>0</v>
      </c>
      <c r="D100" s="91">
        <v>68</v>
      </c>
      <c r="E100" s="91">
        <f>SUM(B100:D100)</f>
        <v>156</v>
      </c>
      <c r="H100" s="91" t="s">
        <v>268</v>
      </c>
      <c r="I100" s="91">
        <v>20</v>
      </c>
      <c r="J100" s="91">
        <v>0</v>
      </c>
      <c r="K100" s="91">
        <v>12</v>
      </c>
      <c r="L100" s="91">
        <f t="shared" si="2"/>
        <v>32</v>
      </c>
    </row>
    <row r="101" spans="1:16" x14ac:dyDescent="0.25">
      <c r="A101" s="91" t="s">
        <v>11</v>
      </c>
      <c r="B101" s="91">
        <v>304</v>
      </c>
      <c r="C101" s="91">
        <v>0</v>
      </c>
      <c r="D101" s="91">
        <v>71</v>
      </c>
      <c r="E101" s="91">
        <f>SUM(B101:D101)</f>
        <v>375</v>
      </c>
      <c r="H101" s="91" t="s">
        <v>10</v>
      </c>
      <c r="I101" s="91">
        <v>0</v>
      </c>
      <c r="J101" s="91">
        <v>151</v>
      </c>
      <c r="K101" s="91">
        <v>0</v>
      </c>
      <c r="L101" s="91">
        <f t="shared" si="2"/>
        <v>151</v>
      </c>
    </row>
    <row r="102" spans="1:16" x14ac:dyDescent="0.25">
      <c r="A102" s="100" t="s">
        <v>12</v>
      </c>
      <c r="B102" s="100">
        <f>SUM(B97:B101)</f>
        <v>4138</v>
      </c>
      <c r="C102" s="100">
        <f>SUM(C97:C101)</f>
        <v>6616</v>
      </c>
      <c r="D102" s="100">
        <f>SUM(D97:D101)</f>
        <v>3530</v>
      </c>
      <c r="E102" s="100">
        <f>SUM(E97:E101)</f>
        <v>14284</v>
      </c>
      <c r="H102" s="91" t="s">
        <v>11</v>
      </c>
      <c r="I102" s="91">
        <v>222</v>
      </c>
      <c r="J102" s="91">
        <v>0</v>
      </c>
      <c r="K102" s="91">
        <v>44</v>
      </c>
      <c r="L102" s="91">
        <f t="shared" si="2"/>
        <v>266</v>
      </c>
    </row>
    <row r="103" spans="1:16" x14ac:dyDescent="0.25">
      <c r="A103" s="105" t="s">
        <v>13</v>
      </c>
      <c r="B103" s="105">
        <f>1592-518</f>
        <v>1074</v>
      </c>
      <c r="C103" s="105">
        <v>323</v>
      </c>
      <c r="D103" s="105">
        <v>195</v>
      </c>
      <c r="E103" s="105">
        <f>SUM(B103:D103)</f>
        <v>1592</v>
      </c>
      <c r="H103" s="100" t="s">
        <v>12</v>
      </c>
      <c r="I103" s="100">
        <f>I102+I101+I100+I99+I98+I97</f>
        <v>3670</v>
      </c>
      <c r="J103" s="100">
        <f>J102+J101+J100+J99+J98+J97</f>
        <v>6362</v>
      </c>
      <c r="K103" s="100">
        <f>K102+K101+K100+K99+K98+K97</f>
        <v>3841</v>
      </c>
      <c r="L103" s="91">
        <f t="shared" si="2"/>
        <v>13873</v>
      </c>
    </row>
    <row r="104" spans="1:16" x14ac:dyDescent="0.25">
      <c r="A104" s="100" t="s">
        <v>12</v>
      </c>
      <c r="B104" s="100">
        <f>SUM(B102:B103)</f>
        <v>5212</v>
      </c>
      <c r="C104" s="100">
        <f>SUM(C102:C103)</f>
        <v>6939</v>
      </c>
      <c r="D104" s="100">
        <f>SUM(D102:D103)</f>
        <v>3725</v>
      </c>
      <c r="E104" s="100">
        <f>SUM(E102:E103)</f>
        <v>15876</v>
      </c>
      <c r="H104" s="91" t="s">
        <v>13</v>
      </c>
      <c r="I104" s="91">
        <v>626</v>
      </c>
      <c r="J104" s="91">
        <v>361</v>
      </c>
      <c r="K104" s="91">
        <v>145</v>
      </c>
      <c r="L104" s="91">
        <f t="shared" si="2"/>
        <v>1132</v>
      </c>
    </row>
    <row r="105" spans="1:16" x14ac:dyDescent="0.25">
      <c r="H105" s="100" t="s">
        <v>12</v>
      </c>
      <c r="I105" s="100">
        <f>I103+I104</f>
        <v>4296</v>
      </c>
      <c r="J105" s="100">
        <f>J103+J104</f>
        <v>6723</v>
      </c>
      <c r="K105" s="100">
        <f>K103+K104</f>
        <v>3986</v>
      </c>
      <c r="L105" s="91">
        <f t="shared" si="2"/>
        <v>15005</v>
      </c>
    </row>
    <row r="107" spans="1:16" ht="23.25" x14ac:dyDescent="0.25">
      <c r="A107" s="90" t="s">
        <v>281</v>
      </c>
      <c r="B107" s="90" t="s">
        <v>2</v>
      </c>
      <c r="C107" s="90" t="s">
        <v>3</v>
      </c>
      <c r="D107" s="90" t="s">
        <v>4</v>
      </c>
      <c r="E107" s="90" t="s">
        <v>5</v>
      </c>
      <c r="H107" s="90" t="s">
        <v>323</v>
      </c>
      <c r="I107" s="90" t="s">
        <v>2</v>
      </c>
      <c r="J107" s="107" t="s">
        <v>322</v>
      </c>
      <c r="K107" s="90" t="s">
        <v>3</v>
      </c>
      <c r="L107" s="90" t="s">
        <v>4</v>
      </c>
      <c r="M107" s="90" t="s">
        <v>5</v>
      </c>
      <c r="N107" s="108"/>
      <c r="O107" s="99"/>
    </row>
    <row r="108" spans="1:16" x14ac:dyDescent="0.25">
      <c r="A108" s="91" t="s">
        <v>7</v>
      </c>
      <c r="B108" s="91">
        <v>246</v>
      </c>
      <c r="C108" s="91">
        <v>1954</v>
      </c>
      <c r="D108" s="91">
        <v>186</v>
      </c>
      <c r="E108" s="91">
        <f>D108+C108+B108</f>
        <v>2386</v>
      </c>
      <c r="H108" s="91" t="s">
        <v>7</v>
      </c>
      <c r="I108" s="91">
        <v>305</v>
      </c>
      <c r="J108" s="91">
        <v>0</v>
      </c>
      <c r="K108" s="91">
        <v>1893</v>
      </c>
      <c r="L108" s="91">
        <v>142</v>
      </c>
      <c r="M108" s="91">
        <f>SUM(I108:L108)</f>
        <v>2340</v>
      </c>
      <c r="N108" s="943">
        <f>M108+M109</f>
        <v>7233</v>
      </c>
      <c r="O108" s="943"/>
      <c r="P108" s="943"/>
    </row>
    <row r="109" spans="1:16" x14ac:dyDescent="0.25">
      <c r="A109" s="91" t="s">
        <v>8</v>
      </c>
      <c r="B109" s="91">
        <v>704</v>
      </c>
      <c r="C109" s="91">
        <v>4277</v>
      </c>
      <c r="D109" s="91">
        <v>506</v>
      </c>
      <c r="E109" s="91">
        <f t="shared" ref="E109:E115" si="3">D109+C109+B109</f>
        <v>5487</v>
      </c>
      <c r="H109" s="91" t="s">
        <v>8</v>
      </c>
      <c r="I109" s="91">
        <v>665</v>
      </c>
      <c r="J109" s="91">
        <v>0</v>
      </c>
      <c r="K109" s="91">
        <v>3780</v>
      </c>
      <c r="L109" s="91">
        <v>448</v>
      </c>
      <c r="M109" s="91">
        <f>L109+K109+I109</f>
        <v>4893</v>
      </c>
      <c r="N109" s="943"/>
      <c r="O109" s="943"/>
      <c r="P109" s="943"/>
    </row>
    <row r="110" spans="1:16" x14ac:dyDescent="0.25">
      <c r="A110" s="91" t="s">
        <v>9</v>
      </c>
      <c r="B110" s="91">
        <v>2168</v>
      </c>
      <c r="C110" s="91">
        <v>46</v>
      </c>
      <c r="D110" s="91">
        <v>3133</v>
      </c>
      <c r="E110" s="91">
        <f t="shared" si="3"/>
        <v>5347</v>
      </c>
      <c r="H110" s="91" t="s">
        <v>9</v>
      </c>
      <c r="I110" s="91">
        <v>2259</v>
      </c>
      <c r="J110" s="91">
        <v>11</v>
      </c>
      <c r="K110" s="91">
        <v>32</v>
      </c>
      <c r="L110" s="91">
        <v>3038</v>
      </c>
      <c r="M110" s="91">
        <f>I110+J110+K110+L110</f>
        <v>5340</v>
      </c>
      <c r="N110" s="109"/>
      <c r="O110" s="99"/>
    </row>
    <row r="111" spans="1:16" x14ac:dyDescent="0.25">
      <c r="A111" s="91" t="s">
        <v>268</v>
      </c>
      <c r="B111" s="91">
        <v>10</v>
      </c>
      <c r="C111" s="91">
        <v>0</v>
      </c>
      <c r="D111" s="91">
        <v>21</v>
      </c>
      <c r="E111" s="91">
        <f t="shared" si="3"/>
        <v>31</v>
      </c>
      <c r="H111" s="91" t="s">
        <v>268</v>
      </c>
      <c r="I111" s="91">
        <v>22</v>
      </c>
      <c r="J111" s="91">
        <v>0</v>
      </c>
      <c r="K111" s="91">
        <v>0</v>
      </c>
      <c r="L111" s="91">
        <v>21</v>
      </c>
      <c r="M111" s="91">
        <f>L111+K111+I111</f>
        <v>43</v>
      </c>
      <c r="N111" s="109"/>
      <c r="O111" s="99"/>
    </row>
    <row r="112" spans="1:16" x14ac:dyDescent="0.25">
      <c r="A112" s="91" t="s">
        <v>10</v>
      </c>
      <c r="B112" s="91">
        <v>0</v>
      </c>
      <c r="C112" s="91">
        <v>146</v>
      </c>
      <c r="D112" s="91">
        <v>0</v>
      </c>
      <c r="E112" s="91">
        <f t="shared" si="3"/>
        <v>146</v>
      </c>
      <c r="H112" s="91" t="s">
        <v>10</v>
      </c>
      <c r="I112" s="91">
        <v>0</v>
      </c>
      <c r="J112" s="91">
        <v>0</v>
      </c>
      <c r="K112" s="91">
        <v>183</v>
      </c>
      <c r="L112" s="91">
        <v>0</v>
      </c>
      <c r="M112" s="91">
        <f>L112+K112+I112</f>
        <v>183</v>
      </c>
      <c r="N112" s="109"/>
      <c r="O112" s="99"/>
    </row>
    <row r="113" spans="1:16" x14ac:dyDescent="0.25">
      <c r="A113" s="91" t="s">
        <v>11</v>
      </c>
      <c r="B113" s="91">
        <v>238</v>
      </c>
      <c r="C113" s="91">
        <v>0</v>
      </c>
      <c r="D113" s="91">
        <v>48</v>
      </c>
      <c r="E113" s="91">
        <f t="shared" si="3"/>
        <v>286</v>
      </c>
      <c r="H113" s="91" t="s">
        <v>343</v>
      </c>
      <c r="I113" s="91">
        <v>250</v>
      </c>
      <c r="J113" s="91">
        <v>0</v>
      </c>
      <c r="K113" s="91">
        <v>0</v>
      </c>
      <c r="L113" s="91">
        <v>32</v>
      </c>
      <c r="M113" s="91">
        <f>L113+K113+I113</f>
        <v>282</v>
      </c>
      <c r="N113" s="109"/>
      <c r="O113" s="99"/>
    </row>
    <row r="114" spans="1:16" x14ac:dyDescent="0.25">
      <c r="A114" s="100" t="s">
        <v>12</v>
      </c>
      <c r="B114" s="100">
        <f>SUM(B108:B113)</f>
        <v>3366</v>
      </c>
      <c r="C114" s="100">
        <f>SUM(C108:C113)</f>
        <v>6423</v>
      </c>
      <c r="D114" s="100">
        <f>SUM(D108:D113)</f>
        <v>3894</v>
      </c>
      <c r="E114" s="100">
        <f>SUM(E108:E113)</f>
        <v>13683</v>
      </c>
      <c r="H114" s="100"/>
      <c r="I114" s="100">
        <f>I113++I112+I111+I110+I109+I108</f>
        <v>3501</v>
      </c>
      <c r="J114" s="100">
        <f>J113++J112+J111+J110+J109+J108</f>
        <v>11</v>
      </c>
      <c r="K114" s="100"/>
      <c r="L114" s="100"/>
      <c r="M114" s="100"/>
      <c r="N114" s="110"/>
      <c r="O114" s="101"/>
    </row>
    <row r="115" spans="1:16" x14ac:dyDescent="0.25">
      <c r="A115" s="91" t="s">
        <v>13</v>
      </c>
      <c r="B115" s="91">
        <v>660</v>
      </c>
      <c r="C115" s="91">
        <v>356</v>
      </c>
      <c r="D115" s="91">
        <v>141</v>
      </c>
      <c r="E115" s="91">
        <f t="shared" si="3"/>
        <v>1157</v>
      </c>
      <c r="H115" s="111" t="s">
        <v>12</v>
      </c>
      <c r="I115" s="924">
        <f>I114+J114</f>
        <v>3512</v>
      </c>
      <c r="J115" s="924"/>
      <c r="K115" s="111">
        <f>K108+K109+K110+K111+K112+K113</f>
        <v>5888</v>
      </c>
      <c r="L115" s="111">
        <f>L108+L109+L110+L111+L112+L113</f>
        <v>3681</v>
      </c>
      <c r="M115" s="111">
        <f>M108+M109+M110+M111+M112+M113</f>
        <v>13081</v>
      </c>
      <c r="N115" s="112"/>
      <c r="O115" s="113"/>
    </row>
    <row r="116" spans="1:16" x14ac:dyDescent="0.25">
      <c r="A116" s="100" t="s">
        <v>12</v>
      </c>
      <c r="B116" s="100">
        <f>B114+B115</f>
        <v>4026</v>
      </c>
      <c r="C116" s="100">
        <f>C114+C115</f>
        <v>6779</v>
      </c>
      <c r="D116" s="100">
        <f>D114+D115</f>
        <v>4035</v>
      </c>
      <c r="E116" s="100">
        <f>E114+E115</f>
        <v>14840</v>
      </c>
      <c r="H116" s="91" t="s">
        <v>13</v>
      </c>
      <c r="I116" s="91">
        <v>558</v>
      </c>
      <c r="J116" s="114"/>
      <c r="K116" s="91">
        <v>372</v>
      </c>
      <c r="L116" s="91">
        <v>100</v>
      </c>
      <c r="M116" s="91">
        <f>L116+K116+I116</f>
        <v>1030</v>
      </c>
      <c r="N116" s="109"/>
      <c r="O116" s="99"/>
    </row>
    <row r="117" spans="1:16" ht="10.5" customHeight="1" x14ac:dyDescent="0.25">
      <c r="H117" s="915"/>
      <c r="I117" s="916"/>
      <c r="J117" s="916"/>
      <c r="K117" s="916"/>
      <c r="L117" s="916"/>
      <c r="M117" s="942"/>
      <c r="N117" s="115"/>
      <c r="O117" s="101"/>
    </row>
    <row r="118" spans="1:16" x14ac:dyDescent="0.25">
      <c r="H118" s="149" t="s">
        <v>12</v>
      </c>
      <c r="I118" s="944">
        <f>I116+I115</f>
        <v>4070</v>
      </c>
      <c r="J118" s="944"/>
      <c r="K118" s="149">
        <f>K116+K115</f>
        <v>6260</v>
      </c>
      <c r="L118" s="151">
        <f>L116+L115</f>
        <v>3781</v>
      </c>
      <c r="M118" s="151">
        <f>M116+M115</f>
        <v>14111</v>
      </c>
      <c r="N118" s="108"/>
      <c r="O118" s="116"/>
    </row>
    <row r="119" spans="1:16" x14ac:dyDescent="0.25">
      <c r="G119" s="117"/>
      <c r="H119" s="888" t="s">
        <v>305</v>
      </c>
      <c r="I119" s="888"/>
      <c r="J119" s="888"/>
      <c r="K119" s="888"/>
      <c r="L119" s="888"/>
      <c r="M119" s="108"/>
      <c r="N119" s="108"/>
      <c r="O119" s="116"/>
    </row>
    <row r="120" spans="1:16" x14ac:dyDescent="0.25">
      <c r="G120" s="117"/>
      <c r="H120" s="141"/>
      <c r="I120" s="141"/>
      <c r="J120" s="141"/>
      <c r="K120" s="141"/>
      <c r="L120" s="141"/>
      <c r="M120" s="108"/>
      <c r="N120" s="108"/>
      <c r="O120" s="116"/>
    </row>
    <row r="121" spans="1:16" x14ac:dyDescent="0.25">
      <c r="A121" s="90" t="s">
        <v>292</v>
      </c>
      <c r="B121" s="90" t="s">
        <v>2</v>
      </c>
      <c r="C121" s="90" t="s">
        <v>3</v>
      </c>
      <c r="D121" s="90" t="s">
        <v>4</v>
      </c>
      <c r="E121" s="90" t="s">
        <v>5</v>
      </c>
      <c r="G121" s="117"/>
      <c r="H121" s="888"/>
      <c r="I121" s="888"/>
      <c r="J121" s="888"/>
      <c r="K121" s="888"/>
      <c r="L121" s="888"/>
      <c r="M121" s="117"/>
      <c r="N121" s="117"/>
    </row>
    <row r="122" spans="1:16" x14ac:dyDescent="0.25">
      <c r="A122" s="91" t="s">
        <v>7</v>
      </c>
      <c r="B122" s="91">
        <v>267</v>
      </c>
      <c r="C122" s="91">
        <v>1914</v>
      </c>
      <c r="D122" s="91">
        <v>188</v>
      </c>
      <c r="E122" s="91">
        <f t="shared" ref="E122:E127" si="4">D122+C122+B122</f>
        <v>2369</v>
      </c>
    </row>
    <row r="123" spans="1:16" ht="37.5" x14ac:dyDescent="0.25">
      <c r="A123" s="91" t="s">
        <v>8</v>
      </c>
      <c r="B123" s="91">
        <v>692</v>
      </c>
      <c r="C123" s="91">
        <v>4134</v>
      </c>
      <c r="D123" s="91">
        <v>486</v>
      </c>
      <c r="E123" s="91">
        <f t="shared" si="4"/>
        <v>5312</v>
      </c>
      <c r="H123" s="90" t="s">
        <v>344</v>
      </c>
      <c r="I123" s="90" t="s">
        <v>2</v>
      </c>
      <c r="J123" s="107" t="s">
        <v>322</v>
      </c>
      <c r="K123" s="118" t="s">
        <v>353</v>
      </c>
      <c r="L123" s="90" t="s">
        <v>354</v>
      </c>
      <c r="M123" s="90" t="s">
        <v>5</v>
      </c>
      <c r="N123" s="118" t="s">
        <v>359</v>
      </c>
    </row>
    <row r="124" spans="1:16" x14ac:dyDescent="0.25">
      <c r="A124" s="91" t="s">
        <v>9</v>
      </c>
      <c r="B124" s="91">
        <v>2162</v>
      </c>
      <c r="C124" s="91">
        <v>29</v>
      </c>
      <c r="D124" s="91">
        <v>3161</v>
      </c>
      <c r="E124" s="91">
        <f t="shared" si="4"/>
        <v>5352</v>
      </c>
      <c r="H124" s="91" t="s">
        <v>7</v>
      </c>
      <c r="I124" s="91">
        <v>347</v>
      </c>
      <c r="J124" s="91">
        <v>0</v>
      </c>
      <c r="K124" s="91">
        <v>1907</v>
      </c>
      <c r="L124" s="91">
        <v>151</v>
      </c>
      <c r="M124" s="90">
        <f>L124+K124+J124+I124</f>
        <v>2405</v>
      </c>
      <c r="N124" s="91"/>
      <c r="O124" s="943">
        <f>M124+M125</f>
        <v>7204</v>
      </c>
      <c r="P124" s="943"/>
    </row>
    <row r="125" spans="1:16" x14ac:dyDescent="0.25">
      <c r="A125" s="91" t="s">
        <v>268</v>
      </c>
      <c r="B125" s="91">
        <v>12</v>
      </c>
      <c r="C125" s="91">
        <v>0</v>
      </c>
      <c r="D125" s="91">
        <v>19</v>
      </c>
      <c r="E125" s="91">
        <f t="shared" si="4"/>
        <v>31</v>
      </c>
      <c r="H125" s="91" t="s">
        <v>8</v>
      </c>
      <c r="I125" s="91">
        <v>668</v>
      </c>
      <c r="J125" s="91">
        <v>0</v>
      </c>
      <c r="K125" s="91">
        <v>3679</v>
      </c>
      <c r="L125" s="91">
        <v>452</v>
      </c>
      <c r="M125" s="90">
        <f>L125+K125+J125+I125</f>
        <v>4799</v>
      </c>
      <c r="N125" s="91"/>
      <c r="O125" s="943"/>
      <c r="P125" s="943"/>
    </row>
    <row r="126" spans="1:16" x14ac:dyDescent="0.25">
      <c r="A126" s="91" t="s">
        <v>10</v>
      </c>
      <c r="B126" s="91">
        <v>0</v>
      </c>
      <c r="C126" s="91">
        <v>182</v>
      </c>
      <c r="D126" s="91">
        <v>0</v>
      </c>
      <c r="E126" s="91">
        <v>182</v>
      </c>
      <c r="H126" s="91" t="s">
        <v>9</v>
      </c>
      <c r="I126" s="91">
        <v>2223</v>
      </c>
      <c r="J126" s="91">
        <v>1</v>
      </c>
      <c r="K126" s="119"/>
      <c r="L126" s="91">
        <v>2947</v>
      </c>
      <c r="M126" s="90">
        <f>L126+K126+J126+I126</f>
        <v>5171</v>
      </c>
      <c r="N126" s="91">
        <v>32</v>
      </c>
    </row>
    <row r="127" spans="1:16" x14ac:dyDescent="0.25">
      <c r="A127" s="91" t="s">
        <v>11</v>
      </c>
      <c r="B127" s="91">
        <v>246</v>
      </c>
      <c r="C127" s="91">
        <v>0</v>
      </c>
      <c r="D127" s="91">
        <v>46</v>
      </c>
      <c r="E127" s="91">
        <f t="shared" si="4"/>
        <v>292</v>
      </c>
      <c r="H127" s="91" t="s">
        <v>268</v>
      </c>
      <c r="I127" s="91">
        <v>22</v>
      </c>
      <c r="J127" s="119"/>
      <c r="K127" s="119"/>
      <c r="L127" s="105">
        <v>17</v>
      </c>
      <c r="M127" s="90">
        <f>L127+I127</f>
        <v>39</v>
      </c>
      <c r="N127" s="91"/>
    </row>
    <row r="128" spans="1:16" x14ac:dyDescent="0.25">
      <c r="A128" s="100" t="s">
        <v>12</v>
      </c>
      <c r="B128" s="100">
        <f>SUM(B122:B127)</f>
        <v>3379</v>
      </c>
      <c r="C128" s="100">
        <f>SUM(C122:C127)</f>
        <v>6259</v>
      </c>
      <c r="D128" s="100">
        <f>SUM(D122:D127)</f>
        <v>3900</v>
      </c>
      <c r="E128" s="100">
        <f>SUM(E122:E127)</f>
        <v>13538</v>
      </c>
      <c r="H128" s="91" t="s">
        <v>10</v>
      </c>
      <c r="I128" s="119"/>
      <c r="J128" s="119"/>
      <c r="K128" s="105">
        <v>185</v>
      </c>
      <c r="L128" s="119"/>
      <c r="M128" s="120">
        <f>K128</f>
        <v>185</v>
      </c>
      <c r="N128" s="91"/>
    </row>
    <row r="129" spans="1:16" x14ac:dyDescent="0.25">
      <c r="A129" s="91" t="s">
        <v>13</v>
      </c>
      <c r="B129" s="91">
        <v>794</v>
      </c>
      <c r="C129" s="91">
        <v>371</v>
      </c>
      <c r="D129" s="91">
        <v>138</v>
      </c>
      <c r="E129" s="91">
        <f>D129+C129+B129</f>
        <v>1303</v>
      </c>
      <c r="H129" s="91" t="s">
        <v>343</v>
      </c>
      <c r="I129" s="91">
        <v>227</v>
      </c>
      <c r="J129" s="119"/>
      <c r="K129" s="119"/>
      <c r="L129" s="105">
        <v>36</v>
      </c>
      <c r="M129" s="90">
        <f>L129+I129</f>
        <v>263</v>
      </c>
      <c r="N129" s="91"/>
    </row>
    <row r="130" spans="1:16" x14ac:dyDescent="0.25">
      <c r="A130" s="100" t="s">
        <v>12</v>
      </c>
      <c r="B130" s="100">
        <f>B128+B129</f>
        <v>4173</v>
      </c>
      <c r="C130" s="100">
        <f>C128+C129</f>
        <v>6630</v>
      </c>
      <c r="D130" s="100">
        <f>D128+D129</f>
        <v>4038</v>
      </c>
      <c r="E130" s="100">
        <f>E128+E129</f>
        <v>14841</v>
      </c>
      <c r="H130" s="100"/>
      <c r="I130" s="100">
        <f>I129+I128+I127+I126+I125+I124</f>
        <v>3487</v>
      </c>
      <c r="J130" s="100">
        <f>J129+J128+J127+J126+J125+J124</f>
        <v>1</v>
      </c>
      <c r="K130" s="121"/>
      <c r="L130" s="121"/>
      <c r="M130" s="121"/>
      <c r="N130" s="121"/>
    </row>
    <row r="131" spans="1:16" x14ac:dyDescent="0.25">
      <c r="H131" s="111" t="s">
        <v>12</v>
      </c>
      <c r="I131" s="920">
        <f>I130+J130+K130</f>
        <v>3488</v>
      </c>
      <c r="J131" s="922"/>
      <c r="K131" s="122">
        <f>K128+K126+K125+K124</f>
        <v>5771</v>
      </c>
      <c r="L131" s="111">
        <f>L124+L125+L126+L127+L129</f>
        <v>3603</v>
      </c>
      <c r="M131" s="111">
        <f>M129+M128+M127+M126+M125+M124</f>
        <v>12862</v>
      </c>
      <c r="N131" s="111">
        <f>N126</f>
        <v>32</v>
      </c>
    </row>
    <row r="132" spans="1:16" ht="3.75" customHeight="1" x14ac:dyDescent="0.25">
      <c r="H132" s="910"/>
      <c r="I132" s="911"/>
      <c r="J132" s="911"/>
      <c r="K132" s="911"/>
      <c r="L132" s="911"/>
      <c r="M132" s="911"/>
      <c r="N132" s="923"/>
    </row>
    <row r="133" spans="1:16" x14ac:dyDescent="0.25">
      <c r="H133" s="91" t="s">
        <v>13</v>
      </c>
      <c r="I133" s="123">
        <v>623</v>
      </c>
      <c r="J133" s="124"/>
      <c r="K133" s="125">
        <v>383</v>
      </c>
      <c r="L133" s="91">
        <v>112</v>
      </c>
      <c r="M133" s="90">
        <f>L133+K133+I133</f>
        <v>1118</v>
      </c>
      <c r="N133" s="91"/>
      <c r="O133" s="947"/>
      <c r="P133" s="943"/>
    </row>
    <row r="134" spans="1:16" x14ac:dyDescent="0.25">
      <c r="A134" s="90" t="s">
        <v>300</v>
      </c>
      <c r="B134" s="90" t="s">
        <v>2</v>
      </c>
      <c r="C134" s="90" t="s">
        <v>3</v>
      </c>
      <c r="D134" s="90" t="s">
        <v>4</v>
      </c>
      <c r="E134" s="90" t="s">
        <v>5</v>
      </c>
      <c r="H134" s="126" t="s">
        <v>355</v>
      </c>
      <c r="I134" s="127">
        <v>16</v>
      </c>
      <c r="J134" s="124"/>
      <c r="K134" s="125">
        <v>0</v>
      </c>
      <c r="L134" s="91">
        <v>0</v>
      </c>
      <c r="M134" s="90">
        <f>I134</f>
        <v>16</v>
      </c>
      <c r="N134" s="91"/>
      <c r="O134" s="947"/>
      <c r="P134" s="943"/>
    </row>
    <row r="135" spans="1:16" ht="12.75" customHeight="1" x14ac:dyDescent="0.25">
      <c r="A135" s="91" t="s">
        <v>7</v>
      </c>
      <c r="B135" s="91">
        <v>253</v>
      </c>
      <c r="C135" s="91">
        <v>1899</v>
      </c>
      <c r="D135" s="91">
        <v>170</v>
      </c>
      <c r="E135" s="91">
        <f t="shared" ref="E135:E140" si="5">D135+C135+B135</f>
        <v>2322</v>
      </c>
      <c r="H135" s="128" t="s">
        <v>12</v>
      </c>
      <c r="I135" s="931">
        <f>I134+I133</f>
        <v>639</v>
      </c>
      <c r="J135" s="931"/>
      <c r="K135" s="129">
        <f>K133</f>
        <v>383</v>
      </c>
      <c r="L135" s="130">
        <f>L133</f>
        <v>112</v>
      </c>
      <c r="M135" s="131">
        <f>L135+K135+I135</f>
        <v>1134</v>
      </c>
      <c r="N135" s="91"/>
      <c r="O135" s="132"/>
      <c r="P135" s="133"/>
    </row>
    <row r="136" spans="1:16" ht="12.75" customHeight="1" x14ac:dyDescent="0.25">
      <c r="A136" s="91" t="s">
        <v>8</v>
      </c>
      <c r="B136" s="91">
        <v>693</v>
      </c>
      <c r="C136" s="91">
        <v>3971</v>
      </c>
      <c r="D136" s="91">
        <v>459</v>
      </c>
      <c r="E136" s="91">
        <f t="shared" si="5"/>
        <v>5123</v>
      </c>
      <c r="H136" s="915"/>
      <c r="I136" s="916"/>
      <c r="J136" s="916"/>
      <c r="K136" s="916"/>
      <c r="L136" s="916"/>
      <c r="M136" s="942"/>
      <c r="N136" s="134"/>
      <c r="O136" s="132"/>
      <c r="P136" s="133"/>
    </row>
    <row r="137" spans="1:16" ht="12.75" customHeight="1" x14ac:dyDescent="0.25">
      <c r="A137" s="91" t="s">
        <v>9</v>
      </c>
      <c r="B137" s="91">
        <v>2222</v>
      </c>
      <c r="C137" s="91">
        <v>41</v>
      </c>
      <c r="D137" s="91">
        <v>3118</v>
      </c>
      <c r="E137" s="91">
        <v>5381</v>
      </c>
      <c r="H137" s="111" t="s">
        <v>12</v>
      </c>
      <c r="I137" s="925">
        <f>I131+I133+I134</f>
        <v>4127</v>
      </c>
      <c r="J137" s="925"/>
      <c r="K137" s="135">
        <f>K133+K131</f>
        <v>6154</v>
      </c>
      <c r="L137" s="90">
        <f>L133+L131</f>
        <v>3715</v>
      </c>
      <c r="M137" s="90">
        <f>M134+M133+M131</f>
        <v>13996</v>
      </c>
      <c r="N137" s="90">
        <f>N131+N133+N134</f>
        <v>32</v>
      </c>
      <c r="O137" s="132"/>
      <c r="P137" s="133"/>
    </row>
    <row r="138" spans="1:16" ht="12.75" customHeight="1" x14ac:dyDescent="0.25">
      <c r="A138" s="91" t="s">
        <v>268</v>
      </c>
      <c r="B138" s="91">
        <v>19</v>
      </c>
      <c r="C138" s="91">
        <v>0</v>
      </c>
      <c r="D138" s="91">
        <v>19</v>
      </c>
      <c r="E138" s="91">
        <f t="shared" si="5"/>
        <v>38</v>
      </c>
      <c r="H138" s="929" t="s">
        <v>360</v>
      </c>
      <c r="I138" s="929"/>
      <c r="J138" s="929"/>
      <c r="K138" s="929"/>
      <c r="L138" s="930"/>
      <c r="M138" s="945">
        <f>M137+N137</f>
        <v>14028</v>
      </c>
      <c r="N138" s="930"/>
      <c r="O138" s="132"/>
      <c r="P138" s="133"/>
    </row>
    <row r="139" spans="1:16" ht="12.75" customHeight="1" x14ac:dyDescent="0.25">
      <c r="A139" s="91" t="s">
        <v>10</v>
      </c>
      <c r="B139" s="91">
        <v>0</v>
      </c>
      <c r="C139" s="91">
        <v>183</v>
      </c>
      <c r="D139" s="91">
        <v>0</v>
      </c>
      <c r="E139" s="91">
        <f t="shared" si="5"/>
        <v>183</v>
      </c>
      <c r="H139" s="926" t="s">
        <v>356</v>
      </c>
      <c r="I139" s="927"/>
      <c r="J139" s="927"/>
      <c r="K139" s="927"/>
      <c r="L139" s="927"/>
      <c r="M139" s="927"/>
      <c r="N139" s="928"/>
      <c r="O139" s="132"/>
      <c r="P139" s="133"/>
    </row>
    <row r="140" spans="1:16" ht="12.75" customHeight="1" x14ac:dyDescent="0.25">
      <c r="A140" s="91" t="s">
        <v>11</v>
      </c>
      <c r="B140" s="91">
        <v>256</v>
      </c>
      <c r="C140" s="91">
        <v>0</v>
      </c>
      <c r="D140" s="91">
        <v>46</v>
      </c>
      <c r="E140" s="91">
        <f t="shared" si="5"/>
        <v>302</v>
      </c>
      <c r="H140" s="926" t="s">
        <v>357</v>
      </c>
      <c r="I140" s="927"/>
      <c r="J140" s="927"/>
      <c r="K140" s="927"/>
      <c r="L140" s="927"/>
      <c r="M140" s="927"/>
      <c r="N140" s="928"/>
      <c r="O140" s="132"/>
      <c r="P140" s="133"/>
    </row>
    <row r="141" spans="1:16" ht="12.75" customHeight="1" x14ac:dyDescent="0.25">
      <c r="A141" s="100" t="s">
        <v>12</v>
      </c>
      <c r="B141" s="100">
        <f>SUM(B135:B140)</f>
        <v>3443</v>
      </c>
      <c r="C141" s="100">
        <f>SUM(C135:C140)</f>
        <v>6094</v>
      </c>
      <c r="D141" s="100">
        <f>SUM(D135:D140)</f>
        <v>3812</v>
      </c>
      <c r="E141" s="100">
        <f>SUM(E135:E140)</f>
        <v>13349</v>
      </c>
      <c r="H141" s="926" t="s">
        <v>358</v>
      </c>
      <c r="I141" s="927"/>
      <c r="J141" s="927"/>
      <c r="K141" s="927"/>
      <c r="L141" s="927"/>
      <c r="M141" s="927"/>
      <c r="N141" s="928"/>
      <c r="O141" s="132"/>
      <c r="P141" s="133"/>
    </row>
    <row r="142" spans="1:16" ht="12.75" customHeight="1" x14ac:dyDescent="0.25">
      <c r="A142" s="91" t="s">
        <v>13</v>
      </c>
      <c r="B142" s="91">
        <v>726</v>
      </c>
      <c r="C142" s="91">
        <v>363</v>
      </c>
      <c r="D142" s="91">
        <v>138</v>
      </c>
      <c r="E142" s="91">
        <f>D142+C142+B142</f>
        <v>1227</v>
      </c>
      <c r="H142" s="136"/>
      <c r="I142" s="137"/>
      <c r="J142" s="137"/>
      <c r="K142" s="138"/>
      <c r="L142" s="136"/>
      <c r="M142" s="136"/>
      <c r="N142" s="136"/>
      <c r="O142" s="132"/>
      <c r="P142" s="133"/>
    </row>
    <row r="143" spans="1:16" ht="12.75" customHeight="1" x14ac:dyDescent="0.25">
      <c r="A143" s="100" t="s">
        <v>12</v>
      </c>
      <c r="B143" s="100">
        <f>B141+B142</f>
        <v>4169</v>
      </c>
      <c r="C143" s="100">
        <f>C141+C142</f>
        <v>6457</v>
      </c>
      <c r="D143" s="100">
        <f>D141+D142</f>
        <v>3950</v>
      </c>
      <c r="E143" s="100">
        <f>E141+E142</f>
        <v>14576</v>
      </c>
      <c r="H143" s="136"/>
      <c r="I143" s="137"/>
      <c r="J143" s="137"/>
      <c r="K143" s="138"/>
      <c r="L143" s="136"/>
      <c r="M143" s="136"/>
      <c r="N143" s="136"/>
      <c r="O143" s="132"/>
      <c r="P143" s="133"/>
    </row>
    <row r="144" spans="1:16" ht="12" customHeight="1" x14ac:dyDescent="0.25">
      <c r="H144" s="104"/>
      <c r="I144" s="104"/>
      <c r="J144" s="104"/>
      <c r="K144" s="104"/>
      <c r="L144" s="104"/>
      <c r="M144" s="104"/>
      <c r="N144" s="104"/>
    </row>
    <row r="145" spans="1:16" ht="37.5" x14ac:dyDescent="0.25">
      <c r="A145" s="90" t="s">
        <v>309</v>
      </c>
      <c r="B145" s="90" t="s">
        <v>2</v>
      </c>
      <c r="C145" s="107" t="s">
        <v>322</v>
      </c>
      <c r="D145" s="90" t="s">
        <v>3</v>
      </c>
      <c r="E145" s="90" t="s">
        <v>4</v>
      </c>
      <c r="F145" s="90" t="s">
        <v>5</v>
      </c>
      <c r="H145" s="90" t="s">
        <v>362</v>
      </c>
      <c r="I145" s="90" t="s">
        <v>2</v>
      </c>
      <c r="J145" s="107" t="s">
        <v>425</v>
      </c>
      <c r="K145" s="118" t="s">
        <v>353</v>
      </c>
      <c r="L145" s="90" t="s">
        <v>354</v>
      </c>
      <c r="M145" s="90" t="s">
        <v>5</v>
      </c>
      <c r="N145" s="118" t="s">
        <v>359</v>
      </c>
    </row>
    <row r="146" spans="1:16" x14ac:dyDescent="0.25">
      <c r="A146" s="91" t="s">
        <v>7</v>
      </c>
      <c r="B146" s="91">
        <v>271</v>
      </c>
      <c r="C146" s="91"/>
      <c r="D146" s="91">
        <v>1892</v>
      </c>
      <c r="E146" s="91">
        <v>148</v>
      </c>
      <c r="F146" s="91">
        <f>E146+D146+B146</f>
        <v>2311</v>
      </c>
      <c r="H146" s="91" t="s">
        <v>7</v>
      </c>
      <c r="I146" s="91">
        <v>393</v>
      </c>
      <c r="J146" s="91"/>
      <c r="K146" s="91">
        <v>1904</v>
      </c>
      <c r="L146" s="91">
        <v>156</v>
      </c>
      <c r="M146" s="90">
        <f>L146+K146+J146+I146</f>
        <v>2453</v>
      </c>
      <c r="N146" s="91"/>
      <c r="O146" s="943">
        <f>M146+M147</f>
        <v>7190</v>
      </c>
      <c r="P146" s="946"/>
    </row>
    <row r="147" spans="1:16" ht="12.75" x14ac:dyDescent="0.2">
      <c r="A147" s="91" t="s">
        <v>8</v>
      </c>
      <c r="B147" s="91">
        <v>671</v>
      </c>
      <c r="C147" s="91"/>
      <c r="D147" s="91">
        <v>3901</v>
      </c>
      <c r="E147" s="91">
        <v>456</v>
      </c>
      <c r="F147" s="91">
        <f>E147+D147+B147</f>
        <v>5028</v>
      </c>
      <c r="G147" s="139"/>
      <c r="H147" s="91" t="s">
        <v>8</v>
      </c>
      <c r="I147" s="91">
        <v>687</v>
      </c>
      <c r="J147" s="91"/>
      <c r="K147" s="91">
        <v>3638</v>
      </c>
      <c r="L147" s="91">
        <v>412</v>
      </c>
      <c r="M147" s="90">
        <f>L147+K147+J147+I147</f>
        <v>4737</v>
      </c>
      <c r="N147" s="91"/>
      <c r="O147" s="943"/>
      <c r="P147" s="946"/>
    </row>
    <row r="148" spans="1:16" x14ac:dyDescent="0.25">
      <c r="A148" s="91" t="s">
        <v>9</v>
      </c>
      <c r="B148" s="91">
        <v>2221</v>
      </c>
      <c r="C148" s="91">
        <v>13</v>
      </c>
      <c r="D148" s="91">
        <v>28</v>
      </c>
      <c r="E148" s="91">
        <v>3095</v>
      </c>
      <c r="F148" s="91">
        <f>B148+C148+D148+E148</f>
        <v>5357</v>
      </c>
      <c r="H148" s="91" t="s">
        <v>9</v>
      </c>
      <c r="I148" s="91">
        <v>2189</v>
      </c>
      <c r="J148" s="91">
        <v>1</v>
      </c>
      <c r="K148" s="119"/>
      <c r="L148" s="91">
        <v>2811</v>
      </c>
      <c r="M148" s="90">
        <f>L148+K148+J148+I148</f>
        <v>5001</v>
      </c>
      <c r="N148" s="91">
        <v>39</v>
      </c>
    </row>
    <row r="149" spans="1:16" x14ac:dyDescent="0.25">
      <c r="A149" s="91" t="s">
        <v>268</v>
      </c>
      <c r="B149" s="91">
        <v>23</v>
      </c>
      <c r="C149" s="91"/>
      <c r="D149" s="91">
        <v>0</v>
      </c>
      <c r="E149" s="91">
        <v>23</v>
      </c>
      <c r="F149" s="91">
        <f>E149+D149+B149</f>
        <v>46</v>
      </c>
      <c r="H149" s="91" t="s">
        <v>268</v>
      </c>
      <c r="I149" s="91">
        <v>22</v>
      </c>
      <c r="J149" s="119"/>
      <c r="K149" s="119"/>
      <c r="L149" s="105">
        <v>20</v>
      </c>
      <c r="M149" s="90">
        <f>L149+I149</f>
        <v>42</v>
      </c>
      <c r="N149" s="91"/>
    </row>
    <row r="150" spans="1:16" x14ac:dyDescent="0.25">
      <c r="A150" s="91" t="s">
        <v>10</v>
      </c>
      <c r="B150" s="91">
        <v>0</v>
      </c>
      <c r="C150" s="91"/>
      <c r="D150" s="91">
        <v>188</v>
      </c>
      <c r="E150" s="91">
        <v>0</v>
      </c>
      <c r="F150" s="91">
        <f>E150+D150+B150</f>
        <v>188</v>
      </c>
      <c r="H150" s="91" t="s">
        <v>10</v>
      </c>
      <c r="I150" s="119"/>
      <c r="J150" s="119"/>
      <c r="K150" s="105">
        <v>210</v>
      </c>
      <c r="L150" s="119"/>
      <c r="M150" s="120">
        <f>K150</f>
        <v>210</v>
      </c>
      <c r="N150" s="91"/>
    </row>
    <row r="151" spans="1:16" x14ac:dyDescent="0.25">
      <c r="A151" s="91" t="s">
        <v>11</v>
      </c>
      <c r="B151" s="91">
        <v>254</v>
      </c>
      <c r="C151" s="91"/>
      <c r="D151" s="91">
        <v>0</v>
      </c>
      <c r="E151" s="91">
        <v>37</v>
      </c>
      <c r="F151" s="91">
        <f>E151+D151+B151</f>
        <v>291</v>
      </c>
      <c r="H151" s="91" t="s">
        <v>343</v>
      </c>
      <c r="I151" s="91">
        <v>221</v>
      </c>
      <c r="J151" s="119"/>
      <c r="K151" s="119"/>
      <c r="L151" s="105">
        <v>36</v>
      </c>
      <c r="M151" s="90">
        <f>L151+I151</f>
        <v>257</v>
      </c>
      <c r="N151" s="91"/>
    </row>
    <row r="152" spans="1:16" x14ac:dyDescent="0.25">
      <c r="A152" s="100"/>
      <c r="B152" s="100">
        <f>B151+B150+B149+B148+B147+B146</f>
        <v>3440</v>
      </c>
      <c r="C152" s="100">
        <f>C151+C150+C149+C148+C147+C146</f>
        <v>13</v>
      </c>
      <c r="D152" s="100"/>
      <c r="E152" s="100"/>
      <c r="F152" s="100"/>
      <c r="H152" s="100"/>
      <c r="I152" s="100">
        <f>I151+I150+I149+I148+I147+I146</f>
        <v>3512</v>
      </c>
      <c r="J152" s="100">
        <f>J151+J150+J149+J148+J147+J146</f>
        <v>1</v>
      </c>
      <c r="K152" s="121"/>
      <c r="L152" s="121"/>
      <c r="M152" s="121"/>
      <c r="N152" s="121"/>
    </row>
    <row r="153" spans="1:16" x14ac:dyDescent="0.25">
      <c r="A153" s="111" t="s">
        <v>12</v>
      </c>
      <c r="B153" s="924">
        <f>B152+C152</f>
        <v>3453</v>
      </c>
      <c r="C153" s="924"/>
      <c r="D153" s="111">
        <f>D146+D147+D148+D149+D150+D151</f>
        <v>6009</v>
      </c>
      <c r="E153" s="111">
        <f>E146+E147+E148+E149+E150+E151</f>
        <v>3759</v>
      </c>
      <c r="F153" s="111">
        <f>F146+F147+F148+F149+F150+F151</f>
        <v>13221</v>
      </c>
      <c r="H153" s="111" t="s">
        <v>12</v>
      </c>
      <c r="I153" s="920">
        <f>I152+J152+K152</f>
        <v>3513</v>
      </c>
      <c r="J153" s="922"/>
      <c r="K153" s="122">
        <f>K150+K148+K147+K146</f>
        <v>5752</v>
      </c>
      <c r="L153" s="111">
        <f>L146+L147+L148+L149+L151</f>
        <v>3435</v>
      </c>
      <c r="M153" s="111">
        <f>M151+M150+M149+M148+M147+M146</f>
        <v>12700</v>
      </c>
      <c r="N153" s="111">
        <f>N148</f>
        <v>39</v>
      </c>
    </row>
    <row r="154" spans="1:16" x14ac:dyDescent="0.25">
      <c r="A154" s="91" t="s">
        <v>13</v>
      </c>
      <c r="B154" s="91">
        <v>586</v>
      </c>
      <c r="C154" s="114"/>
      <c r="D154" s="91">
        <v>360</v>
      </c>
      <c r="E154" s="91">
        <v>84</v>
      </c>
      <c r="F154" s="91">
        <f>E154+D154+B154</f>
        <v>1030</v>
      </c>
      <c r="H154" s="910"/>
      <c r="I154" s="911"/>
      <c r="J154" s="911"/>
      <c r="K154" s="911"/>
      <c r="L154" s="911"/>
      <c r="M154" s="911"/>
      <c r="N154" s="923"/>
    </row>
    <row r="155" spans="1:16" x14ac:dyDescent="0.25">
      <c r="A155" s="915"/>
      <c r="B155" s="916"/>
      <c r="C155" s="916"/>
      <c r="D155" s="916"/>
      <c r="E155" s="916"/>
      <c r="F155" s="942"/>
      <c r="H155" s="140" t="s">
        <v>433</v>
      </c>
      <c r="I155" s="123">
        <v>666</v>
      </c>
      <c r="J155" s="124"/>
      <c r="K155" s="125">
        <v>365</v>
      </c>
      <c r="L155" s="91">
        <v>91</v>
      </c>
      <c r="M155" s="90">
        <f>L155+K155+I155</f>
        <v>1122</v>
      </c>
      <c r="N155" s="91"/>
    </row>
    <row r="156" spans="1:16" x14ac:dyDescent="0.25">
      <c r="A156" s="111" t="s">
        <v>12</v>
      </c>
      <c r="B156" s="925">
        <f>B154+B153</f>
        <v>4039</v>
      </c>
      <c r="C156" s="925"/>
      <c r="D156" s="111">
        <f>D154+D153</f>
        <v>6369</v>
      </c>
      <c r="E156" s="90">
        <f>E154+E153</f>
        <v>3843</v>
      </c>
      <c r="F156" s="90">
        <f>F154+F153</f>
        <v>14251</v>
      </c>
      <c r="H156" s="126" t="s">
        <v>355</v>
      </c>
      <c r="I156" s="127"/>
      <c r="J156" s="124"/>
      <c r="K156" s="125"/>
      <c r="L156" s="91"/>
      <c r="M156" s="90">
        <f>I156</f>
        <v>0</v>
      </c>
      <c r="N156" s="91"/>
    </row>
    <row r="157" spans="1:16" x14ac:dyDescent="0.25">
      <c r="A157" s="932" t="s">
        <v>426</v>
      </c>
      <c r="B157" s="932"/>
      <c r="C157" s="932"/>
      <c r="D157" s="932"/>
      <c r="E157" s="932"/>
      <c r="F157" s="92"/>
      <c r="H157" s="128" t="s">
        <v>12</v>
      </c>
      <c r="I157" s="931">
        <f>I156+I155</f>
        <v>666</v>
      </c>
      <c r="J157" s="931"/>
      <c r="K157" s="129">
        <f>K155</f>
        <v>365</v>
      </c>
      <c r="L157" s="130">
        <f>L155</f>
        <v>91</v>
      </c>
      <c r="M157" s="131">
        <f>L157+K157+I157</f>
        <v>1122</v>
      </c>
      <c r="N157" s="91"/>
    </row>
    <row r="158" spans="1:16" x14ac:dyDescent="0.25">
      <c r="G158" s="109"/>
      <c r="H158" s="915"/>
      <c r="I158" s="916"/>
      <c r="J158" s="916"/>
      <c r="K158" s="916"/>
      <c r="L158" s="916"/>
      <c r="M158" s="942"/>
      <c r="N158" s="134"/>
    </row>
    <row r="159" spans="1:16" x14ac:dyDescent="0.25">
      <c r="G159" s="109"/>
      <c r="H159" s="111" t="s">
        <v>12</v>
      </c>
      <c r="I159" s="925">
        <f>I153+I155+I156</f>
        <v>4179</v>
      </c>
      <c r="J159" s="925"/>
      <c r="K159" s="135">
        <f>K155+K153</f>
        <v>6117</v>
      </c>
      <c r="L159" s="90">
        <f>L155+L153</f>
        <v>3526</v>
      </c>
      <c r="M159" s="90">
        <f>M156+M155+M153</f>
        <v>13822</v>
      </c>
      <c r="N159" s="90">
        <f>N153+N155+N156</f>
        <v>39</v>
      </c>
    </row>
    <row r="160" spans="1:16" x14ac:dyDescent="0.25">
      <c r="G160" s="109"/>
      <c r="H160" s="939" t="s">
        <v>360</v>
      </c>
      <c r="I160" s="939"/>
      <c r="J160" s="939"/>
      <c r="K160" s="939"/>
      <c r="L160" s="939"/>
      <c r="M160" s="939">
        <f>M159+N159</f>
        <v>13861</v>
      </c>
      <c r="N160" s="939"/>
    </row>
    <row r="161" spans="1:14" x14ac:dyDescent="0.25">
      <c r="G161" s="109"/>
      <c r="H161" s="888"/>
      <c r="I161" s="888"/>
      <c r="J161" s="888"/>
      <c r="K161" s="888"/>
      <c r="L161" s="888"/>
      <c r="M161" s="888"/>
      <c r="N161" s="888"/>
    </row>
    <row r="162" spans="1:14" ht="37.5" x14ac:dyDescent="0.25">
      <c r="A162" s="93" t="s">
        <v>437</v>
      </c>
      <c r="B162" s="91" t="s">
        <v>2</v>
      </c>
      <c r="C162" s="142" t="s">
        <v>425</v>
      </c>
      <c r="D162" s="142" t="s">
        <v>264</v>
      </c>
      <c r="E162" s="143" t="s">
        <v>353</v>
      </c>
      <c r="F162" s="143" t="s">
        <v>440</v>
      </c>
      <c r="G162" s="91" t="s">
        <v>354</v>
      </c>
      <c r="H162" s="91" t="s">
        <v>5</v>
      </c>
      <c r="I162" s="118" t="s">
        <v>441</v>
      </c>
    </row>
    <row r="163" spans="1:14" ht="12.75" customHeight="1" x14ac:dyDescent="0.25">
      <c r="A163" s="91" t="s">
        <v>7</v>
      </c>
      <c r="B163" s="91">
        <v>368</v>
      </c>
      <c r="C163" s="91">
        <v>0</v>
      </c>
      <c r="D163" s="91">
        <v>0</v>
      </c>
      <c r="E163" s="91">
        <v>1879</v>
      </c>
      <c r="F163" s="91">
        <v>0</v>
      </c>
      <c r="G163" s="91">
        <v>167</v>
      </c>
      <c r="H163" s="90">
        <f>G163+E163+C163+B163+D163</f>
        <v>2414</v>
      </c>
      <c r="I163" s="91"/>
      <c r="J163" s="940" t="s">
        <v>337</v>
      </c>
      <c r="K163" s="941">
        <f>H163+H164</f>
        <v>7149</v>
      </c>
    </row>
    <row r="164" spans="1:14" ht="12.75" customHeight="1" x14ac:dyDescent="0.25">
      <c r="A164" s="91" t="s">
        <v>8</v>
      </c>
      <c r="B164" s="91">
        <v>758</v>
      </c>
      <c r="C164" s="91">
        <v>0</v>
      </c>
      <c r="D164" s="91">
        <v>0</v>
      </c>
      <c r="E164" s="91">
        <v>3571</v>
      </c>
      <c r="F164" s="91">
        <v>0</v>
      </c>
      <c r="G164" s="91">
        <v>406</v>
      </c>
      <c r="H164" s="90">
        <f>G164+E164+C164+B164+D164</f>
        <v>4735</v>
      </c>
      <c r="I164" s="91"/>
      <c r="J164" s="940"/>
      <c r="K164" s="941"/>
    </row>
    <row r="165" spans="1:14" x14ac:dyDescent="0.25">
      <c r="A165" s="91" t="s">
        <v>9</v>
      </c>
      <c r="B165" s="91">
        <v>2179</v>
      </c>
      <c r="C165" s="91">
        <v>1</v>
      </c>
      <c r="D165" s="91">
        <v>6</v>
      </c>
      <c r="E165" s="119"/>
      <c r="F165" s="119"/>
      <c r="G165" s="91">
        <v>2714</v>
      </c>
      <c r="H165" s="90">
        <f>G165+E165+C165+B165+D165</f>
        <v>4900</v>
      </c>
      <c r="I165" s="91">
        <v>39</v>
      </c>
    </row>
    <row r="166" spans="1:14" x14ac:dyDescent="0.25">
      <c r="A166" s="91" t="s">
        <v>268</v>
      </c>
      <c r="B166" s="91">
        <v>20</v>
      </c>
      <c r="C166" s="119"/>
      <c r="D166" s="119"/>
      <c r="E166" s="119"/>
      <c r="F166" s="119"/>
      <c r="G166" s="105">
        <v>17</v>
      </c>
      <c r="H166" s="90">
        <f>G166+B166</f>
        <v>37</v>
      </c>
      <c r="I166" s="91"/>
    </row>
    <row r="167" spans="1:14" ht="12.75" customHeight="1" x14ac:dyDescent="0.25">
      <c r="A167" s="91" t="s">
        <v>10</v>
      </c>
      <c r="B167" s="119"/>
      <c r="C167" s="119"/>
      <c r="D167" s="119"/>
      <c r="E167" s="105">
        <v>209</v>
      </c>
      <c r="F167" s="105">
        <v>2</v>
      </c>
      <c r="G167" s="119"/>
      <c r="H167" s="120">
        <f>E167+F167</f>
        <v>211</v>
      </c>
      <c r="I167" s="91"/>
    </row>
    <row r="168" spans="1:14" x14ac:dyDescent="0.25">
      <c r="A168" s="91" t="s">
        <v>343</v>
      </c>
      <c r="B168" s="91">
        <v>212</v>
      </c>
      <c r="C168" s="119"/>
      <c r="D168" s="119"/>
      <c r="E168" s="119"/>
      <c r="F168" s="119"/>
      <c r="G168" s="105">
        <v>46</v>
      </c>
      <c r="H168" s="90">
        <f>G168+B168</f>
        <v>258</v>
      </c>
      <c r="I168" s="91"/>
    </row>
    <row r="169" spans="1:14" x14ac:dyDescent="0.25">
      <c r="A169" s="100"/>
      <c r="B169" s="100">
        <f>B168+B167+B166+B165+B164+B163</f>
        <v>3537</v>
      </c>
      <c r="C169" s="100">
        <f>C168+C167+C166+C165+C164+C163</f>
        <v>1</v>
      </c>
      <c r="D169" s="100">
        <f>D165+D164+D163</f>
        <v>6</v>
      </c>
      <c r="E169" s="121"/>
      <c r="F169" s="121"/>
      <c r="G169" s="121"/>
      <c r="H169" s="121"/>
      <c r="I169" s="121"/>
    </row>
    <row r="170" spans="1:14" x14ac:dyDescent="0.25">
      <c r="A170" s="111" t="s">
        <v>12</v>
      </c>
      <c r="B170" s="920">
        <f>B169+C169+D169</f>
        <v>3544</v>
      </c>
      <c r="C170" s="922"/>
      <c r="D170" s="921"/>
      <c r="E170" s="920">
        <f>E163+E164+E167+F167</f>
        <v>5661</v>
      </c>
      <c r="F170" s="921"/>
      <c r="G170" s="111">
        <f>G163+G164+G165+G166+G168</f>
        <v>3350</v>
      </c>
      <c r="H170" s="111">
        <f>H168+H167+H166+H165+H164+H163</f>
        <v>12555</v>
      </c>
      <c r="I170" s="111">
        <f>I165</f>
        <v>39</v>
      </c>
    </row>
    <row r="171" spans="1:14" x14ac:dyDescent="0.25">
      <c r="A171" s="910"/>
      <c r="B171" s="911"/>
      <c r="C171" s="911"/>
      <c r="D171" s="911"/>
      <c r="E171" s="911"/>
      <c r="F171" s="911"/>
      <c r="G171" s="911"/>
      <c r="H171" s="911"/>
      <c r="I171" s="911"/>
    </row>
    <row r="172" spans="1:14" x14ac:dyDescent="0.25">
      <c r="A172" s="140" t="s">
        <v>433</v>
      </c>
      <c r="B172" s="123">
        <v>362</v>
      </c>
      <c r="C172" s="124"/>
      <c r="D172" s="124"/>
      <c r="E172" s="125">
        <v>73</v>
      </c>
      <c r="F172" s="125"/>
      <c r="G172" s="91">
        <v>716</v>
      </c>
      <c r="H172" s="90">
        <f>G172+E172+B172</f>
        <v>1151</v>
      </c>
      <c r="I172" s="91"/>
    </row>
    <row r="173" spans="1:14" x14ac:dyDescent="0.25">
      <c r="A173" s="126" t="s">
        <v>355</v>
      </c>
      <c r="B173" s="127">
        <v>0</v>
      </c>
      <c r="C173" s="124"/>
      <c r="D173" s="124"/>
      <c r="E173" s="125">
        <v>0</v>
      </c>
      <c r="F173" s="125">
        <v>0</v>
      </c>
      <c r="G173" s="91">
        <v>0</v>
      </c>
      <c r="H173" s="90">
        <f>G173+E173+B173</f>
        <v>0</v>
      </c>
      <c r="I173" s="91"/>
    </row>
    <row r="174" spans="1:14" x14ac:dyDescent="0.25">
      <c r="A174" s="128" t="s">
        <v>12</v>
      </c>
      <c r="B174" s="912">
        <f>B173+B172</f>
        <v>362</v>
      </c>
      <c r="C174" s="913"/>
      <c r="D174" s="914"/>
      <c r="E174" s="122">
        <f>E173+E172</f>
        <v>73</v>
      </c>
      <c r="F174" s="122"/>
      <c r="G174" s="122">
        <f>G173+G172</f>
        <v>716</v>
      </c>
      <c r="H174" s="111">
        <f>G174+E174+B174</f>
        <v>1151</v>
      </c>
      <c r="I174" s="91"/>
    </row>
    <row r="175" spans="1:14" x14ac:dyDescent="0.25">
      <c r="A175" s="915"/>
      <c r="B175" s="916"/>
      <c r="C175" s="916"/>
      <c r="D175" s="916"/>
      <c r="E175" s="916"/>
      <c r="F175" s="916"/>
      <c r="G175" s="916"/>
      <c r="H175" s="916"/>
      <c r="I175" s="916"/>
    </row>
    <row r="176" spans="1:14" x14ac:dyDescent="0.25">
      <c r="A176" s="144" t="s">
        <v>439</v>
      </c>
      <c r="B176" s="145">
        <v>1250</v>
      </c>
      <c r="C176" s="146"/>
      <c r="D176" s="146"/>
      <c r="E176" s="147"/>
      <c r="F176" s="147"/>
      <c r="G176" s="147"/>
      <c r="H176" s="148">
        <f>B176</f>
        <v>1250</v>
      </c>
      <c r="I176" s="145"/>
    </row>
    <row r="177" spans="1:13" x14ac:dyDescent="0.25">
      <c r="A177" s="149" t="s">
        <v>12</v>
      </c>
      <c r="B177" s="936">
        <f>B176+B174+B170</f>
        <v>5156</v>
      </c>
      <c r="C177" s="937"/>
      <c r="D177" s="938"/>
      <c r="E177" s="150">
        <f>E174+E170</f>
        <v>5734</v>
      </c>
      <c r="F177" s="150"/>
      <c r="G177" s="151">
        <f>G174+G170</f>
        <v>4066</v>
      </c>
      <c r="H177" s="151">
        <f>H176+H174+H170</f>
        <v>14956</v>
      </c>
      <c r="I177" s="151">
        <f>I170+I172+I173+I176</f>
        <v>39</v>
      </c>
    </row>
    <row r="178" spans="1:13" x14ac:dyDescent="0.25">
      <c r="A178" s="152" t="s">
        <v>360</v>
      </c>
      <c r="B178" s="153"/>
      <c r="C178" s="153"/>
      <c r="D178" s="153"/>
      <c r="E178" s="153"/>
      <c r="F178" s="153"/>
      <c r="G178" s="153"/>
      <c r="H178" s="929">
        <f>H177+I177</f>
        <v>14995</v>
      </c>
      <c r="I178" s="930"/>
    </row>
    <row r="179" spans="1:13" x14ac:dyDescent="0.25">
      <c r="A179" s="154" t="s">
        <v>438</v>
      </c>
      <c r="B179" s="155"/>
      <c r="C179" s="155"/>
      <c r="D179" s="155"/>
      <c r="E179" s="155"/>
      <c r="F179" s="155"/>
      <c r="G179" s="155"/>
      <c r="H179" s="155"/>
      <c r="I179" s="156"/>
    </row>
    <row r="180" spans="1:13" x14ac:dyDescent="0.25">
      <c r="A180" s="154" t="s">
        <v>305</v>
      </c>
      <c r="B180" s="155"/>
      <c r="C180" s="155"/>
      <c r="D180" s="155"/>
      <c r="E180" s="155"/>
      <c r="F180" s="155"/>
      <c r="G180" s="155"/>
      <c r="H180" s="155"/>
      <c r="I180" s="156"/>
    </row>
    <row r="182" spans="1:13" ht="37.5" x14ac:dyDescent="0.25">
      <c r="A182" s="93" t="s">
        <v>459</v>
      </c>
      <c r="B182" s="157" t="s">
        <v>2</v>
      </c>
      <c r="C182" s="142" t="s">
        <v>425</v>
      </c>
      <c r="D182" s="142" t="s">
        <v>322</v>
      </c>
      <c r="E182" s="158" t="s">
        <v>353</v>
      </c>
      <c r="F182" s="142" t="s">
        <v>440</v>
      </c>
      <c r="G182" s="157" t="s">
        <v>354</v>
      </c>
      <c r="H182" s="142" t="s">
        <v>470</v>
      </c>
      <c r="I182" s="142" t="s">
        <v>471</v>
      </c>
      <c r="J182" s="159" t="s">
        <v>5</v>
      </c>
      <c r="K182" s="118" t="s">
        <v>441</v>
      </c>
    </row>
    <row r="183" spans="1:13" ht="12.75" customHeight="1" x14ac:dyDescent="0.25">
      <c r="A183" s="91" t="s">
        <v>7</v>
      </c>
      <c r="B183" s="91">
        <v>385</v>
      </c>
      <c r="C183" s="91"/>
      <c r="D183" s="91"/>
      <c r="E183" s="91">
        <v>1833</v>
      </c>
      <c r="F183" s="91"/>
      <c r="G183" s="91">
        <v>149</v>
      </c>
      <c r="H183" s="91"/>
      <c r="I183" s="91"/>
      <c r="J183" s="90">
        <f>SUM(B183:I183)</f>
        <v>2367</v>
      </c>
      <c r="K183" s="91"/>
      <c r="L183" s="940" t="s">
        <v>337</v>
      </c>
      <c r="M183" s="941">
        <f>J183+J184</f>
        <v>7179</v>
      </c>
    </row>
    <row r="184" spans="1:13" ht="12.75" customHeight="1" x14ac:dyDescent="0.25">
      <c r="A184" s="91" t="s">
        <v>8</v>
      </c>
      <c r="B184" s="91">
        <v>817</v>
      </c>
      <c r="C184" s="91"/>
      <c r="D184" s="91"/>
      <c r="E184" s="91">
        <v>3592</v>
      </c>
      <c r="F184" s="91"/>
      <c r="G184" s="91">
        <v>403</v>
      </c>
      <c r="H184" s="91"/>
      <c r="I184" s="91"/>
      <c r="J184" s="90">
        <f t="shared" ref="J184:J188" si="6">SUM(B184:I184)</f>
        <v>4812</v>
      </c>
      <c r="K184" s="91"/>
      <c r="L184" s="940"/>
      <c r="M184" s="941"/>
    </row>
    <row r="185" spans="1:13" x14ac:dyDescent="0.25">
      <c r="A185" s="91" t="s">
        <v>9</v>
      </c>
      <c r="B185" s="91">
        <v>2194</v>
      </c>
      <c r="C185" s="91">
        <v>1</v>
      </c>
      <c r="D185" s="91">
        <v>15</v>
      </c>
      <c r="E185" s="119"/>
      <c r="F185" s="119"/>
      <c r="G185" s="91">
        <v>2577</v>
      </c>
      <c r="H185" s="91">
        <v>1</v>
      </c>
      <c r="I185" s="91">
        <v>53</v>
      </c>
      <c r="J185" s="90">
        <f t="shared" si="6"/>
        <v>4841</v>
      </c>
      <c r="K185" s="91">
        <v>35</v>
      </c>
      <c r="M185" s="160">
        <f>K185+J185</f>
        <v>4876</v>
      </c>
    </row>
    <row r="186" spans="1:13" x14ac:dyDescent="0.25">
      <c r="A186" s="91" t="s">
        <v>268</v>
      </c>
      <c r="B186" s="91">
        <v>22</v>
      </c>
      <c r="C186" s="119"/>
      <c r="D186" s="119"/>
      <c r="E186" s="119"/>
      <c r="F186" s="119"/>
      <c r="G186" s="105">
        <v>19</v>
      </c>
      <c r="H186" s="105"/>
      <c r="I186" s="105"/>
      <c r="J186" s="90">
        <f t="shared" si="6"/>
        <v>41</v>
      </c>
      <c r="K186" s="91"/>
    </row>
    <row r="187" spans="1:13" x14ac:dyDescent="0.25">
      <c r="A187" s="91" t="s">
        <v>10</v>
      </c>
      <c r="B187" s="119"/>
      <c r="C187" s="119"/>
      <c r="D187" s="119"/>
      <c r="E187" s="105">
        <v>217</v>
      </c>
      <c r="F187" s="105">
        <v>2</v>
      </c>
      <c r="G187" s="119"/>
      <c r="H187" s="119"/>
      <c r="I187" s="119"/>
      <c r="J187" s="90">
        <f t="shared" si="6"/>
        <v>219</v>
      </c>
      <c r="K187" s="91"/>
    </row>
    <row r="188" spans="1:13" x14ac:dyDescent="0.25">
      <c r="A188" s="91" t="s">
        <v>343</v>
      </c>
      <c r="B188" s="91">
        <v>213</v>
      </c>
      <c r="C188" s="119"/>
      <c r="D188" s="119"/>
      <c r="E188" s="119"/>
      <c r="F188" s="119"/>
      <c r="G188" s="105">
        <v>48</v>
      </c>
      <c r="H188" s="105"/>
      <c r="I188" s="105"/>
      <c r="J188" s="90">
        <f t="shared" si="6"/>
        <v>261</v>
      </c>
      <c r="K188" s="91"/>
    </row>
    <row r="189" spans="1:13" x14ac:dyDescent="0.25">
      <c r="A189" s="100"/>
      <c r="B189" s="100">
        <f>B188+B187+B186+B185+B184+B183</f>
        <v>3631</v>
      </c>
      <c r="C189" s="100">
        <f>C188+C187+C186+C185+C184+C183</f>
        <v>1</v>
      </c>
      <c r="D189" s="100">
        <f>D185+D184+D183</f>
        <v>15</v>
      </c>
      <c r="E189" s="161">
        <f>SUM(E183:E188)</f>
        <v>5642</v>
      </c>
      <c r="F189" s="161">
        <f>SUM(F183:F188)</f>
        <v>2</v>
      </c>
      <c r="G189" s="161">
        <f>SUM(G183:G188)</f>
        <v>3196</v>
      </c>
      <c r="H189" s="161">
        <f t="shared" ref="H189:I189" si="7">SUM(H183:H188)</f>
        <v>1</v>
      </c>
      <c r="I189" s="161">
        <f t="shared" si="7"/>
        <v>53</v>
      </c>
      <c r="J189" s="121"/>
      <c r="K189" s="121"/>
    </row>
    <row r="190" spans="1:13" x14ac:dyDescent="0.25">
      <c r="A190" s="111" t="s">
        <v>12</v>
      </c>
      <c r="B190" s="920">
        <f>B189+C189+D189</f>
        <v>3647</v>
      </c>
      <c r="C190" s="922"/>
      <c r="D190" s="921"/>
      <c r="E190" s="920">
        <f>E183+E184+E187+F187</f>
        <v>5644</v>
      </c>
      <c r="F190" s="921"/>
      <c r="G190" s="920">
        <f>SUM(G183:I188)</f>
        <v>3250</v>
      </c>
      <c r="H190" s="922"/>
      <c r="I190" s="921"/>
      <c r="J190" s="111">
        <f>J188+J187+J186+J185+J184+J183</f>
        <v>12541</v>
      </c>
      <c r="K190" s="111">
        <f>K185</f>
        <v>35</v>
      </c>
      <c r="M190" s="162">
        <f>J190+K190</f>
        <v>12576</v>
      </c>
    </row>
    <row r="191" spans="1:13" x14ac:dyDescent="0.25">
      <c r="A191" s="910"/>
      <c r="B191" s="911"/>
      <c r="C191" s="911"/>
      <c r="D191" s="911"/>
      <c r="E191" s="911"/>
      <c r="F191" s="911"/>
      <c r="G191" s="911"/>
      <c r="H191" s="911"/>
      <c r="I191" s="911"/>
      <c r="J191" s="911"/>
      <c r="K191" s="911"/>
    </row>
    <row r="192" spans="1:13" x14ac:dyDescent="0.25">
      <c r="A192" s="140" t="s">
        <v>433</v>
      </c>
      <c r="B192" s="123">
        <v>773</v>
      </c>
      <c r="C192" s="163"/>
      <c r="D192" s="163"/>
      <c r="E192" s="125">
        <v>377</v>
      </c>
      <c r="F192" s="125"/>
      <c r="G192" s="91">
        <v>112</v>
      </c>
      <c r="H192" s="91"/>
      <c r="I192" s="91"/>
      <c r="J192" s="90">
        <f>G192+E192+B192</f>
        <v>1262</v>
      </c>
      <c r="K192" s="91"/>
    </row>
    <row r="193" spans="1:16" x14ac:dyDescent="0.25">
      <c r="A193" s="128" t="s">
        <v>12</v>
      </c>
      <c r="B193" s="912">
        <f>SUM(B192:D192)</f>
        <v>773</v>
      </c>
      <c r="C193" s="913"/>
      <c r="D193" s="914"/>
      <c r="E193" s="920">
        <f>E192+F192</f>
        <v>377</v>
      </c>
      <c r="F193" s="921"/>
      <c r="G193" s="920">
        <f>SUM(G192:I192)</f>
        <v>112</v>
      </c>
      <c r="H193" s="922"/>
      <c r="I193" s="921"/>
      <c r="J193" s="111">
        <f>G193+E193+B193</f>
        <v>1262</v>
      </c>
      <c r="K193" s="91"/>
    </row>
    <row r="194" spans="1:16" x14ac:dyDescent="0.25">
      <c r="A194" s="915"/>
      <c r="B194" s="916"/>
      <c r="C194" s="916"/>
      <c r="D194" s="916"/>
      <c r="E194" s="916"/>
      <c r="F194" s="916"/>
      <c r="G194" s="916"/>
      <c r="H194" s="916"/>
      <c r="I194" s="916"/>
      <c r="J194" s="916"/>
      <c r="K194" s="916"/>
    </row>
    <row r="195" spans="1:16" x14ac:dyDescent="0.25">
      <c r="A195" s="144" t="s">
        <v>439</v>
      </c>
      <c r="B195" s="145">
        <v>1240</v>
      </c>
      <c r="C195" s="146"/>
      <c r="D195" s="146"/>
      <c r="E195" s="147"/>
      <c r="F195" s="147"/>
      <c r="G195" s="147"/>
      <c r="H195" s="147"/>
      <c r="I195" s="147"/>
      <c r="J195" s="148">
        <f>B195</f>
        <v>1240</v>
      </c>
      <c r="K195" s="145"/>
    </row>
    <row r="196" spans="1:16" x14ac:dyDescent="0.25">
      <c r="A196" s="149" t="s">
        <v>12</v>
      </c>
      <c r="B196" s="936">
        <f>B195+B193+B190</f>
        <v>5660</v>
      </c>
      <c r="C196" s="937"/>
      <c r="D196" s="938"/>
      <c r="E196" s="936">
        <f>E193+E190</f>
        <v>6021</v>
      </c>
      <c r="F196" s="938"/>
      <c r="G196" s="936">
        <f>G193+G190</f>
        <v>3362</v>
      </c>
      <c r="H196" s="937"/>
      <c r="I196" s="938"/>
      <c r="J196" s="151">
        <f>J195+J193+J190</f>
        <v>15043</v>
      </c>
      <c r="K196" s="151">
        <f>K190</f>
        <v>35</v>
      </c>
    </row>
    <row r="197" spans="1:16" x14ac:dyDescent="0.25">
      <c r="A197" s="152" t="s">
        <v>360</v>
      </c>
      <c r="B197" s="153"/>
      <c r="C197" s="153"/>
      <c r="D197" s="153"/>
      <c r="E197" s="153"/>
      <c r="F197" s="153"/>
      <c r="G197" s="153"/>
      <c r="H197" s="153"/>
      <c r="I197" s="153"/>
      <c r="J197" s="929">
        <f>J196+K196</f>
        <v>15078</v>
      </c>
      <c r="K197" s="930"/>
    </row>
    <row r="198" spans="1:16" x14ac:dyDescent="0.25">
      <c r="A198" s="154" t="s">
        <v>472</v>
      </c>
      <c r="B198" s="155"/>
      <c r="C198" s="155"/>
      <c r="D198" s="155"/>
      <c r="E198" s="155"/>
      <c r="F198" s="155"/>
      <c r="G198" s="155"/>
      <c r="H198" s="155"/>
      <c r="I198" s="155"/>
      <c r="J198" s="155"/>
      <c r="K198" s="156"/>
    </row>
    <row r="199" spans="1:16" x14ac:dyDescent="0.25">
      <c r="A199" s="154" t="s">
        <v>305</v>
      </c>
      <c r="B199" s="155"/>
      <c r="C199" s="155"/>
      <c r="D199" s="155"/>
      <c r="E199" s="155"/>
      <c r="F199" s="155"/>
      <c r="G199" s="155"/>
      <c r="H199" s="155"/>
      <c r="I199" s="155"/>
      <c r="J199" s="155"/>
      <c r="K199" s="156"/>
    </row>
    <row r="200" spans="1:16" ht="14.25" thickBot="1" x14ac:dyDescent="0.3"/>
    <row r="201" spans="1:16" ht="36.75" thickBot="1" x14ac:dyDescent="0.3">
      <c r="A201" s="164" t="s">
        <v>485</v>
      </c>
      <c r="B201" s="165" t="s">
        <v>2</v>
      </c>
      <c r="C201" s="166" t="s">
        <v>425</v>
      </c>
      <c r="D201" s="167" t="s">
        <v>322</v>
      </c>
      <c r="E201" s="168" t="s">
        <v>353</v>
      </c>
      <c r="F201" s="166" t="s">
        <v>440</v>
      </c>
      <c r="G201" s="167" t="s">
        <v>489</v>
      </c>
      <c r="H201" s="165" t="s">
        <v>354</v>
      </c>
      <c r="I201" s="166" t="s">
        <v>470</v>
      </c>
      <c r="J201" s="167" t="s">
        <v>471</v>
      </c>
      <c r="K201" s="169" t="s">
        <v>491</v>
      </c>
      <c r="L201" s="170" t="s">
        <v>490</v>
      </c>
      <c r="M201" s="171" t="s">
        <v>495</v>
      </c>
      <c r="N201" s="171" t="s">
        <v>496</v>
      </c>
      <c r="O201" s="117"/>
      <c r="P201" s="172"/>
    </row>
    <row r="202" spans="1:16" x14ac:dyDescent="0.25">
      <c r="A202" s="173" t="s">
        <v>7</v>
      </c>
      <c r="B202" s="174">
        <v>365</v>
      </c>
      <c r="C202" s="175">
        <v>0</v>
      </c>
      <c r="D202" s="176">
        <v>0</v>
      </c>
      <c r="E202" s="174">
        <v>1850</v>
      </c>
      <c r="F202" s="175">
        <v>0</v>
      </c>
      <c r="G202" s="176">
        <v>0</v>
      </c>
      <c r="H202" s="174">
        <v>153</v>
      </c>
      <c r="I202" s="175">
        <v>0</v>
      </c>
      <c r="J202" s="176">
        <v>0</v>
      </c>
      <c r="K202" s="177">
        <f>B202+E202+H202</f>
        <v>2368</v>
      </c>
      <c r="L202" s="178">
        <f>D202+G202+J202</f>
        <v>0</v>
      </c>
      <c r="M202" s="179">
        <f>L202+K202</f>
        <v>2368</v>
      </c>
      <c r="N202" s="180"/>
      <c r="O202" s="951">
        <f>K202+K203</f>
        <v>7144</v>
      </c>
      <c r="P202" s="952">
        <f>M202+M203</f>
        <v>7183</v>
      </c>
    </row>
    <row r="203" spans="1:16" x14ac:dyDescent="0.25">
      <c r="A203" s="126" t="s">
        <v>8</v>
      </c>
      <c r="B203" s="181">
        <v>827</v>
      </c>
      <c r="C203" s="182">
        <v>0</v>
      </c>
      <c r="D203" s="183">
        <v>20</v>
      </c>
      <c r="E203" s="181">
        <v>3571</v>
      </c>
      <c r="F203" s="182">
        <v>0</v>
      </c>
      <c r="G203" s="183">
        <v>19</v>
      </c>
      <c r="H203" s="181">
        <v>378</v>
      </c>
      <c r="I203" s="182">
        <v>0</v>
      </c>
      <c r="J203" s="183">
        <v>0</v>
      </c>
      <c r="K203" s="184">
        <f>B203+E203+H203</f>
        <v>4776</v>
      </c>
      <c r="L203" s="185">
        <f>D203+G203+J203</f>
        <v>39</v>
      </c>
      <c r="M203" s="186">
        <f>L203+K203</f>
        <v>4815</v>
      </c>
      <c r="N203" s="187"/>
      <c r="O203" s="951"/>
      <c r="P203" s="952"/>
    </row>
    <row r="204" spans="1:16" x14ac:dyDescent="0.25">
      <c r="A204" s="126" t="s">
        <v>9</v>
      </c>
      <c r="B204" s="181">
        <v>2198</v>
      </c>
      <c r="C204" s="182">
        <v>0</v>
      </c>
      <c r="D204" s="183">
        <v>25</v>
      </c>
      <c r="E204" s="188"/>
      <c r="F204" s="189"/>
      <c r="G204" s="190"/>
      <c r="H204" s="181">
        <v>2498</v>
      </c>
      <c r="I204" s="182">
        <v>0</v>
      </c>
      <c r="J204" s="183">
        <v>30</v>
      </c>
      <c r="K204" s="191">
        <f>B204+H204</f>
        <v>4696</v>
      </c>
      <c r="L204" s="185">
        <f>D204+J204</f>
        <v>55</v>
      </c>
      <c r="M204" s="191">
        <f>L204+K204</f>
        <v>4751</v>
      </c>
      <c r="N204" s="192">
        <v>35</v>
      </c>
      <c r="O204" s="99"/>
      <c r="P204" s="99"/>
    </row>
    <row r="205" spans="1:16" x14ac:dyDescent="0.25">
      <c r="A205" s="126" t="s">
        <v>268</v>
      </c>
      <c r="B205" s="181">
        <v>23</v>
      </c>
      <c r="C205" s="189"/>
      <c r="D205" s="190"/>
      <c r="E205" s="188"/>
      <c r="F205" s="189"/>
      <c r="G205" s="190"/>
      <c r="H205" s="193">
        <v>15</v>
      </c>
      <c r="I205" s="194"/>
      <c r="J205" s="195"/>
      <c r="K205" s="191">
        <f>H205+B205</f>
        <v>38</v>
      </c>
      <c r="L205" s="196"/>
      <c r="M205" s="191">
        <f>K205</f>
        <v>38</v>
      </c>
      <c r="N205" s="195"/>
      <c r="O205" s="99"/>
      <c r="P205" s="99"/>
    </row>
    <row r="206" spans="1:16" x14ac:dyDescent="0.25">
      <c r="A206" s="126" t="s">
        <v>10</v>
      </c>
      <c r="B206" s="188"/>
      <c r="C206" s="189"/>
      <c r="D206" s="190"/>
      <c r="E206" s="193">
        <v>214</v>
      </c>
      <c r="F206" s="197">
        <v>2</v>
      </c>
      <c r="G206" s="183">
        <v>0</v>
      </c>
      <c r="H206" s="188"/>
      <c r="I206" s="189"/>
      <c r="J206" s="190"/>
      <c r="K206" s="191">
        <f t="shared" ref="K206:K207" si="8">SUM(B206:J206)</f>
        <v>216</v>
      </c>
      <c r="L206" s="196"/>
      <c r="M206" s="191">
        <f>K206</f>
        <v>216</v>
      </c>
      <c r="N206" s="195"/>
      <c r="O206" s="99"/>
      <c r="P206" s="99"/>
    </row>
    <row r="207" spans="1:16" x14ac:dyDescent="0.25">
      <c r="A207" s="126" t="s">
        <v>343</v>
      </c>
      <c r="B207" s="181">
        <v>214</v>
      </c>
      <c r="C207" s="189"/>
      <c r="D207" s="190"/>
      <c r="E207" s="188"/>
      <c r="F207" s="189"/>
      <c r="G207" s="190"/>
      <c r="H207" s="193">
        <v>40</v>
      </c>
      <c r="I207" s="194"/>
      <c r="J207" s="195"/>
      <c r="K207" s="191">
        <f t="shared" si="8"/>
        <v>254</v>
      </c>
      <c r="L207" s="196"/>
      <c r="M207" s="191">
        <f>K207</f>
        <v>254</v>
      </c>
      <c r="N207" s="195"/>
      <c r="O207" s="99"/>
      <c r="P207" s="99"/>
    </row>
    <row r="208" spans="1:16" ht="14.25" thickBot="1" x14ac:dyDescent="0.3">
      <c r="A208" s="198"/>
      <c r="B208" s="199">
        <f>B207+B206+B205+B204+B203+B202</f>
        <v>3627</v>
      </c>
      <c r="C208" s="200">
        <f>C207+C206+C205+C204+C203+C202</f>
        <v>0</v>
      </c>
      <c r="D208" s="201">
        <f>D204+D203+D202</f>
        <v>45</v>
      </c>
      <c r="E208" s="202">
        <f>SUM(E202:E207)</f>
        <v>5635</v>
      </c>
      <c r="F208" s="203">
        <f>SUM(F202:F207)</f>
        <v>2</v>
      </c>
      <c r="G208" s="201">
        <f>G202+G203+G206</f>
        <v>19</v>
      </c>
      <c r="H208" s="202">
        <f>SUM(H202:H207)</f>
        <v>3084</v>
      </c>
      <c r="I208" s="203">
        <f t="shared" ref="I208:J208" si="9">SUM(I202:I207)</f>
        <v>0</v>
      </c>
      <c r="J208" s="201">
        <f t="shared" si="9"/>
        <v>30</v>
      </c>
      <c r="K208" s="204"/>
      <c r="L208" s="205"/>
      <c r="M208" s="206"/>
      <c r="N208" s="207"/>
      <c r="O208" s="99"/>
      <c r="P208" s="99"/>
    </row>
    <row r="209" spans="1:16" ht="14.25" thickBot="1" x14ac:dyDescent="0.3">
      <c r="A209" s="128" t="s">
        <v>12</v>
      </c>
      <c r="B209" s="953">
        <f>B208+C208</f>
        <v>3627</v>
      </c>
      <c r="C209" s="954"/>
      <c r="D209" s="208">
        <f>D208</f>
        <v>45</v>
      </c>
      <c r="E209" s="953">
        <f>E208+F208</f>
        <v>5637</v>
      </c>
      <c r="F209" s="954"/>
      <c r="G209" s="208">
        <f>G208</f>
        <v>19</v>
      </c>
      <c r="H209" s="953">
        <f>H208+I208</f>
        <v>3084</v>
      </c>
      <c r="I209" s="954"/>
      <c r="J209" s="208">
        <f>J208</f>
        <v>30</v>
      </c>
      <c r="K209" s="209">
        <f>SUM(K202:K207)</f>
        <v>12348</v>
      </c>
      <c r="L209" s="210">
        <f>L202+L203+L204</f>
        <v>94</v>
      </c>
      <c r="M209" s="211">
        <f>K209+L209</f>
        <v>12442</v>
      </c>
      <c r="N209" s="212">
        <f>N204</f>
        <v>35</v>
      </c>
      <c r="O209" s="955">
        <f>M209+N209</f>
        <v>12477</v>
      </c>
      <c r="P209" s="956"/>
    </row>
    <row r="210" spans="1:16" x14ac:dyDescent="0.25">
      <c r="A210" s="213"/>
      <c r="B210" s="214"/>
      <c r="C210" s="215"/>
      <c r="D210" s="216"/>
      <c r="E210" s="214"/>
      <c r="F210" s="215"/>
      <c r="G210" s="216"/>
      <c r="H210" s="214"/>
      <c r="I210" s="215"/>
      <c r="J210" s="216"/>
      <c r="K210" s="217"/>
      <c r="L210" s="218"/>
      <c r="M210" s="217"/>
      <c r="N210" s="219"/>
      <c r="O210" s="220"/>
      <c r="P210" s="162"/>
    </row>
    <row r="211" spans="1:16" x14ac:dyDescent="0.25">
      <c r="A211" s="126" t="s">
        <v>433</v>
      </c>
      <c r="B211" s="221">
        <v>814</v>
      </c>
      <c r="C211" s="222"/>
      <c r="D211" s="223"/>
      <c r="E211" s="224">
        <v>389</v>
      </c>
      <c r="F211" s="222"/>
      <c r="G211" s="223"/>
      <c r="H211" s="199">
        <v>83</v>
      </c>
      <c r="I211" s="225"/>
      <c r="J211" s="207"/>
      <c r="K211" s="226">
        <f>H211+E211+B211</f>
        <v>1286</v>
      </c>
      <c r="L211" s="227"/>
      <c r="M211" s="191">
        <f>K211</f>
        <v>1286</v>
      </c>
      <c r="N211" s="195"/>
      <c r="O211" s="99"/>
      <c r="P211" s="99"/>
    </row>
    <row r="212" spans="1:16" x14ac:dyDescent="0.25">
      <c r="A212" s="213"/>
      <c r="B212" s="214"/>
      <c r="C212" s="215"/>
      <c r="D212" s="216"/>
      <c r="E212" s="214"/>
      <c r="F212" s="215"/>
      <c r="G212" s="216"/>
      <c r="H212" s="214"/>
      <c r="I212" s="215"/>
      <c r="J212" s="216"/>
      <c r="K212" s="217"/>
      <c r="L212" s="228"/>
      <c r="M212" s="229"/>
      <c r="N212" s="230"/>
      <c r="O212" s="99"/>
      <c r="P212" s="99"/>
    </row>
    <row r="213" spans="1:16" x14ac:dyDescent="0.25">
      <c r="A213" s="231" t="s">
        <v>439</v>
      </c>
      <c r="B213" s="232">
        <v>1181</v>
      </c>
      <c r="C213" s="233"/>
      <c r="D213" s="234"/>
      <c r="E213" s="235"/>
      <c r="F213" s="236"/>
      <c r="G213" s="237"/>
      <c r="H213" s="235"/>
      <c r="I213" s="236"/>
      <c r="J213" s="237"/>
      <c r="K213" s="238">
        <v>1181</v>
      </c>
      <c r="L213" s="239"/>
      <c r="M213" s="191">
        <f>K213</f>
        <v>1181</v>
      </c>
      <c r="N213" s="195"/>
      <c r="O213" s="99"/>
      <c r="P213" s="99"/>
    </row>
    <row r="214" spans="1:16" ht="14.25" thickBot="1" x14ac:dyDescent="0.3">
      <c r="A214" s="240"/>
      <c r="B214" s="241"/>
      <c r="C214" s="242"/>
      <c r="D214" s="243"/>
      <c r="E214" s="241"/>
      <c r="F214" s="244"/>
      <c r="G214" s="245"/>
      <c r="H214" s="241"/>
      <c r="I214" s="244"/>
      <c r="J214" s="245"/>
      <c r="K214" s="246"/>
      <c r="L214" s="247"/>
      <c r="M214" s="248"/>
      <c r="N214" s="249"/>
      <c r="O214" s="99"/>
      <c r="P214" s="99"/>
    </row>
    <row r="215" spans="1:16" ht="14.25" thickBot="1" x14ac:dyDescent="0.3">
      <c r="A215" s="250" t="s">
        <v>360</v>
      </c>
      <c r="B215" s="903">
        <f>B209+B211+B213</f>
        <v>5622</v>
      </c>
      <c r="C215" s="904"/>
      <c r="D215" s="211">
        <f>D209</f>
        <v>45</v>
      </c>
      <c r="E215" s="903">
        <f>E209+E211</f>
        <v>6026</v>
      </c>
      <c r="F215" s="904"/>
      <c r="G215" s="211">
        <f>G209</f>
        <v>19</v>
      </c>
      <c r="H215" s="903">
        <f>H209+H211</f>
        <v>3167</v>
      </c>
      <c r="I215" s="904"/>
      <c r="J215" s="250">
        <f>J209</f>
        <v>30</v>
      </c>
      <c r="K215" s="251">
        <f>K209+K211+K213</f>
        <v>14815</v>
      </c>
      <c r="L215" s="252">
        <f>L209</f>
        <v>94</v>
      </c>
      <c r="M215" s="907">
        <f>M209+N209+M211+M213</f>
        <v>14944</v>
      </c>
      <c r="N215" s="908"/>
      <c r="O215" s="99"/>
      <c r="P215" s="99"/>
    </row>
    <row r="216" spans="1:16" x14ac:dyDescent="0.25">
      <c r="A216" s="253"/>
      <c r="B216" s="909">
        <f>B215+D215</f>
        <v>5667</v>
      </c>
      <c r="C216" s="909"/>
      <c r="D216" s="909"/>
      <c r="E216" s="909">
        <f>E215+G215</f>
        <v>6045</v>
      </c>
      <c r="F216" s="909"/>
      <c r="G216" s="909"/>
      <c r="H216" s="909">
        <f>H215+J215</f>
        <v>3197</v>
      </c>
      <c r="I216" s="909"/>
      <c r="J216" s="909"/>
      <c r="K216" s="909">
        <f>K215+L215</f>
        <v>14909</v>
      </c>
      <c r="L216" s="909"/>
      <c r="M216" s="141"/>
      <c r="N216" s="141"/>
      <c r="O216" s="99"/>
      <c r="P216" s="99"/>
    </row>
    <row r="217" spans="1:16" ht="12.75" x14ac:dyDescent="0.2">
      <c r="A217" s="141" t="s">
        <v>472</v>
      </c>
      <c r="B217" s="141"/>
      <c r="C217" s="141"/>
      <c r="D217" s="141"/>
      <c r="E217" s="141" t="s">
        <v>305</v>
      </c>
      <c r="F217" s="141"/>
      <c r="G217" s="141"/>
      <c r="H217" s="141"/>
      <c r="I217" s="141"/>
      <c r="J217" s="141"/>
      <c r="K217" s="141"/>
      <c r="L217" s="141"/>
      <c r="M217" s="141"/>
      <c r="N217" s="141"/>
      <c r="O217" s="99"/>
      <c r="P217" s="99"/>
    </row>
    <row r="218" spans="1:16" ht="14.25" thickBot="1" x14ac:dyDescent="0.3"/>
    <row r="219" spans="1:16" ht="62.25" customHeight="1" x14ac:dyDescent="0.25">
      <c r="A219" s="412" t="s">
        <v>498</v>
      </c>
      <c r="B219" s="447" t="s">
        <v>2</v>
      </c>
      <c r="C219" s="448" t="s">
        <v>322</v>
      </c>
      <c r="D219" s="449" t="s">
        <v>425</v>
      </c>
      <c r="E219" s="450" t="s">
        <v>353</v>
      </c>
      <c r="F219" s="448" t="s">
        <v>489</v>
      </c>
      <c r="G219" s="449" t="s">
        <v>440</v>
      </c>
      <c r="H219" s="447" t="s">
        <v>354</v>
      </c>
      <c r="I219" s="448" t="s">
        <v>471</v>
      </c>
      <c r="J219" s="449" t="s">
        <v>470</v>
      </c>
      <c r="K219" s="450" t="s">
        <v>561</v>
      </c>
      <c r="L219" s="451" t="s">
        <v>490</v>
      </c>
      <c r="M219" s="452" t="s">
        <v>562</v>
      </c>
      <c r="N219" s="448" t="s">
        <v>532</v>
      </c>
      <c r="O219" s="453" t="s">
        <v>496</v>
      </c>
      <c r="P219" s="454"/>
    </row>
    <row r="220" spans="1:16" x14ac:dyDescent="0.25">
      <c r="A220" s="126" t="s">
        <v>7</v>
      </c>
      <c r="B220" s="181">
        <v>308</v>
      </c>
      <c r="C220" s="91">
        <v>75</v>
      </c>
      <c r="D220" s="414">
        <v>0</v>
      </c>
      <c r="E220" s="181">
        <v>1734</v>
      </c>
      <c r="F220" s="91">
        <v>129</v>
      </c>
      <c r="G220" s="414">
        <v>0</v>
      </c>
      <c r="H220" s="181">
        <v>155</v>
      </c>
      <c r="I220" s="91">
        <v>0</v>
      </c>
      <c r="J220" s="414">
        <v>0</v>
      </c>
      <c r="K220" s="425">
        <f>B220+E220+H220</f>
        <v>2197</v>
      </c>
      <c r="L220" s="409">
        <f>C220+F220+I220</f>
        <v>204</v>
      </c>
      <c r="M220" s="393">
        <f>K220+L220</f>
        <v>2401</v>
      </c>
      <c r="N220" s="408">
        <f>D220+G220+J220</f>
        <v>0</v>
      </c>
      <c r="O220" s="426"/>
      <c r="P220" s="948">
        <f>M220+M221</f>
        <v>7205</v>
      </c>
    </row>
    <row r="221" spans="1:16" x14ac:dyDescent="0.25">
      <c r="A221" s="126" t="s">
        <v>8</v>
      </c>
      <c r="B221" s="181">
        <v>822</v>
      </c>
      <c r="C221" s="91">
        <v>16</v>
      </c>
      <c r="D221" s="414">
        <v>0</v>
      </c>
      <c r="E221" s="181">
        <v>3555</v>
      </c>
      <c r="F221" s="91">
        <v>44</v>
      </c>
      <c r="G221" s="414">
        <v>0</v>
      </c>
      <c r="H221" s="181">
        <v>366</v>
      </c>
      <c r="I221" s="91">
        <v>1</v>
      </c>
      <c r="J221" s="414">
        <v>0</v>
      </c>
      <c r="K221" s="425">
        <f>B221+E221+H221</f>
        <v>4743</v>
      </c>
      <c r="L221" s="409">
        <f>C221+F221+I221</f>
        <v>61</v>
      </c>
      <c r="M221" s="393">
        <f>L221+K221</f>
        <v>4804</v>
      </c>
      <c r="N221" s="408">
        <f>D221+G221+J221</f>
        <v>0</v>
      </c>
      <c r="O221" s="426"/>
      <c r="P221" s="948"/>
    </row>
    <row r="222" spans="1:16" x14ac:dyDescent="0.25">
      <c r="A222" s="126" t="s">
        <v>9</v>
      </c>
      <c r="B222" s="181">
        <v>2272</v>
      </c>
      <c r="C222" s="91">
        <v>23</v>
      </c>
      <c r="D222" s="414">
        <v>0</v>
      </c>
      <c r="E222" s="188"/>
      <c r="F222" s="119"/>
      <c r="G222" s="189"/>
      <c r="H222" s="181">
        <v>2378</v>
      </c>
      <c r="I222" s="91">
        <v>12</v>
      </c>
      <c r="J222" s="414">
        <v>4</v>
      </c>
      <c r="K222" s="415">
        <f>B222+H222</f>
        <v>4650</v>
      </c>
      <c r="L222" s="409">
        <f>C222+I222</f>
        <v>35</v>
      </c>
      <c r="M222" s="93">
        <f>K222+L222</f>
        <v>4685</v>
      </c>
      <c r="N222" s="411">
        <f>D222+J222</f>
        <v>4</v>
      </c>
      <c r="O222" s="427">
        <v>23</v>
      </c>
      <c r="P222" s="455"/>
    </row>
    <row r="223" spans="1:16" x14ac:dyDescent="0.25">
      <c r="A223" s="126" t="s">
        <v>268</v>
      </c>
      <c r="B223" s="181">
        <v>19</v>
      </c>
      <c r="C223" s="119"/>
      <c r="D223" s="189"/>
      <c r="E223" s="188"/>
      <c r="F223" s="119"/>
      <c r="G223" s="189"/>
      <c r="H223" s="181">
        <v>9</v>
      </c>
      <c r="I223" s="394"/>
      <c r="J223" s="194"/>
      <c r="K223" s="415">
        <f>B223+H223</f>
        <v>28</v>
      </c>
      <c r="L223" s="395"/>
      <c r="M223" s="93">
        <f>K223</f>
        <v>28</v>
      </c>
      <c r="N223" s="394"/>
      <c r="O223" s="426"/>
      <c r="P223" s="455"/>
    </row>
    <row r="224" spans="1:16" x14ac:dyDescent="0.25">
      <c r="A224" s="126" t="s">
        <v>10</v>
      </c>
      <c r="B224" s="188"/>
      <c r="C224" s="119"/>
      <c r="D224" s="189"/>
      <c r="E224" s="181">
        <v>194</v>
      </c>
      <c r="F224" s="91">
        <v>0</v>
      </c>
      <c r="G224" s="414">
        <v>1</v>
      </c>
      <c r="H224" s="188"/>
      <c r="I224" s="119"/>
      <c r="J224" s="189"/>
      <c r="K224" s="415">
        <f>E224+F224</f>
        <v>194</v>
      </c>
      <c r="L224" s="395"/>
      <c r="M224" s="93">
        <f>K224</f>
        <v>194</v>
      </c>
      <c r="N224" s="268">
        <f>G224</f>
        <v>1</v>
      </c>
      <c r="O224" s="426"/>
      <c r="P224" s="455"/>
    </row>
    <row r="225" spans="1:19" x14ac:dyDescent="0.25">
      <c r="A225" s="126" t="s">
        <v>343</v>
      </c>
      <c r="B225" s="181">
        <v>234</v>
      </c>
      <c r="C225" s="119"/>
      <c r="D225" s="189"/>
      <c r="E225" s="188"/>
      <c r="F225" s="119"/>
      <c r="G225" s="189"/>
      <c r="H225" s="181">
        <v>39</v>
      </c>
      <c r="I225" s="394"/>
      <c r="J225" s="194"/>
      <c r="K225" s="415">
        <f>B225+H225</f>
        <v>273</v>
      </c>
      <c r="L225" s="395"/>
      <c r="M225" s="93">
        <f>K225</f>
        <v>273</v>
      </c>
      <c r="N225" s="394"/>
      <c r="O225" s="426"/>
      <c r="P225" s="455"/>
    </row>
    <row r="226" spans="1:19" x14ac:dyDescent="0.25">
      <c r="A226" s="198"/>
      <c r="B226" s="415">
        <f>SUM(B220:B225)</f>
        <v>3655</v>
      </c>
      <c r="C226" s="93">
        <f t="shared" ref="C226:J226" si="10">SUM(C220:C225)</f>
        <v>114</v>
      </c>
      <c r="D226" s="416">
        <f t="shared" si="10"/>
        <v>0</v>
      </c>
      <c r="E226" s="415">
        <f t="shared" si="10"/>
        <v>5483</v>
      </c>
      <c r="F226" s="93">
        <f t="shared" si="10"/>
        <v>173</v>
      </c>
      <c r="G226" s="416">
        <f t="shared" si="10"/>
        <v>1</v>
      </c>
      <c r="H226" s="415">
        <f t="shared" si="10"/>
        <v>2947</v>
      </c>
      <c r="I226" s="93">
        <f t="shared" si="10"/>
        <v>13</v>
      </c>
      <c r="J226" s="416">
        <f t="shared" si="10"/>
        <v>4</v>
      </c>
      <c r="K226" s="425">
        <f>SUM(K220:K225)</f>
        <v>12085</v>
      </c>
      <c r="L226" s="410">
        <f>L220+L221+L222</f>
        <v>300</v>
      </c>
      <c r="M226" s="410">
        <f>L226+K226</f>
        <v>12385</v>
      </c>
      <c r="N226" s="410">
        <f>D226+G226+J226</f>
        <v>5</v>
      </c>
      <c r="O226" s="428">
        <f>O222</f>
        <v>23</v>
      </c>
      <c r="P226" s="455"/>
    </row>
    <row r="227" spans="1:19" x14ac:dyDescent="0.25">
      <c r="A227" s="128" t="s">
        <v>12</v>
      </c>
      <c r="B227" s="949">
        <f>B226+C226</f>
        <v>3769</v>
      </c>
      <c r="C227" s="950"/>
      <c r="D227" s="456">
        <f>D226</f>
        <v>0</v>
      </c>
      <c r="E227" s="949">
        <f>E226+F226</f>
        <v>5656</v>
      </c>
      <c r="F227" s="950"/>
      <c r="G227" s="456">
        <f>G226</f>
        <v>1</v>
      </c>
      <c r="H227" s="949">
        <f>H226+I226</f>
        <v>2960</v>
      </c>
      <c r="I227" s="950"/>
      <c r="J227" s="456">
        <f>J226</f>
        <v>4</v>
      </c>
      <c r="K227" s="949">
        <f>K226+L226</f>
        <v>12385</v>
      </c>
      <c r="L227" s="950"/>
      <c r="M227" s="457"/>
      <c r="N227" s="458">
        <f>D227+G227+J227</f>
        <v>5</v>
      </c>
      <c r="O227" s="459">
        <f>O226</f>
        <v>23</v>
      </c>
      <c r="P227" s="455"/>
    </row>
    <row r="228" spans="1:19" x14ac:dyDescent="0.25">
      <c r="A228" s="128"/>
      <c r="B228" s="460"/>
      <c r="C228" s="461"/>
      <c r="D228" s="462"/>
      <c r="E228" s="460"/>
      <c r="F228" s="461"/>
      <c r="G228" s="462"/>
      <c r="H228" s="460"/>
      <c r="I228" s="461"/>
      <c r="J228" s="462"/>
      <c r="K228" s="897">
        <f>K227+N227+O227</f>
        <v>12413</v>
      </c>
      <c r="L228" s="898"/>
      <c r="M228" s="898"/>
      <c r="N228" s="898"/>
      <c r="O228" s="899"/>
      <c r="P228" s="455"/>
    </row>
    <row r="229" spans="1:19" x14ac:dyDescent="0.25">
      <c r="A229" s="213"/>
      <c r="B229" s="417"/>
      <c r="C229" s="397"/>
      <c r="D229" s="463"/>
      <c r="E229" s="417"/>
      <c r="F229" s="397"/>
      <c r="G229" s="463"/>
      <c r="H229" s="417"/>
      <c r="I229" s="397"/>
      <c r="J229" s="463"/>
      <c r="K229" s="429"/>
      <c r="L229" s="396"/>
      <c r="M229" s="398"/>
      <c r="N229" s="399"/>
      <c r="O229" s="430"/>
      <c r="P229" s="455"/>
    </row>
    <row r="230" spans="1:19" x14ac:dyDescent="0.25">
      <c r="A230" s="126" t="s">
        <v>433</v>
      </c>
      <c r="B230" s="181">
        <v>817</v>
      </c>
      <c r="C230" s="394"/>
      <c r="D230" s="194"/>
      <c r="E230" s="181">
        <v>393</v>
      </c>
      <c r="F230" s="394"/>
      <c r="G230" s="194"/>
      <c r="H230" s="181">
        <v>96</v>
      </c>
      <c r="I230" s="394"/>
      <c r="J230" s="194"/>
      <c r="K230" s="436"/>
      <c r="L230" s="394"/>
      <c r="M230" s="93">
        <f>H230+E230+B230</f>
        <v>1306</v>
      </c>
      <c r="N230" s="394"/>
      <c r="O230" s="426"/>
      <c r="P230" s="455"/>
    </row>
    <row r="231" spans="1:19" x14ac:dyDescent="0.25">
      <c r="A231" s="213"/>
      <c r="B231" s="417"/>
      <c r="C231" s="397"/>
      <c r="D231" s="463"/>
      <c r="E231" s="417"/>
      <c r="F231" s="397"/>
      <c r="G231" s="463"/>
      <c r="H231" s="417"/>
      <c r="I231" s="397"/>
      <c r="J231" s="463"/>
      <c r="K231" s="429"/>
      <c r="L231" s="400"/>
      <c r="M231" s="398"/>
      <c r="N231" s="400"/>
      <c r="O231" s="430"/>
      <c r="P231" s="455"/>
    </row>
    <row r="232" spans="1:19" x14ac:dyDescent="0.25">
      <c r="A232" s="231" t="s">
        <v>439</v>
      </c>
      <c r="B232" s="418">
        <v>1238</v>
      </c>
      <c r="C232" s="401"/>
      <c r="D232" s="419"/>
      <c r="E232" s="422"/>
      <c r="F232" s="402"/>
      <c r="G232" s="423"/>
      <c r="H232" s="422"/>
      <c r="I232" s="402"/>
      <c r="J232" s="423"/>
      <c r="K232" s="437"/>
      <c r="L232" s="403"/>
      <c r="M232" s="93">
        <f>B232</f>
        <v>1238</v>
      </c>
      <c r="N232" s="394"/>
      <c r="O232" s="426"/>
      <c r="P232" s="455"/>
    </row>
    <row r="233" spans="1:19" x14ac:dyDescent="0.25">
      <c r="A233" s="413"/>
      <c r="B233" s="420"/>
      <c r="C233" s="405"/>
      <c r="D233" s="421"/>
      <c r="E233" s="420"/>
      <c r="F233" s="404"/>
      <c r="G233" s="424"/>
      <c r="H233" s="420"/>
      <c r="I233" s="404"/>
      <c r="J233" s="424"/>
      <c r="K233" s="431"/>
      <c r="L233" s="404"/>
      <c r="M233" s="406"/>
      <c r="N233" s="407"/>
      <c r="O233" s="430"/>
      <c r="P233" s="455"/>
    </row>
    <row r="234" spans="1:19" ht="14.25" thickBot="1" x14ac:dyDescent="0.3">
      <c r="A234" s="464" t="s">
        <v>360</v>
      </c>
      <c r="B234" s="905">
        <f>B227+B230+B232</f>
        <v>5824</v>
      </c>
      <c r="C234" s="906"/>
      <c r="D234" s="465"/>
      <c r="E234" s="905">
        <f>E227+E230</f>
        <v>6049</v>
      </c>
      <c r="F234" s="906"/>
      <c r="G234" s="465"/>
      <c r="H234" s="905">
        <f>H227+H230</f>
        <v>3056</v>
      </c>
      <c r="I234" s="906"/>
      <c r="J234" s="465"/>
      <c r="K234" s="900">
        <f>K228+M230+M232</f>
        <v>14957</v>
      </c>
      <c r="L234" s="901"/>
      <c r="M234" s="901"/>
      <c r="N234" s="901"/>
      <c r="O234" s="902"/>
      <c r="P234" s="99"/>
    </row>
    <row r="235" spans="1:19" ht="12.75" x14ac:dyDescent="0.2">
      <c r="A235" s="442" t="s">
        <v>472</v>
      </c>
      <c r="B235" s="442"/>
      <c r="C235" s="99"/>
      <c r="D235" s="99" t="s">
        <v>305</v>
      </c>
      <c r="E235"/>
      <c r="F235"/>
      <c r="G235"/>
      <c r="H235"/>
      <c r="I235"/>
      <c r="J235"/>
      <c r="K235"/>
      <c r="L235"/>
      <c r="M235"/>
      <c r="N235"/>
      <c r="O235"/>
      <c r="P235"/>
    </row>
    <row r="236" spans="1:19" x14ac:dyDescent="0.25">
      <c r="A236" s="254"/>
      <c r="B236" s="254"/>
      <c r="C236" s="254"/>
      <c r="D236" s="254"/>
      <c r="E236" s="254"/>
      <c r="F236" s="254"/>
      <c r="G236" s="254"/>
      <c r="H236" s="254"/>
      <c r="I236" s="254"/>
      <c r="J236" s="254"/>
      <c r="K236" s="141"/>
      <c r="L236" s="141"/>
      <c r="M236" s="141"/>
      <c r="N236" s="141"/>
      <c r="O236" s="99"/>
      <c r="P236" s="99"/>
    </row>
    <row r="238" spans="1:19" ht="57" x14ac:dyDescent="0.25">
      <c r="A238" s="412" t="s">
        <v>563</v>
      </c>
      <c r="B238" s="441" t="s">
        <v>2</v>
      </c>
      <c r="C238" s="107" t="s">
        <v>322</v>
      </c>
      <c r="D238" s="466" t="s">
        <v>425</v>
      </c>
      <c r="E238" s="467" t="s">
        <v>564</v>
      </c>
      <c r="F238" s="107" t="s">
        <v>353</v>
      </c>
      <c r="G238" s="107" t="s">
        <v>489</v>
      </c>
      <c r="H238" s="466" t="s">
        <v>440</v>
      </c>
      <c r="I238" s="467" t="s">
        <v>565</v>
      </c>
      <c r="J238" s="441" t="s">
        <v>354</v>
      </c>
      <c r="K238" s="107" t="s">
        <v>471</v>
      </c>
      <c r="L238" s="466" t="s">
        <v>470</v>
      </c>
      <c r="M238" s="467" t="s">
        <v>566</v>
      </c>
      <c r="N238" s="107" t="s">
        <v>561</v>
      </c>
      <c r="O238" s="466" t="s">
        <v>490</v>
      </c>
      <c r="P238" s="107" t="s">
        <v>532</v>
      </c>
      <c r="Q238" s="107" t="s">
        <v>567</v>
      </c>
      <c r="R238" s="107" t="s">
        <v>496</v>
      </c>
      <c r="S238" s="454"/>
    </row>
    <row r="239" spans="1:19" x14ac:dyDescent="0.25">
      <c r="A239" s="126" t="s">
        <v>7</v>
      </c>
      <c r="B239" s="91">
        <v>288</v>
      </c>
      <c r="C239" s="91">
        <v>75</v>
      </c>
      <c r="D239" s="468">
        <v>0</v>
      </c>
      <c r="E239" s="469">
        <f>B239+C239+D239</f>
        <v>363</v>
      </c>
      <c r="F239" s="91">
        <v>1758</v>
      </c>
      <c r="G239" s="91">
        <v>156</v>
      </c>
      <c r="H239" s="468">
        <v>0</v>
      </c>
      <c r="I239" s="469">
        <f>F239+G239+H239</f>
        <v>1914</v>
      </c>
      <c r="J239" s="91">
        <v>154</v>
      </c>
      <c r="K239" s="91">
        <v>0</v>
      </c>
      <c r="L239" s="468">
        <v>0</v>
      </c>
      <c r="M239" s="469">
        <f>J239+K239+L239</f>
        <v>154</v>
      </c>
      <c r="N239" s="410">
        <f t="shared" ref="N239:P240" si="11">B239+F239+J239</f>
        <v>2200</v>
      </c>
      <c r="O239" s="409">
        <f t="shared" si="11"/>
        <v>231</v>
      </c>
      <c r="P239" s="409">
        <f t="shared" si="11"/>
        <v>0</v>
      </c>
      <c r="Q239" s="393">
        <f>N239+O239</f>
        <v>2431</v>
      </c>
      <c r="R239" s="470"/>
      <c r="S239" s="889">
        <f>Q239+Q240</f>
        <v>7263</v>
      </c>
    </row>
    <row r="240" spans="1:19" x14ac:dyDescent="0.25">
      <c r="A240" s="126" t="s">
        <v>8</v>
      </c>
      <c r="B240" s="91">
        <v>833</v>
      </c>
      <c r="C240" s="91">
        <v>9</v>
      </c>
      <c r="D240" s="468">
        <v>0</v>
      </c>
      <c r="E240" s="469">
        <f>B240+C240+D240</f>
        <v>842</v>
      </c>
      <c r="F240" s="91">
        <v>3585</v>
      </c>
      <c r="G240" s="91">
        <v>32</v>
      </c>
      <c r="H240" s="468">
        <v>0</v>
      </c>
      <c r="I240" s="469">
        <f>F240+G240+H240</f>
        <v>3617</v>
      </c>
      <c r="J240" s="91">
        <v>373</v>
      </c>
      <c r="K240" s="91">
        <v>0</v>
      </c>
      <c r="L240" s="468">
        <v>0</v>
      </c>
      <c r="M240" s="469">
        <f>J240+K240+L240</f>
        <v>373</v>
      </c>
      <c r="N240" s="410">
        <f t="shared" si="11"/>
        <v>4791</v>
      </c>
      <c r="O240" s="409">
        <f t="shared" si="11"/>
        <v>41</v>
      </c>
      <c r="P240" s="409">
        <f t="shared" si="11"/>
        <v>0</v>
      </c>
      <c r="Q240" s="393">
        <f>N240+O240</f>
        <v>4832</v>
      </c>
      <c r="R240" s="470"/>
      <c r="S240" s="889"/>
    </row>
    <row r="241" spans="1:19" x14ac:dyDescent="0.25">
      <c r="A241" s="126" t="s">
        <v>9</v>
      </c>
      <c r="B241" s="91">
        <v>2332</v>
      </c>
      <c r="C241" s="91">
        <v>12</v>
      </c>
      <c r="D241" s="468">
        <v>0</v>
      </c>
      <c r="E241" s="469">
        <f>B241+C241+D241</f>
        <v>2344</v>
      </c>
      <c r="F241" s="119"/>
      <c r="G241" s="119"/>
      <c r="H241" s="119"/>
      <c r="I241" s="394"/>
      <c r="J241" s="91">
        <v>2211</v>
      </c>
      <c r="K241" s="91">
        <v>15</v>
      </c>
      <c r="L241" s="468">
        <v>5</v>
      </c>
      <c r="M241" s="469">
        <f>J241+K241+L241</f>
        <v>2231</v>
      </c>
      <c r="N241" s="410">
        <f>B241+F241+J241</f>
        <v>4543</v>
      </c>
      <c r="O241" s="409">
        <f>C241+G241+K241</f>
        <v>27</v>
      </c>
      <c r="P241" s="409">
        <f>D241+L241</f>
        <v>5</v>
      </c>
      <c r="Q241" s="410">
        <f>N241+O241+P241</f>
        <v>4575</v>
      </c>
      <c r="R241" s="471">
        <v>29</v>
      </c>
      <c r="S241" s="455"/>
    </row>
    <row r="242" spans="1:19" x14ac:dyDescent="0.25">
      <c r="A242" s="126" t="s">
        <v>268</v>
      </c>
      <c r="B242" s="91">
        <v>14</v>
      </c>
      <c r="C242" s="119"/>
      <c r="D242" s="119"/>
      <c r="E242" s="469">
        <f>B242</f>
        <v>14</v>
      </c>
      <c r="F242" s="119"/>
      <c r="G242" s="119"/>
      <c r="H242" s="119"/>
      <c r="I242" s="394"/>
      <c r="J242" s="91">
        <v>13</v>
      </c>
      <c r="K242" s="394"/>
      <c r="L242" s="394"/>
      <c r="M242" s="469">
        <f>J242</f>
        <v>13</v>
      </c>
      <c r="N242" s="93">
        <f>B242+J242</f>
        <v>27</v>
      </c>
      <c r="O242" s="395"/>
      <c r="P242" s="395"/>
      <c r="Q242" s="93">
        <f>N242</f>
        <v>27</v>
      </c>
      <c r="R242" s="470"/>
      <c r="S242" s="455"/>
    </row>
    <row r="243" spans="1:19" x14ac:dyDescent="0.25">
      <c r="A243" s="126" t="s">
        <v>10</v>
      </c>
      <c r="B243" s="119"/>
      <c r="C243" s="119"/>
      <c r="D243" s="119"/>
      <c r="E243" s="394"/>
      <c r="F243" s="91">
        <v>214</v>
      </c>
      <c r="G243" s="91">
        <v>0</v>
      </c>
      <c r="H243" s="468">
        <v>2</v>
      </c>
      <c r="I243" s="469">
        <f>F243+G243+H243</f>
        <v>216</v>
      </c>
      <c r="J243" s="119"/>
      <c r="K243" s="119"/>
      <c r="L243" s="119"/>
      <c r="M243" s="394"/>
      <c r="N243" s="93">
        <f>F243</f>
        <v>214</v>
      </c>
      <c r="O243" s="395"/>
      <c r="P243" s="410">
        <f>H243</f>
        <v>2</v>
      </c>
      <c r="Q243" s="93">
        <f>P243+N243</f>
        <v>216</v>
      </c>
      <c r="R243" s="470"/>
      <c r="S243" s="455"/>
    </row>
    <row r="244" spans="1:19" ht="14.25" thickBot="1" x14ac:dyDescent="0.3">
      <c r="A244" s="472" t="s">
        <v>343</v>
      </c>
      <c r="B244" s="317">
        <v>252</v>
      </c>
      <c r="C244" s="473"/>
      <c r="D244" s="473"/>
      <c r="E244" s="474">
        <f>B244</f>
        <v>252</v>
      </c>
      <c r="F244" s="473"/>
      <c r="G244" s="473"/>
      <c r="H244" s="473"/>
      <c r="I244" s="475"/>
      <c r="J244" s="317">
        <v>41</v>
      </c>
      <c r="K244" s="475"/>
      <c r="L244" s="475"/>
      <c r="M244" s="474">
        <f>J244</f>
        <v>41</v>
      </c>
      <c r="N244" s="476">
        <f>J244+B244</f>
        <v>293</v>
      </c>
      <c r="O244" s="477"/>
      <c r="P244" s="477"/>
      <c r="Q244" s="476">
        <f>N244</f>
        <v>293</v>
      </c>
      <c r="R244" s="478"/>
      <c r="S244" s="455"/>
    </row>
    <row r="245" spans="1:19" x14ac:dyDescent="0.25">
      <c r="A245" s="479" t="s">
        <v>5</v>
      </c>
      <c r="B245" s="480">
        <f>B239+B240+B241+B242+B244</f>
        <v>3719</v>
      </c>
      <c r="C245" s="480">
        <f>C239+C240+C241</f>
        <v>96</v>
      </c>
      <c r="D245" s="480">
        <f>D241+D240+D239</f>
        <v>0</v>
      </c>
      <c r="E245" s="480">
        <f>SUM(E239:E244)</f>
        <v>3815</v>
      </c>
      <c r="F245" s="480">
        <f>F243+F240+F239</f>
        <v>5557</v>
      </c>
      <c r="G245" s="480">
        <f>G243+G240+G239</f>
        <v>188</v>
      </c>
      <c r="H245" s="480">
        <f>H243+H240+H239</f>
        <v>2</v>
      </c>
      <c r="I245" s="480">
        <f>SUM(I239:I244)</f>
        <v>5747</v>
      </c>
      <c r="J245" s="480">
        <f>J244+J242+J241+J240+J239</f>
        <v>2792</v>
      </c>
      <c r="K245" s="480">
        <f t="shared" ref="K245:L245" si="12">K244+K242+K241+K240+K239</f>
        <v>15</v>
      </c>
      <c r="L245" s="480">
        <f t="shared" si="12"/>
        <v>5</v>
      </c>
      <c r="M245" s="480">
        <f>SUM(M239:M244)</f>
        <v>2812</v>
      </c>
      <c r="N245" s="480">
        <f>N244+N243+N242+N241+N240+N239</f>
        <v>12068</v>
      </c>
      <c r="O245" s="480">
        <f>O241+O240+O239</f>
        <v>299</v>
      </c>
      <c r="P245" s="480">
        <f>P239+P240+P241+P243</f>
        <v>7</v>
      </c>
      <c r="Q245" s="480">
        <f>SUM(Q239:Q244)</f>
        <v>12374</v>
      </c>
      <c r="R245" s="481">
        <f>R241</f>
        <v>29</v>
      </c>
      <c r="S245" s="455"/>
    </row>
    <row r="246" spans="1:19" ht="12.75" x14ac:dyDescent="0.2">
      <c r="A246" s="482"/>
      <c r="B246" s="895">
        <f>B245+C245</f>
        <v>3815</v>
      </c>
      <c r="C246" s="895"/>
      <c r="D246" s="483"/>
      <c r="E246" s="483"/>
      <c r="F246" s="895">
        <f>F245+G245</f>
        <v>5745</v>
      </c>
      <c r="G246" s="895"/>
      <c r="H246" s="483"/>
      <c r="I246" s="483"/>
      <c r="J246" s="895">
        <f>J245+K245</f>
        <v>2807</v>
      </c>
      <c r="K246" s="895"/>
      <c r="L246" s="483"/>
      <c r="M246" s="483"/>
      <c r="N246" s="896"/>
      <c r="O246" s="896"/>
      <c r="P246" s="896"/>
      <c r="Q246" s="484"/>
      <c r="R246" s="484"/>
      <c r="S246" s="455"/>
    </row>
    <row r="247" spans="1:19" x14ac:dyDescent="0.25">
      <c r="A247" s="91" t="s">
        <v>433</v>
      </c>
      <c r="B247" s="91">
        <v>767</v>
      </c>
      <c r="C247" s="394"/>
      <c r="D247" s="394"/>
      <c r="E247" s="394"/>
      <c r="F247" s="91">
        <v>383</v>
      </c>
      <c r="G247" s="394"/>
      <c r="H247" s="394"/>
      <c r="I247" s="394"/>
      <c r="J247" s="91">
        <v>105</v>
      </c>
      <c r="K247" s="394"/>
      <c r="L247" s="394"/>
      <c r="M247" s="394"/>
      <c r="N247" s="395"/>
      <c r="O247" s="394"/>
      <c r="P247" s="394"/>
      <c r="Q247" s="93">
        <f>J247+F247+B247</f>
        <v>1255</v>
      </c>
      <c r="R247" s="470"/>
      <c r="S247" s="455"/>
    </row>
    <row r="248" spans="1:19" x14ac:dyDescent="0.25">
      <c r="A248" s="485" t="s">
        <v>439</v>
      </c>
      <c r="B248" s="486">
        <v>1266</v>
      </c>
      <c r="C248" s="401"/>
      <c r="D248" s="401"/>
      <c r="E248" s="401"/>
      <c r="F248" s="402"/>
      <c r="G248" s="402"/>
      <c r="H248" s="402"/>
      <c r="I248" s="402"/>
      <c r="J248" s="402"/>
      <c r="K248" s="402"/>
      <c r="L248" s="402"/>
      <c r="M248" s="402"/>
      <c r="N248" s="487"/>
      <c r="O248" s="402"/>
      <c r="P248" s="402"/>
      <c r="Q248" s="93">
        <f>B248</f>
        <v>1266</v>
      </c>
      <c r="R248" s="488"/>
      <c r="S248" s="455"/>
    </row>
    <row r="249" spans="1:19" x14ac:dyDescent="0.25">
      <c r="A249" s="489"/>
      <c r="B249" s="890">
        <f>E245+B247+B248</f>
        <v>5848</v>
      </c>
      <c r="C249" s="890"/>
      <c r="D249" s="890"/>
      <c r="E249" s="890"/>
      <c r="F249" s="890">
        <f>I245+F247</f>
        <v>6130</v>
      </c>
      <c r="G249" s="890"/>
      <c r="H249" s="890"/>
      <c r="I249" s="890"/>
      <c r="J249" s="890">
        <f>M245+J247</f>
        <v>2917</v>
      </c>
      <c r="K249" s="890"/>
      <c r="L249" s="890"/>
      <c r="M249" s="890"/>
      <c r="N249" s="891"/>
      <c r="O249" s="892"/>
      <c r="P249" s="893"/>
      <c r="Q249" s="490">
        <f>Q245+Q247+Q248</f>
        <v>14895</v>
      </c>
      <c r="R249" s="490">
        <f>R245</f>
        <v>29</v>
      </c>
    </row>
    <row r="250" spans="1:19" ht="15" x14ac:dyDescent="0.25">
      <c r="A250" s="894" t="s">
        <v>360</v>
      </c>
      <c r="B250" s="894"/>
      <c r="C250" s="894"/>
      <c r="D250" s="894"/>
      <c r="E250" s="894"/>
      <c r="F250" s="894"/>
      <c r="G250" s="894"/>
      <c r="H250" s="894"/>
      <c r="I250" s="894"/>
      <c r="J250" s="894"/>
      <c r="K250" s="894"/>
      <c r="L250" s="894"/>
      <c r="M250" s="894"/>
      <c r="N250" s="894"/>
      <c r="O250" s="894"/>
      <c r="P250" s="894"/>
      <c r="Q250" s="886">
        <f>Q249+R249</f>
        <v>14924</v>
      </c>
      <c r="R250" s="887"/>
    </row>
    <row r="251" spans="1:19" x14ac:dyDescent="0.25">
      <c r="A251" s="442" t="s">
        <v>472</v>
      </c>
      <c r="D251" s="99" t="s">
        <v>305</v>
      </c>
    </row>
    <row r="254" spans="1:19" ht="57" x14ac:dyDescent="0.25">
      <c r="A254" s="412" t="s">
        <v>568</v>
      </c>
      <c r="B254" s="446" t="s">
        <v>2</v>
      </c>
      <c r="C254" s="107" t="s">
        <v>322</v>
      </c>
      <c r="D254" s="466" t="s">
        <v>425</v>
      </c>
      <c r="E254" s="467" t="s">
        <v>564</v>
      </c>
      <c r="F254" s="107" t="s">
        <v>353</v>
      </c>
      <c r="G254" s="107" t="s">
        <v>489</v>
      </c>
      <c r="H254" s="466" t="s">
        <v>440</v>
      </c>
      <c r="I254" s="467" t="s">
        <v>565</v>
      </c>
      <c r="J254" s="446" t="s">
        <v>354</v>
      </c>
      <c r="K254" s="107" t="s">
        <v>471</v>
      </c>
      <c r="L254" s="466" t="s">
        <v>470</v>
      </c>
      <c r="M254" s="467" t="s">
        <v>566</v>
      </c>
      <c r="N254" s="107" t="s">
        <v>561</v>
      </c>
      <c r="O254" s="466" t="s">
        <v>490</v>
      </c>
      <c r="P254" s="107" t="s">
        <v>532</v>
      </c>
      <c r="Q254" s="107" t="s">
        <v>567</v>
      </c>
      <c r="R254" s="107" t="s">
        <v>496</v>
      </c>
      <c r="S254" s="454"/>
    </row>
    <row r="255" spans="1:19" x14ac:dyDescent="0.25">
      <c r="A255" s="126" t="s">
        <v>7</v>
      </c>
      <c r="B255" s="91">
        <v>199</v>
      </c>
      <c r="C255" s="91">
        <v>141</v>
      </c>
      <c r="D255" s="468">
        <v>0</v>
      </c>
      <c r="E255" s="469">
        <f>B255+C255+D255</f>
        <v>340</v>
      </c>
      <c r="F255" s="91">
        <v>1832</v>
      </c>
      <c r="G255" s="91">
        <v>133</v>
      </c>
      <c r="H255" s="468">
        <v>0</v>
      </c>
      <c r="I255" s="469">
        <f>F255+G255+H255</f>
        <v>1965</v>
      </c>
      <c r="J255" s="91">
        <v>150</v>
      </c>
      <c r="K255" s="91">
        <v>0</v>
      </c>
      <c r="L255" s="468">
        <v>0</v>
      </c>
      <c r="M255" s="469">
        <f>J255+K255+L255</f>
        <v>150</v>
      </c>
      <c r="N255" s="410">
        <f t="shared" ref="N255:N256" si="13">B255+F255+J255</f>
        <v>2181</v>
      </c>
      <c r="O255" s="409">
        <f t="shared" ref="O255:O256" si="14">C255+G255+K255</f>
        <v>274</v>
      </c>
      <c r="P255" s="409">
        <f t="shared" ref="P255:P256" si="15">D255+H255+L255</f>
        <v>0</v>
      </c>
      <c r="Q255" s="393">
        <f>N255+O255</f>
        <v>2455</v>
      </c>
      <c r="R255" s="470"/>
      <c r="S255" s="889">
        <f>Q255+Q256</f>
        <v>7306</v>
      </c>
    </row>
    <row r="256" spans="1:19" x14ac:dyDescent="0.25">
      <c r="A256" s="126" t="s">
        <v>8</v>
      </c>
      <c r="B256" s="91">
        <v>846</v>
      </c>
      <c r="C256" s="91">
        <v>15</v>
      </c>
      <c r="D256" s="468">
        <v>0</v>
      </c>
      <c r="E256" s="469">
        <f t="shared" ref="E256:E258" si="16">B256+C256+D256</f>
        <v>861</v>
      </c>
      <c r="F256" s="91">
        <v>3569</v>
      </c>
      <c r="G256" s="91">
        <v>39</v>
      </c>
      <c r="H256" s="468">
        <v>1</v>
      </c>
      <c r="I256" s="469">
        <f>F256+G256+H256</f>
        <v>3609</v>
      </c>
      <c r="J256" s="91">
        <v>381</v>
      </c>
      <c r="K256" s="91">
        <v>0</v>
      </c>
      <c r="L256" s="468">
        <v>0</v>
      </c>
      <c r="M256" s="469">
        <f>J256+K256+L256</f>
        <v>381</v>
      </c>
      <c r="N256" s="410">
        <f t="shared" si="13"/>
        <v>4796</v>
      </c>
      <c r="O256" s="409">
        <f t="shared" si="14"/>
        <v>54</v>
      </c>
      <c r="P256" s="409">
        <f t="shared" si="15"/>
        <v>1</v>
      </c>
      <c r="Q256" s="393">
        <f>N256+O256+P256</f>
        <v>4851</v>
      </c>
      <c r="R256" s="470"/>
      <c r="S256" s="889"/>
    </row>
    <row r="257" spans="1:19" x14ac:dyDescent="0.25">
      <c r="A257" s="126" t="s">
        <v>9</v>
      </c>
      <c r="B257" s="91">
        <v>2310</v>
      </c>
      <c r="C257" s="91">
        <v>19</v>
      </c>
      <c r="D257" s="468">
        <v>0</v>
      </c>
      <c r="E257" s="469">
        <f t="shared" si="16"/>
        <v>2329</v>
      </c>
      <c r="F257" s="119"/>
      <c r="G257" s="119"/>
      <c r="H257" s="119"/>
      <c r="I257" s="394"/>
      <c r="J257" s="91">
        <v>2188</v>
      </c>
      <c r="K257" s="91">
        <v>13</v>
      </c>
      <c r="L257" s="468">
        <v>4</v>
      </c>
      <c r="M257" s="469">
        <f>J257+K257+L257</f>
        <v>2205</v>
      </c>
      <c r="N257" s="410">
        <f>B257+F257+J257</f>
        <v>4498</v>
      </c>
      <c r="O257" s="409">
        <f>C257+G257+K257</f>
        <v>32</v>
      </c>
      <c r="P257" s="409">
        <f>D257+L257</f>
        <v>4</v>
      </c>
      <c r="Q257" s="558">
        <f>N257+O257+P257</f>
        <v>4534</v>
      </c>
      <c r="R257" s="559">
        <v>27</v>
      </c>
      <c r="S257" s="560">
        <f>R257+Q257</f>
        <v>4561</v>
      </c>
    </row>
    <row r="258" spans="1:19" x14ac:dyDescent="0.25">
      <c r="A258" s="126" t="s">
        <v>268</v>
      </c>
      <c r="B258" s="91">
        <v>14</v>
      </c>
      <c r="C258" s="119"/>
      <c r="D258" s="119"/>
      <c r="E258" s="469">
        <f t="shared" si="16"/>
        <v>14</v>
      </c>
      <c r="F258" s="119"/>
      <c r="G258" s="119"/>
      <c r="H258" s="119"/>
      <c r="I258" s="394"/>
      <c r="J258" s="91">
        <v>12</v>
      </c>
      <c r="K258" s="394"/>
      <c r="L258" s="394"/>
      <c r="M258" s="469">
        <f>J258</f>
        <v>12</v>
      </c>
      <c r="N258" s="93">
        <f>B258+J258</f>
        <v>26</v>
      </c>
      <c r="O258" s="395"/>
      <c r="P258" s="395"/>
      <c r="Q258" s="93">
        <f>N258</f>
        <v>26</v>
      </c>
      <c r="R258" s="470"/>
      <c r="S258" s="455"/>
    </row>
    <row r="259" spans="1:19" x14ac:dyDescent="0.25">
      <c r="A259" s="126" t="s">
        <v>10</v>
      </c>
      <c r="B259" s="119"/>
      <c r="C259" s="119"/>
      <c r="D259" s="119"/>
      <c r="E259" s="394"/>
      <c r="F259" s="91">
        <v>237</v>
      </c>
      <c r="G259" s="91">
        <v>0</v>
      </c>
      <c r="H259" s="468">
        <v>1</v>
      </c>
      <c r="I259" s="469">
        <f>F259+G259+H259</f>
        <v>238</v>
      </c>
      <c r="J259" s="119"/>
      <c r="K259" s="119"/>
      <c r="L259" s="119"/>
      <c r="M259" s="394"/>
      <c r="N259" s="93">
        <f>F259</f>
        <v>237</v>
      </c>
      <c r="O259" s="395"/>
      <c r="P259" s="410">
        <f>H259</f>
        <v>1</v>
      </c>
      <c r="Q259" s="93">
        <f>P259+N259</f>
        <v>238</v>
      </c>
      <c r="R259" s="470"/>
      <c r="S259" s="455"/>
    </row>
    <row r="260" spans="1:19" ht="14.25" thickBot="1" x14ac:dyDescent="0.3">
      <c r="A260" s="472" t="s">
        <v>343</v>
      </c>
      <c r="B260" s="317">
        <v>271</v>
      </c>
      <c r="C260" s="473"/>
      <c r="D260" s="473"/>
      <c r="E260" s="474">
        <v>271</v>
      </c>
      <c r="F260" s="473"/>
      <c r="G260" s="473"/>
      <c r="H260" s="473"/>
      <c r="I260" s="475"/>
      <c r="J260" s="317">
        <v>48</v>
      </c>
      <c r="K260" s="475"/>
      <c r="L260" s="475"/>
      <c r="M260" s="474">
        <f>J260</f>
        <v>48</v>
      </c>
      <c r="N260" s="476">
        <f>J260+B260</f>
        <v>319</v>
      </c>
      <c r="O260" s="477"/>
      <c r="P260" s="477"/>
      <c r="Q260" s="476">
        <f>N260</f>
        <v>319</v>
      </c>
      <c r="R260" s="478"/>
      <c r="S260" s="455"/>
    </row>
    <row r="261" spans="1:19" x14ac:dyDescent="0.25">
      <c r="A261" s="479" t="s">
        <v>5</v>
      </c>
      <c r="B261" s="480">
        <f>B255+B256+B257+B258+B260</f>
        <v>3640</v>
      </c>
      <c r="C261" s="480">
        <f>C255+C256+C257</f>
        <v>175</v>
      </c>
      <c r="D261" s="480">
        <f>D257+D256+D255</f>
        <v>0</v>
      </c>
      <c r="E261" s="480">
        <f>SUM(E255:E260)</f>
        <v>3815</v>
      </c>
      <c r="F261" s="480">
        <f>F259+F256+F255</f>
        <v>5638</v>
      </c>
      <c r="G261" s="480">
        <f>G259+G256+G255</f>
        <v>172</v>
      </c>
      <c r="H261" s="480">
        <f>H259+H256+H255</f>
        <v>2</v>
      </c>
      <c r="I261" s="480">
        <f>SUM(I255:I260)</f>
        <v>5812</v>
      </c>
      <c r="J261" s="480">
        <f>J260+J258+J257+J256+J255</f>
        <v>2779</v>
      </c>
      <c r="K261" s="480">
        <f t="shared" ref="K261:L261" si="17">K260+K258+K257+K256+K255</f>
        <v>13</v>
      </c>
      <c r="L261" s="480">
        <f t="shared" si="17"/>
        <v>4</v>
      </c>
      <c r="M261" s="480">
        <f>SUM(M255:M260)</f>
        <v>2796</v>
      </c>
      <c r="N261" s="480">
        <f>N260+N259+N258+N257+N256+N255</f>
        <v>12057</v>
      </c>
      <c r="O261" s="480">
        <f>O257+O256+O255</f>
        <v>360</v>
      </c>
      <c r="P261" s="480">
        <f>P255+P256+P257+P259</f>
        <v>6</v>
      </c>
      <c r="Q261" s="480">
        <f>SUM(Q255:Q260)</f>
        <v>12423</v>
      </c>
      <c r="R261" s="481">
        <f>R257</f>
        <v>27</v>
      </c>
      <c r="S261" s="455"/>
    </row>
    <row r="262" spans="1:19" ht="12.75" x14ac:dyDescent="0.2">
      <c r="A262" s="482"/>
      <c r="B262" s="895">
        <f>B261+C261</f>
        <v>3815</v>
      </c>
      <c r="C262" s="895"/>
      <c r="D262" s="483"/>
      <c r="E262" s="483"/>
      <c r="F262" s="895">
        <f>F261+G261</f>
        <v>5810</v>
      </c>
      <c r="G262" s="895"/>
      <c r="H262" s="483"/>
      <c r="I262" s="483"/>
      <c r="J262" s="895">
        <f>J261+K261</f>
        <v>2792</v>
      </c>
      <c r="K262" s="895"/>
      <c r="L262" s="483"/>
      <c r="M262" s="483"/>
      <c r="N262" s="896"/>
      <c r="O262" s="896"/>
      <c r="P262" s="896"/>
      <c r="Q262" s="484"/>
      <c r="R262" s="484"/>
      <c r="S262" s="455"/>
    </row>
    <row r="263" spans="1:19" x14ac:dyDescent="0.25">
      <c r="A263" s="91" t="s">
        <v>433</v>
      </c>
      <c r="B263" s="91">
        <v>677</v>
      </c>
      <c r="C263" s="394"/>
      <c r="D263" s="394"/>
      <c r="E263" s="394"/>
      <c r="F263" s="91">
        <v>341</v>
      </c>
      <c r="G263" s="394"/>
      <c r="H263" s="394"/>
      <c r="I263" s="394"/>
      <c r="J263" s="91">
        <v>87</v>
      </c>
      <c r="K263" s="394"/>
      <c r="L263" s="394"/>
      <c r="M263" s="394"/>
      <c r="N263" s="395"/>
      <c r="O263" s="394"/>
      <c r="P263" s="394"/>
      <c r="Q263" s="93">
        <f>J263+F263+B263</f>
        <v>1105</v>
      </c>
      <c r="R263" s="470"/>
      <c r="S263" s="455"/>
    </row>
    <row r="264" spans="1:19" x14ac:dyDescent="0.25">
      <c r="A264" s="485" t="s">
        <v>439</v>
      </c>
      <c r="B264" s="486">
        <v>1288</v>
      </c>
      <c r="C264" s="401"/>
      <c r="D264" s="401"/>
      <c r="E264" s="401"/>
      <c r="F264" s="402"/>
      <c r="G264" s="402"/>
      <c r="H264" s="402"/>
      <c r="I264" s="402"/>
      <c r="J264" s="402"/>
      <c r="K264" s="402"/>
      <c r="L264" s="402"/>
      <c r="M264" s="402"/>
      <c r="N264" s="487"/>
      <c r="O264" s="402"/>
      <c r="P264" s="402"/>
      <c r="Q264" s="93">
        <f>B264</f>
        <v>1288</v>
      </c>
      <c r="R264" s="488"/>
      <c r="S264" s="455"/>
    </row>
    <row r="265" spans="1:19" x14ac:dyDescent="0.25">
      <c r="A265" s="489"/>
      <c r="B265" s="890">
        <f>E261+B263+B264</f>
        <v>5780</v>
      </c>
      <c r="C265" s="890"/>
      <c r="D265" s="890"/>
      <c r="E265" s="890"/>
      <c r="F265" s="890">
        <f>I261+F263</f>
        <v>6153</v>
      </c>
      <c r="G265" s="890"/>
      <c r="H265" s="890"/>
      <c r="I265" s="890"/>
      <c r="J265" s="890">
        <f>M261+J263</f>
        <v>2883</v>
      </c>
      <c r="K265" s="890"/>
      <c r="L265" s="890"/>
      <c r="M265" s="890"/>
      <c r="N265" s="891"/>
      <c r="O265" s="892"/>
      <c r="P265" s="893"/>
      <c r="Q265" s="490">
        <f>Q261+Q263+Q264</f>
        <v>14816</v>
      </c>
      <c r="R265" s="490">
        <f>R261</f>
        <v>27</v>
      </c>
    </row>
    <row r="266" spans="1:19" ht="15" x14ac:dyDescent="0.25">
      <c r="A266" s="894" t="s">
        <v>360</v>
      </c>
      <c r="B266" s="894"/>
      <c r="C266" s="894"/>
      <c r="D266" s="894"/>
      <c r="E266" s="894"/>
      <c r="F266" s="894"/>
      <c r="G266" s="894"/>
      <c r="H266" s="894"/>
      <c r="I266" s="894"/>
      <c r="J266" s="894"/>
      <c r="K266" s="894"/>
      <c r="L266" s="894"/>
      <c r="M266" s="894"/>
      <c r="N266" s="894"/>
      <c r="O266" s="894"/>
      <c r="P266" s="894"/>
      <c r="Q266" s="886">
        <f>Q265+R265</f>
        <v>14843</v>
      </c>
      <c r="R266" s="887"/>
    </row>
    <row r="267" spans="1:19" x14ac:dyDescent="0.25">
      <c r="A267" s="99" t="s">
        <v>305</v>
      </c>
      <c r="F267" s="845" t="s">
        <v>472</v>
      </c>
    </row>
    <row r="268" spans="1:19" x14ac:dyDescent="0.25">
      <c r="A268" s="99" t="s">
        <v>730</v>
      </c>
    </row>
    <row r="269" spans="1:19" x14ac:dyDescent="0.25">
      <c r="A269" s="99" t="s">
        <v>731</v>
      </c>
    </row>
    <row r="270" spans="1:19" x14ac:dyDescent="0.25">
      <c r="A270" s="99" t="s">
        <v>732</v>
      </c>
    </row>
  </sheetData>
  <mergeCells count="107">
    <mergeCell ref="Q266:R266"/>
    <mergeCell ref="B265:E265"/>
    <mergeCell ref="F265:I265"/>
    <mergeCell ref="J265:M265"/>
    <mergeCell ref="N265:P265"/>
    <mergeCell ref="A266:P266"/>
    <mergeCell ref="S255:S256"/>
    <mergeCell ref="B262:C262"/>
    <mergeCell ref="F262:G262"/>
    <mergeCell ref="J262:K262"/>
    <mergeCell ref="N262:P262"/>
    <mergeCell ref="E193:F193"/>
    <mergeCell ref="G193:I193"/>
    <mergeCell ref="P220:P221"/>
    <mergeCell ref="B227:C227"/>
    <mergeCell ref="E227:F227"/>
    <mergeCell ref="H227:I227"/>
    <mergeCell ref="B196:D196"/>
    <mergeCell ref="E196:F196"/>
    <mergeCell ref="G196:I196"/>
    <mergeCell ref="J197:K197"/>
    <mergeCell ref="O202:O203"/>
    <mergeCell ref="P202:P203"/>
    <mergeCell ref="B209:C209"/>
    <mergeCell ref="E209:F209"/>
    <mergeCell ref="H209:I209"/>
    <mergeCell ref="O209:P209"/>
    <mergeCell ref="K227:L227"/>
    <mergeCell ref="K216:L216"/>
    <mergeCell ref="P133:P134"/>
    <mergeCell ref="H136:M136"/>
    <mergeCell ref="A155:F155"/>
    <mergeCell ref="H141:N141"/>
    <mergeCell ref="I135:J135"/>
    <mergeCell ref="M138:N138"/>
    <mergeCell ref="O146:O147"/>
    <mergeCell ref="P146:P147"/>
    <mergeCell ref="O133:O134"/>
    <mergeCell ref="P124:P125"/>
    <mergeCell ref="H121:L121"/>
    <mergeCell ref="P108:P109"/>
    <mergeCell ref="N108:N109"/>
    <mergeCell ref="I115:J115"/>
    <mergeCell ref="I118:J118"/>
    <mergeCell ref="H117:M117"/>
    <mergeCell ref="O108:O109"/>
    <mergeCell ref="O124:O125"/>
    <mergeCell ref="B170:D170"/>
    <mergeCell ref="J163:J164"/>
    <mergeCell ref="K163:K164"/>
    <mergeCell ref="H178:I178"/>
    <mergeCell ref="B190:D190"/>
    <mergeCell ref="E190:F190"/>
    <mergeCell ref="H161:N161"/>
    <mergeCell ref="H158:M158"/>
    <mergeCell ref="I159:J159"/>
    <mergeCell ref="L183:L184"/>
    <mergeCell ref="M183:M184"/>
    <mergeCell ref="M160:N160"/>
    <mergeCell ref="A191:K191"/>
    <mergeCell ref="B193:D193"/>
    <mergeCell ref="A194:K194"/>
    <mergeCell ref="A1:H1"/>
    <mergeCell ref="E170:F170"/>
    <mergeCell ref="I131:J131"/>
    <mergeCell ref="H132:N132"/>
    <mergeCell ref="H154:N154"/>
    <mergeCell ref="B153:C153"/>
    <mergeCell ref="I137:J137"/>
    <mergeCell ref="H139:N139"/>
    <mergeCell ref="H140:N140"/>
    <mergeCell ref="I153:J153"/>
    <mergeCell ref="H138:L138"/>
    <mergeCell ref="B156:C156"/>
    <mergeCell ref="I157:J157"/>
    <mergeCell ref="G190:I190"/>
    <mergeCell ref="A157:E157"/>
    <mergeCell ref="A2:H2"/>
    <mergeCell ref="B174:D174"/>
    <mergeCell ref="B177:D177"/>
    <mergeCell ref="A171:I171"/>
    <mergeCell ref="A175:I175"/>
    <mergeCell ref="H160:L160"/>
    <mergeCell ref="Q250:R250"/>
    <mergeCell ref="H119:L119"/>
    <mergeCell ref="S239:S240"/>
    <mergeCell ref="B249:E249"/>
    <mergeCell ref="F249:I249"/>
    <mergeCell ref="J249:M249"/>
    <mergeCell ref="N249:P249"/>
    <mergeCell ref="A250:P250"/>
    <mergeCell ref="B246:C246"/>
    <mergeCell ref="F246:G246"/>
    <mergeCell ref="J246:K246"/>
    <mergeCell ref="N246:P246"/>
    <mergeCell ref="K228:O228"/>
    <mergeCell ref="K234:O234"/>
    <mergeCell ref="B215:C215"/>
    <mergeCell ref="E215:F215"/>
    <mergeCell ref="B234:C234"/>
    <mergeCell ref="E234:F234"/>
    <mergeCell ref="H234:I234"/>
    <mergeCell ref="H215:I215"/>
    <mergeCell ref="M215:N215"/>
    <mergeCell ref="B216:D216"/>
    <mergeCell ref="E216:G216"/>
    <mergeCell ref="H216:J216"/>
  </mergeCells>
  <phoneticPr fontId="4" type="noConversion"/>
  <pageMargins left="0.82677165354330717" right="3.937007874015748E-2" top="0.74803149606299213" bottom="0.74803149606299213" header="0.31496062992125984" footer="0.31496062992125984"/>
  <pageSetup paperSize="9" scale="80" orientation="landscape" r:id="rId1"/>
  <headerFooter alignWithMargins="0"/>
  <rowBreaks count="5" manualBreakCount="5">
    <brk id="42" max="16383" man="1"/>
    <brk id="83" max="16383" man="1"/>
    <brk id="119" max="16383" man="1"/>
    <brk id="199" max="16383" man="1"/>
    <brk id="235"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N15"/>
  <sheetViews>
    <sheetView zoomScaleNormal="100" workbookViewId="0">
      <selection activeCell="M7" sqref="M7"/>
    </sheetView>
  </sheetViews>
  <sheetFormatPr baseColWidth="10" defaultRowHeight="13.5" x14ac:dyDescent="0.25"/>
  <cols>
    <col min="1" max="1" width="6.7109375" style="287" bestFit="1" customWidth="1"/>
    <col min="2" max="2" width="23.28515625" style="617" customWidth="1"/>
    <col min="3" max="5" width="4.28515625" style="617" customWidth="1"/>
    <col min="6" max="6" width="4.42578125" style="287" bestFit="1" customWidth="1"/>
    <col min="7" max="12" width="4.28515625" style="617" customWidth="1"/>
    <col min="13" max="13" width="5" style="287" bestFit="1" customWidth="1"/>
    <col min="14" max="14" width="6.28515625" style="287" customWidth="1"/>
    <col min="15" max="15" width="11.42578125" style="288"/>
    <col min="16" max="16384" width="11.42578125" style="23"/>
  </cols>
  <sheetData>
    <row r="1" spans="1:248" ht="14.25" thickBot="1" x14ac:dyDescent="0.3"/>
    <row r="2" spans="1:248" s="46" customFormat="1" ht="16.5" x14ac:dyDescent="0.3">
      <c r="A2" s="289"/>
      <c r="B2" s="957" t="s">
        <v>757</v>
      </c>
      <c r="C2" s="958"/>
      <c r="D2" s="958"/>
      <c r="E2" s="958"/>
      <c r="F2" s="958"/>
      <c r="G2" s="958"/>
      <c r="H2" s="958"/>
      <c r="I2" s="958"/>
      <c r="J2" s="958"/>
      <c r="K2" s="958"/>
      <c r="L2" s="958"/>
      <c r="M2" s="958"/>
      <c r="N2" s="959"/>
      <c r="O2" s="290"/>
    </row>
    <row r="3" spans="1:248" s="46" customFormat="1" ht="16.5" x14ac:dyDescent="0.3">
      <c r="A3" s="289"/>
      <c r="B3" s="960" t="s">
        <v>569</v>
      </c>
      <c r="C3" s="961"/>
      <c r="D3" s="961"/>
      <c r="E3" s="961"/>
      <c r="F3" s="961"/>
      <c r="G3" s="961"/>
      <c r="H3" s="961"/>
      <c r="I3" s="961"/>
      <c r="J3" s="961"/>
      <c r="K3" s="961"/>
      <c r="L3" s="961"/>
      <c r="M3" s="961"/>
      <c r="N3" s="962"/>
      <c r="O3" s="290"/>
    </row>
    <row r="4" spans="1:248" s="46" customFormat="1" ht="17.25" thickBot="1" x14ac:dyDescent="0.35">
      <c r="A4" s="289"/>
      <c r="B4" s="963" t="s">
        <v>560</v>
      </c>
      <c r="C4" s="964"/>
      <c r="D4" s="964"/>
      <c r="E4" s="964"/>
      <c r="F4" s="964"/>
      <c r="G4" s="964"/>
      <c r="H4" s="964"/>
      <c r="I4" s="964"/>
      <c r="J4" s="964"/>
      <c r="K4" s="964"/>
      <c r="L4" s="964"/>
      <c r="M4" s="964"/>
      <c r="N4" s="965"/>
      <c r="O4" s="290"/>
    </row>
    <row r="6" spans="1:248" ht="13.5" customHeight="1" x14ac:dyDescent="0.3">
      <c r="B6" s="99" t="s">
        <v>730</v>
      </c>
      <c r="C6" s="846"/>
      <c r="D6" s="846"/>
      <c r="E6" s="846"/>
      <c r="F6" s="846"/>
      <c r="G6" s="606"/>
      <c r="H6" s="847" t="s">
        <v>733</v>
      </c>
    </row>
    <row r="7" spans="1:248" ht="13.5" customHeight="1" x14ac:dyDescent="0.3">
      <c r="B7" s="99" t="s">
        <v>731</v>
      </c>
      <c r="C7" s="846"/>
      <c r="D7" s="846"/>
      <c r="E7" s="846"/>
      <c r="F7" s="846"/>
      <c r="G7" s="606"/>
      <c r="H7" s="847" t="s">
        <v>734</v>
      </c>
    </row>
    <row r="8" spans="1:248" ht="13.5" customHeight="1" x14ac:dyDescent="0.3">
      <c r="B8" s="99" t="s">
        <v>732</v>
      </c>
      <c r="C8" s="255"/>
      <c r="D8" s="255"/>
      <c r="E8" s="255"/>
      <c r="F8" s="256"/>
      <c r="G8" s="255"/>
      <c r="H8" s="848" t="s">
        <v>472</v>
      </c>
    </row>
    <row r="9" spans="1:248" ht="13.5" customHeight="1" x14ac:dyDescent="0.25">
      <c r="B9" s="99" t="s">
        <v>305</v>
      </c>
      <c r="C9" s="255"/>
      <c r="D9" s="255"/>
      <c r="E9" s="255"/>
      <c r="F9" s="255"/>
      <c r="G9" s="255"/>
      <c r="H9" s="604"/>
    </row>
    <row r="11" spans="1:248" s="25" customFormat="1" x14ac:dyDescent="0.25">
      <c r="A11" s="291" t="s">
        <v>364</v>
      </c>
      <c r="B11" s="590"/>
      <c r="C11" s="590" t="s">
        <v>27</v>
      </c>
      <c r="D11" s="590" t="s">
        <v>28</v>
      </c>
      <c r="E11" s="590" t="s">
        <v>29</v>
      </c>
      <c r="F11" s="609" t="s">
        <v>30</v>
      </c>
      <c r="G11" s="590" t="s">
        <v>31</v>
      </c>
      <c r="H11" s="590" t="s">
        <v>32</v>
      </c>
      <c r="I11" s="590" t="s">
        <v>33</v>
      </c>
      <c r="J11" s="590" t="s">
        <v>34</v>
      </c>
      <c r="K11" s="590" t="s">
        <v>35</v>
      </c>
      <c r="L11" s="590" t="s">
        <v>36</v>
      </c>
      <c r="M11" s="609" t="s">
        <v>37</v>
      </c>
      <c r="N11" s="601" t="s">
        <v>5</v>
      </c>
      <c r="O11" s="293"/>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row>
    <row r="12" spans="1:248" s="27" customFormat="1" x14ac:dyDescent="0.25">
      <c r="A12" s="262">
        <v>3103</v>
      </c>
      <c r="B12" s="567" t="s">
        <v>99</v>
      </c>
      <c r="C12" s="567">
        <v>32</v>
      </c>
      <c r="D12" s="567">
        <v>36</v>
      </c>
      <c r="E12" s="567">
        <v>43</v>
      </c>
      <c r="F12" s="609">
        <v>111</v>
      </c>
      <c r="G12" s="567">
        <v>47</v>
      </c>
      <c r="H12" s="567">
        <v>48</v>
      </c>
      <c r="I12" s="567">
        <v>44</v>
      </c>
      <c r="J12" s="567">
        <v>46</v>
      </c>
      <c r="K12" s="567">
        <v>56</v>
      </c>
      <c r="L12" s="567">
        <v>43</v>
      </c>
      <c r="M12" s="609">
        <v>284</v>
      </c>
      <c r="N12" s="292">
        <v>395</v>
      </c>
      <c r="O12" s="294"/>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c r="IL12" s="26"/>
      <c r="IM12" s="26"/>
      <c r="IN12" s="26"/>
    </row>
    <row r="13" spans="1:248" s="27" customFormat="1" x14ac:dyDescent="0.25">
      <c r="A13" s="262">
        <v>3181</v>
      </c>
      <c r="B13" s="567" t="s">
        <v>417</v>
      </c>
      <c r="C13" s="587">
        <v>16</v>
      </c>
      <c r="D13" s="587">
        <v>13</v>
      </c>
      <c r="E13" s="587">
        <v>10</v>
      </c>
      <c r="F13" s="609">
        <v>39</v>
      </c>
      <c r="G13" s="587">
        <v>17</v>
      </c>
      <c r="H13" s="587">
        <v>10</v>
      </c>
      <c r="I13" s="587">
        <v>13</v>
      </c>
      <c r="J13" s="587">
        <v>13</v>
      </c>
      <c r="K13" s="587">
        <v>24</v>
      </c>
      <c r="L13" s="587">
        <v>20</v>
      </c>
      <c r="M13" s="609">
        <v>97</v>
      </c>
      <c r="N13" s="292">
        <v>136</v>
      </c>
      <c r="O13" s="294"/>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row>
    <row r="14" spans="1:248" s="27" customFormat="1" x14ac:dyDescent="0.25">
      <c r="A14" s="295"/>
      <c r="B14" s="567"/>
      <c r="C14" s="587"/>
      <c r="D14" s="587"/>
      <c r="E14" s="587"/>
      <c r="F14" s="609"/>
      <c r="G14" s="587"/>
      <c r="H14" s="587"/>
      <c r="I14" s="587"/>
      <c r="J14" s="587"/>
      <c r="K14" s="587"/>
      <c r="L14" s="587"/>
      <c r="M14" s="609"/>
      <c r="N14" s="599"/>
      <c r="O14" s="294"/>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row>
    <row r="15" spans="1:248" s="25" customFormat="1" x14ac:dyDescent="0.25">
      <c r="A15" s="296"/>
      <c r="B15" s="600" t="s">
        <v>728</v>
      </c>
      <c r="C15" s="600">
        <f>C12+C13</f>
        <v>48</v>
      </c>
      <c r="D15" s="600">
        <f t="shared" ref="D15:N15" si="0">D12+D13</f>
        <v>49</v>
      </c>
      <c r="E15" s="600">
        <f t="shared" si="0"/>
        <v>53</v>
      </c>
      <c r="F15" s="609">
        <f t="shared" si="0"/>
        <v>150</v>
      </c>
      <c r="G15" s="600">
        <f t="shared" si="0"/>
        <v>64</v>
      </c>
      <c r="H15" s="600">
        <f t="shared" si="0"/>
        <v>58</v>
      </c>
      <c r="I15" s="600">
        <f t="shared" si="0"/>
        <v>57</v>
      </c>
      <c r="J15" s="600">
        <f t="shared" si="0"/>
        <v>59</v>
      </c>
      <c r="K15" s="600">
        <f t="shared" si="0"/>
        <v>80</v>
      </c>
      <c r="L15" s="600">
        <f t="shared" si="0"/>
        <v>63</v>
      </c>
      <c r="M15" s="609">
        <f t="shared" si="0"/>
        <v>381</v>
      </c>
      <c r="N15" s="603">
        <f t="shared" si="0"/>
        <v>531</v>
      </c>
      <c r="O15" s="293"/>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row>
  </sheetData>
  <mergeCells count="3">
    <mergeCell ref="B3:N3"/>
    <mergeCell ref="B4:N4"/>
    <mergeCell ref="B2:N2"/>
  </mergeCells>
  <phoneticPr fontId="4" type="noConversion"/>
  <pageMargins left="0.78740157499999996" right="0.78740157499999996" top="0.984251969" bottom="0.984251969" header="0.4921259845" footer="0.4921259845"/>
  <pageSetup paperSize="9" scale="8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17"/>
  <sheetViews>
    <sheetView zoomScaleNormal="100" workbookViewId="0">
      <selection activeCell="L6" sqref="L6"/>
    </sheetView>
  </sheetViews>
  <sheetFormatPr baseColWidth="10" defaultRowHeight="12.75" x14ac:dyDescent="0.2"/>
  <cols>
    <col min="1" max="1" width="6.42578125" bestFit="1" customWidth="1"/>
    <col min="2" max="2" width="23.7109375" style="76" bestFit="1" customWidth="1"/>
    <col min="3" max="3" width="4" style="606" bestFit="1" customWidth="1"/>
    <col min="4" max="4" width="3.85546875" style="606" bestFit="1" customWidth="1"/>
    <col min="5" max="5" width="4" style="606" bestFit="1" customWidth="1"/>
    <col min="6" max="6" width="3.85546875" style="606" bestFit="1" customWidth="1"/>
    <col min="7" max="7" width="4" style="606" bestFit="1" customWidth="1"/>
    <col min="8" max="8" width="3.85546875" style="606" bestFit="1" customWidth="1"/>
    <col min="9" max="9" width="5.28515625" style="76" customWidth="1"/>
    <col min="10" max="10" width="5.42578125" style="76" customWidth="1"/>
    <col min="11" max="11" width="8.85546875" style="76" customWidth="1"/>
    <col min="12" max="12" width="3.7109375" style="606" bestFit="1" customWidth="1"/>
    <col min="13" max="13" width="3.85546875" style="606" bestFit="1" customWidth="1"/>
    <col min="14" max="14" width="3.7109375" style="606" bestFit="1" customWidth="1"/>
    <col min="15" max="15" width="3.85546875" style="606" bestFit="1" customWidth="1"/>
    <col min="16" max="16" width="3.7109375" style="606" bestFit="1" customWidth="1"/>
    <col min="17" max="17" width="3.85546875" style="606" bestFit="1" customWidth="1"/>
    <col min="18" max="18" width="3.7109375" style="606" bestFit="1" customWidth="1"/>
    <col min="19" max="19" width="3.85546875" style="606" bestFit="1" customWidth="1"/>
    <col min="20" max="20" width="3.7109375" style="606" bestFit="1" customWidth="1"/>
    <col min="21" max="21" width="3.85546875" style="606" bestFit="1" customWidth="1"/>
    <col min="22" max="22" width="3.7109375" style="606" bestFit="1" customWidth="1"/>
    <col min="23" max="23" width="3.85546875" style="606" bestFit="1" customWidth="1"/>
    <col min="24" max="24" width="4.42578125" style="76" bestFit="1" customWidth="1"/>
    <col min="25" max="25" width="5" style="76" bestFit="1" customWidth="1"/>
    <col min="26" max="26" width="7.85546875" style="76" customWidth="1"/>
    <col min="27" max="27" width="8.7109375" style="76" customWidth="1"/>
  </cols>
  <sheetData>
    <row r="1" spans="1:27" ht="14.25" thickBot="1" x14ac:dyDescent="0.3">
      <c r="A1" s="262"/>
      <c r="B1" s="263"/>
      <c r="C1" s="568"/>
      <c r="D1" s="568"/>
      <c r="E1" s="568"/>
      <c r="F1" s="568"/>
      <c r="G1" s="568"/>
      <c r="H1" s="568"/>
      <c r="I1" s="98"/>
      <c r="J1" s="98"/>
      <c r="K1" s="98"/>
      <c r="L1" s="568"/>
      <c r="M1" s="568"/>
      <c r="N1" s="568"/>
      <c r="O1" s="568"/>
      <c r="P1" s="568"/>
      <c r="Q1" s="568"/>
      <c r="R1" s="568"/>
      <c r="S1" s="568"/>
      <c r="T1" s="568"/>
      <c r="U1" s="568"/>
      <c r="V1" s="568"/>
      <c r="W1" s="568"/>
      <c r="X1" s="98"/>
      <c r="Y1" s="98"/>
      <c r="Z1" s="98"/>
      <c r="AA1" s="98"/>
    </row>
    <row r="2" spans="1:27" ht="15" x14ac:dyDescent="0.25">
      <c r="A2" s="262"/>
      <c r="B2" s="957" t="s">
        <v>757</v>
      </c>
      <c r="C2" s="958"/>
      <c r="D2" s="958"/>
      <c r="E2" s="958"/>
      <c r="F2" s="958"/>
      <c r="G2" s="958"/>
      <c r="H2" s="958"/>
      <c r="I2" s="958"/>
      <c r="J2" s="958"/>
      <c r="K2" s="958"/>
      <c r="L2" s="958"/>
      <c r="M2" s="958"/>
      <c r="N2" s="958"/>
      <c r="O2" s="958"/>
      <c r="P2" s="958"/>
      <c r="Q2" s="958"/>
      <c r="R2" s="958"/>
      <c r="S2" s="958"/>
      <c r="T2" s="958"/>
      <c r="U2" s="958"/>
      <c r="V2" s="958"/>
      <c r="W2" s="958"/>
      <c r="X2" s="958"/>
      <c r="Y2" s="958"/>
      <c r="Z2" s="958"/>
      <c r="AA2" s="959"/>
    </row>
    <row r="3" spans="1:27" ht="15" x14ac:dyDescent="0.25">
      <c r="A3" s="262"/>
      <c r="B3" s="960" t="s">
        <v>569</v>
      </c>
      <c r="C3" s="961"/>
      <c r="D3" s="961"/>
      <c r="E3" s="961"/>
      <c r="F3" s="961"/>
      <c r="G3" s="961"/>
      <c r="H3" s="961"/>
      <c r="I3" s="961"/>
      <c r="J3" s="961"/>
      <c r="K3" s="961"/>
      <c r="L3" s="961"/>
      <c r="M3" s="961"/>
      <c r="N3" s="961"/>
      <c r="O3" s="961"/>
      <c r="P3" s="961"/>
      <c r="Q3" s="961"/>
      <c r="R3" s="961"/>
      <c r="S3" s="961"/>
      <c r="T3" s="961"/>
      <c r="U3" s="961"/>
      <c r="V3" s="961"/>
      <c r="W3" s="961"/>
      <c r="X3" s="961"/>
      <c r="Y3" s="961"/>
      <c r="Z3" s="961"/>
      <c r="AA3" s="962"/>
    </row>
    <row r="4" spans="1:27" ht="15.75" thickBot="1" x14ac:dyDescent="0.3">
      <c r="A4" s="262"/>
      <c r="B4" s="963" t="s">
        <v>560</v>
      </c>
      <c r="C4" s="964"/>
      <c r="D4" s="964"/>
      <c r="E4" s="964"/>
      <c r="F4" s="964"/>
      <c r="G4" s="964"/>
      <c r="H4" s="964"/>
      <c r="I4" s="964"/>
      <c r="J4" s="964"/>
      <c r="K4" s="964"/>
      <c r="L4" s="964"/>
      <c r="M4" s="964"/>
      <c r="N4" s="964"/>
      <c r="O4" s="964"/>
      <c r="P4" s="964"/>
      <c r="Q4" s="964"/>
      <c r="R4" s="964"/>
      <c r="S4" s="964"/>
      <c r="T4" s="964"/>
      <c r="U4" s="964"/>
      <c r="V4" s="964"/>
      <c r="W4" s="964"/>
      <c r="X4" s="964"/>
      <c r="Y4" s="964"/>
      <c r="Z4" s="964"/>
      <c r="AA4" s="965"/>
    </row>
    <row r="6" spans="1:27" ht="13.5" customHeight="1" x14ac:dyDescent="0.3">
      <c r="B6" s="99" t="s">
        <v>730</v>
      </c>
      <c r="C6" s="846"/>
      <c r="D6" s="846"/>
      <c r="E6" s="846"/>
      <c r="F6" s="846"/>
      <c r="H6" s="847" t="s">
        <v>733</v>
      </c>
    </row>
    <row r="7" spans="1:27" ht="13.5" customHeight="1" x14ac:dyDescent="0.3">
      <c r="B7" s="99" t="s">
        <v>731</v>
      </c>
      <c r="C7" s="846"/>
      <c r="D7" s="846"/>
      <c r="E7" s="846"/>
      <c r="F7" s="846"/>
      <c r="H7" s="847" t="s">
        <v>734</v>
      </c>
    </row>
    <row r="8" spans="1:27" ht="13.5" customHeight="1" x14ac:dyDescent="0.3">
      <c r="B8" s="99" t="s">
        <v>732</v>
      </c>
      <c r="C8" s="255"/>
      <c r="D8" s="255"/>
      <c r="E8" s="255"/>
      <c r="F8" s="256"/>
      <c r="G8" s="255"/>
      <c r="H8" s="848" t="s">
        <v>472</v>
      </c>
    </row>
    <row r="9" spans="1:27" ht="13.5" customHeight="1" x14ac:dyDescent="0.25">
      <c r="B9" s="99" t="s">
        <v>305</v>
      </c>
      <c r="C9" s="255"/>
      <c r="D9" s="255"/>
      <c r="E9" s="255"/>
      <c r="F9" s="255"/>
      <c r="G9" s="255"/>
      <c r="H9" s="604"/>
    </row>
    <row r="11" spans="1:27" ht="44.25" customHeight="1" x14ac:dyDescent="0.25">
      <c r="A11" s="262" t="s">
        <v>364</v>
      </c>
      <c r="B11" s="267"/>
      <c r="C11" s="578" t="s">
        <v>27</v>
      </c>
      <c r="D11" s="578" t="s">
        <v>264</v>
      </c>
      <c r="E11" s="578" t="s">
        <v>28</v>
      </c>
      <c r="F11" s="578" t="s">
        <v>264</v>
      </c>
      <c r="G11" s="578" t="s">
        <v>29</v>
      </c>
      <c r="H11" s="578" t="s">
        <v>264</v>
      </c>
      <c r="I11" s="592" t="s">
        <v>524</v>
      </c>
      <c r="J11" s="593" t="s">
        <v>526</v>
      </c>
      <c r="K11" s="594" t="s">
        <v>527</v>
      </c>
      <c r="L11" s="578" t="s">
        <v>31</v>
      </c>
      <c r="M11" s="578" t="s">
        <v>264</v>
      </c>
      <c r="N11" s="578" t="s">
        <v>32</v>
      </c>
      <c r="O11" s="578" t="s">
        <v>264</v>
      </c>
      <c r="P11" s="578" t="s">
        <v>33</v>
      </c>
      <c r="Q11" s="578" t="s">
        <v>264</v>
      </c>
      <c r="R11" s="578" t="s">
        <v>34</v>
      </c>
      <c r="S11" s="578" t="s">
        <v>264</v>
      </c>
      <c r="T11" s="578" t="s">
        <v>35</v>
      </c>
      <c r="U11" s="578" t="s">
        <v>264</v>
      </c>
      <c r="V11" s="578" t="s">
        <v>36</v>
      </c>
      <c r="W11" s="578" t="s">
        <v>264</v>
      </c>
      <c r="X11" s="593" t="s">
        <v>524</v>
      </c>
      <c r="Y11" s="593" t="s">
        <v>525</v>
      </c>
      <c r="Z11" s="594" t="s">
        <v>528</v>
      </c>
      <c r="AA11" s="592" t="s">
        <v>727</v>
      </c>
    </row>
    <row r="12" spans="1:27" ht="13.5" x14ac:dyDescent="0.25">
      <c r="A12" s="262">
        <v>3103</v>
      </c>
      <c r="B12" s="571" t="s">
        <v>99</v>
      </c>
      <c r="C12" s="567">
        <v>32</v>
      </c>
      <c r="D12" s="567"/>
      <c r="E12" s="567">
        <v>36</v>
      </c>
      <c r="F12" s="567"/>
      <c r="G12" s="567">
        <v>43</v>
      </c>
      <c r="H12" s="567"/>
      <c r="I12" s="744">
        <v>0</v>
      </c>
      <c r="J12" s="741">
        <v>111</v>
      </c>
      <c r="K12" s="390">
        <v>111</v>
      </c>
      <c r="L12" s="567">
        <v>47</v>
      </c>
      <c r="M12" s="567"/>
      <c r="N12" s="567">
        <v>48</v>
      </c>
      <c r="O12" s="567"/>
      <c r="P12" s="567">
        <v>44</v>
      </c>
      <c r="Q12" s="567"/>
      <c r="R12" s="567">
        <v>46</v>
      </c>
      <c r="S12" s="567"/>
      <c r="T12" s="567">
        <v>56</v>
      </c>
      <c r="U12" s="567"/>
      <c r="V12" s="567">
        <v>43</v>
      </c>
      <c r="W12" s="567"/>
      <c r="X12" s="737">
        <v>0</v>
      </c>
      <c r="Y12" s="737">
        <v>284</v>
      </c>
      <c r="Z12" s="390">
        <v>284</v>
      </c>
      <c r="AA12" s="292">
        <v>395</v>
      </c>
    </row>
    <row r="13" spans="1:27" ht="13.5" x14ac:dyDescent="0.25">
      <c r="A13" s="262">
        <v>3181</v>
      </c>
      <c r="B13" s="571" t="s">
        <v>417</v>
      </c>
      <c r="C13" s="587">
        <v>16</v>
      </c>
      <c r="D13" s="587"/>
      <c r="E13" s="587">
        <v>13</v>
      </c>
      <c r="F13" s="587"/>
      <c r="G13" s="587">
        <v>10</v>
      </c>
      <c r="H13" s="587"/>
      <c r="I13" s="744">
        <v>0</v>
      </c>
      <c r="J13" s="741">
        <v>39</v>
      </c>
      <c r="K13" s="390">
        <v>39</v>
      </c>
      <c r="L13" s="587">
        <v>17</v>
      </c>
      <c r="M13" s="587"/>
      <c r="N13" s="587">
        <v>10</v>
      </c>
      <c r="O13" s="587"/>
      <c r="P13" s="587">
        <v>13</v>
      </c>
      <c r="Q13" s="587"/>
      <c r="R13" s="587">
        <v>13</v>
      </c>
      <c r="S13" s="587"/>
      <c r="T13" s="587">
        <v>24</v>
      </c>
      <c r="U13" s="587"/>
      <c r="V13" s="587">
        <v>20</v>
      </c>
      <c r="W13" s="587"/>
      <c r="X13" s="737">
        <v>0</v>
      </c>
      <c r="Y13" s="737">
        <v>97</v>
      </c>
      <c r="Z13" s="390">
        <v>97</v>
      </c>
      <c r="AA13" s="292">
        <v>136</v>
      </c>
    </row>
    <row r="14" spans="1:27" ht="13.5" x14ac:dyDescent="0.25">
      <c r="A14" s="262"/>
      <c r="B14" s="270"/>
      <c r="C14" s="587"/>
      <c r="D14" s="587"/>
      <c r="E14" s="587"/>
      <c r="F14" s="587"/>
      <c r="G14" s="587"/>
      <c r="H14" s="587"/>
      <c r="I14" s="744"/>
      <c r="J14" s="741"/>
      <c r="K14" s="390"/>
      <c r="L14" s="587"/>
      <c r="M14" s="587"/>
      <c r="N14" s="587"/>
      <c r="O14" s="587"/>
      <c r="P14" s="587"/>
      <c r="Q14" s="587"/>
      <c r="R14" s="587"/>
      <c r="S14" s="587"/>
      <c r="T14" s="587"/>
      <c r="U14" s="587"/>
      <c r="V14" s="587"/>
      <c r="W14" s="587"/>
      <c r="X14" s="737"/>
      <c r="Y14" s="737"/>
      <c r="Z14" s="390"/>
      <c r="AA14" s="292"/>
    </row>
    <row r="15" spans="1:27" s="76" customFormat="1" ht="13.5" x14ac:dyDescent="0.25">
      <c r="A15" s="605"/>
      <c r="B15" s="600" t="s">
        <v>728</v>
      </c>
      <c r="C15" s="756">
        <f>C12+C13</f>
        <v>48</v>
      </c>
      <c r="D15" s="756">
        <f t="shared" ref="D15:J15" si="0">D12+D13</f>
        <v>0</v>
      </c>
      <c r="E15" s="756">
        <f t="shared" si="0"/>
        <v>49</v>
      </c>
      <c r="F15" s="756">
        <f t="shared" si="0"/>
        <v>0</v>
      </c>
      <c r="G15" s="756">
        <f t="shared" si="0"/>
        <v>53</v>
      </c>
      <c r="H15" s="756">
        <f t="shared" si="0"/>
        <v>0</v>
      </c>
      <c r="I15" s="756">
        <f t="shared" si="0"/>
        <v>0</v>
      </c>
      <c r="J15" s="756">
        <f t="shared" si="0"/>
        <v>150</v>
      </c>
      <c r="K15" s="595">
        <f t="shared" ref="K15" si="1">J15+I15</f>
        <v>150</v>
      </c>
      <c r="L15" s="756">
        <f t="shared" ref="L15:Y15" si="2">L12+L13</f>
        <v>64</v>
      </c>
      <c r="M15" s="756">
        <f t="shared" si="2"/>
        <v>0</v>
      </c>
      <c r="N15" s="756">
        <f t="shared" si="2"/>
        <v>58</v>
      </c>
      <c r="O15" s="756">
        <f t="shared" si="2"/>
        <v>0</v>
      </c>
      <c r="P15" s="756">
        <f t="shared" si="2"/>
        <v>57</v>
      </c>
      <c r="Q15" s="756">
        <f t="shared" si="2"/>
        <v>0</v>
      </c>
      <c r="R15" s="756">
        <f t="shared" si="2"/>
        <v>59</v>
      </c>
      <c r="S15" s="756">
        <f t="shared" si="2"/>
        <v>0</v>
      </c>
      <c r="T15" s="756">
        <f t="shared" si="2"/>
        <v>80</v>
      </c>
      <c r="U15" s="756">
        <f t="shared" si="2"/>
        <v>0</v>
      </c>
      <c r="V15" s="756">
        <f t="shared" si="2"/>
        <v>63</v>
      </c>
      <c r="W15" s="756">
        <f t="shared" si="2"/>
        <v>0</v>
      </c>
      <c r="X15" s="756">
        <f t="shared" si="2"/>
        <v>0</v>
      </c>
      <c r="Y15" s="756">
        <f t="shared" si="2"/>
        <v>381</v>
      </c>
      <c r="Z15" s="595">
        <f t="shared" ref="Z15" si="3">Y15+X15</f>
        <v>381</v>
      </c>
      <c r="AA15" s="757">
        <f>Z15+K15</f>
        <v>531</v>
      </c>
    </row>
    <row r="17" spans="1:1" x14ac:dyDescent="0.2">
      <c r="A17" s="141" t="s">
        <v>558</v>
      </c>
    </row>
  </sheetData>
  <mergeCells count="3">
    <mergeCell ref="B2:AA2"/>
    <mergeCell ref="B3:AA3"/>
    <mergeCell ref="B4:AA4"/>
  </mergeCells>
  <pageMargins left="0.70866141732283472" right="0.70866141732283472" top="0.78740157480314965" bottom="0.78740157480314965" header="0.31496062992125984" footer="0.31496062992125984"/>
  <pageSetup paperSize="9" scale="9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IU44"/>
  <sheetViews>
    <sheetView topLeftCell="A19" zoomScaleNormal="100" workbookViewId="0">
      <selection activeCell="S39" sqref="S39"/>
    </sheetView>
  </sheetViews>
  <sheetFormatPr baseColWidth="10" defaultRowHeight="12.75" x14ac:dyDescent="0.25"/>
  <cols>
    <col min="1" max="1" width="6.7109375" style="304" bestFit="1" customWidth="1"/>
    <col min="2" max="2" width="27.5703125" style="654" customWidth="1"/>
    <col min="3" max="6" width="4" style="299" customWidth="1"/>
    <col min="7" max="7" width="7.5703125" style="299" bestFit="1" customWidth="1"/>
    <col min="8" max="8" width="4" style="299" customWidth="1"/>
    <col min="9" max="9" width="7.7109375" style="300" bestFit="1" customWidth="1"/>
    <col min="10" max="10" width="4.7109375" style="299" customWidth="1"/>
    <col min="11" max="11" width="4.5703125" style="299" customWidth="1"/>
    <col min="12" max="12" width="3.85546875" style="299" customWidth="1"/>
    <col min="13" max="13" width="6.5703125" style="299" bestFit="1" customWidth="1"/>
    <col min="14" max="14" width="7" style="299" bestFit="1" customWidth="1"/>
    <col min="15" max="15" width="4.7109375" style="299" bestFit="1" customWidth="1"/>
    <col min="16" max="16" width="4.85546875" style="299" bestFit="1" customWidth="1"/>
    <col min="17" max="17" width="7.5703125" style="299" bestFit="1" customWidth="1"/>
    <col min="18" max="18" width="4.140625" style="300" customWidth="1"/>
    <col min="19" max="19" width="3.85546875" style="299" customWidth="1"/>
    <col min="20" max="20" width="3.85546875" style="50" customWidth="1"/>
    <col min="21" max="21" width="4.140625" style="51" customWidth="1"/>
    <col min="22" max="25" width="3.85546875" style="50" customWidth="1"/>
    <col min="26" max="26" width="4.140625" style="51" customWidth="1"/>
    <col min="27" max="27" width="4.7109375" style="52" customWidth="1"/>
    <col min="28" max="29" width="11.42578125" style="50"/>
    <col min="30" max="30" width="16.85546875" style="50" customWidth="1"/>
    <col min="31" max="34" width="5.85546875" style="50" customWidth="1"/>
    <col min="35" max="35" width="5.5703125" style="50" customWidth="1"/>
    <col min="36" max="16384" width="11.42578125" style="50"/>
  </cols>
  <sheetData>
    <row r="2" spans="1:255" s="47" customFormat="1" ht="16.5" x14ac:dyDescent="0.3">
      <c r="A2" s="304"/>
      <c r="B2" s="966" t="s">
        <v>101</v>
      </c>
      <c r="C2" s="967"/>
      <c r="D2" s="967"/>
      <c r="E2" s="967"/>
      <c r="F2" s="967"/>
      <c r="G2" s="967"/>
      <c r="H2" s="967"/>
      <c r="I2" s="967"/>
      <c r="J2" s="967"/>
      <c r="K2" s="967"/>
      <c r="L2" s="967"/>
      <c r="M2" s="967"/>
      <c r="N2" s="967"/>
      <c r="O2" s="967"/>
      <c r="P2" s="967"/>
      <c r="Q2" s="968"/>
      <c r="R2" s="297"/>
      <c r="S2" s="298"/>
      <c r="U2" s="48"/>
      <c r="Z2" s="48"/>
      <c r="AA2" s="49"/>
    </row>
    <row r="3" spans="1:255" s="47" customFormat="1" ht="16.5" x14ac:dyDescent="0.3">
      <c r="A3" s="304"/>
      <c r="B3" s="972" t="s">
        <v>569</v>
      </c>
      <c r="C3" s="973"/>
      <c r="D3" s="973"/>
      <c r="E3" s="973"/>
      <c r="F3" s="973"/>
      <c r="G3" s="973"/>
      <c r="H3" s="973"/>
      <c r="I3" s="973"/>
      <c r="J3" s="973"/>
      <c r="K3" s="973"/>
      <c r="L3" s="973"/>
      <c r="M3" s="973"/>
      <c r="N3" s="973"/>
      <c r="O3" s="973"/>
      <c r="P3" s="973"/>
      <c r="Q3" s="974"/>
      <c r="R3" s="297"/>
      <c r="S3" s="298"/>
      <c r="U3" s="48"/>
      <c r="Z3" s="48"/>
      <c r="AA3" s="49"/>
    </row>
    <row r="4" spans="1:255" s="47" customFormat="1" ht="16.5" x14ac:dyDescent="0.3">
      <c r="A4" s="304"/>
      <c r="B4" s="969" t="s">
        <v>573</v>
      </c>
      <c r="C4" s="970"/>
      <c r="D4" s="970"/>
      <c r="E4" s="970"/>
      <c r="F4" s="970"/>
      <c r="G4" s="970"/>
      <c r="H4" s="970"/>
      <c r="I4" s="970"/>
      <c r="J4" s="970"/>
      <c r="K4" s="970"/>
      <c r="L4" s="970"/>
      <c r="M4" s="970"/>
      <c r="N4" s="970"/>
      <c r="O4" s="970"/>
      <c r="P4" s="970"/>
      <c r="Q4" s="971"/>
      <c r="R4" s="297"/>
      <c r="S4" s="298"/>
      <c r="U4" s="48"/>
      <c r="Z4" s="48"/>
      <c r="AA4" s="49"/>
    </row>
    <row r="5" spans="1:255" x14ac:dyDescent="0.25">
      <c r="B5" s="649"/>
    </row>
    <row r="6" spans="1:255" s="51" customFormat="1" ht="13.5" x14ac:dyDescent="0.25">
      <c r="A6" s="304"/>
      <c r="B6" s="650"/>
      <c r="C6" s="301" t="s">
        <v>102</v>
      </c>
      <c r="D6" s="301" t="s">
        <v>103</v>
      </c>
      <c r="E6" s="301" t="s">
        <v>104</v>
      </c>
      <c r="F6" s="301" t="s">
        <v>105</v>
      </c>
      <c r="G6" s="301" t="s">
        <v>106</v>
      </c>
      <c r="H6" s="301" t="s">
        <v>107</v>
      </c>
      <c r="I6" s="776" t="s">
        <v>135</v>
      </c>
      <c r="J6" s="301" t="s">
        <v>108</v>
      </c>
      <c r="K6" s="301" t="s">
        <v>109</v>
      </c>
      <c r="L6" s="301" t="s">
        <v>110</v>
      </c>
      <c r="M6" s="301" t="s">
        <v>111</v>
      </c>
      <c r="N6" s="301" t="s">
        <v>112</v>
      </c>
      <c r="O6" s="301" t="s">
        <v>113</v>
      </c>
      <c r="P6" s="301" t="s">
        <v>114</v>
      </c>
      <c r="Q6" s="776" t="s">
        <v>139</v>
      </c>
      <c r="R6" s="300"/>
      <c r="S6" s="98"/>
      <c r="T6" s="35"/>
      <c r="U6" s="35"/>
      <c r="V6" s="35"/>
      <c r="W6" s="35"/>
      <c r="X6" s="35"/>
      <c r="Y6" s="35"/>
      <c r="Z6" s="35"/>
      <c r="AA6" s="35"/>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row>
    <row r="7" spans="1:255" s="67" customFormat="1" ht="13.5" x14ac:dyDescent="0.25">
      <c r="A7" s="654"/>
      <c r="B7" s="651" t="s">
        <v>115</v>
      </c>
      <c r="C7" s="635">
        <v>164</v>
      </c>
      <c r="D7" s="635">
        <v>173</v>
      </c>
      <c r="E7" s="635">
        <v>158</v>
      </c>
      <c r="F7" s="635">
        <v>111</v>
      </c>
      <c r="G7" s="635">
        <v>91</v>
      </c>
      <c r="H7" s="635">
        <v>84</v>
      </c>
      <c r="I7" s="776">
        <f>SUM(C7:H7)</f>
        <v>781</v>
      </c>
      <c r="J7" s="804"/>
      <c r="K7" s="804"/>
      <c r="L7" s="804"/>
      <c r="M7" s="804"/>
      <c r="N7" s="804"/>
      <c r="O7" s="804"/>
      <c r="P7" s="804"/>
      <c r="Q7" s="776">
        <f>SUM(J7:P7)</f>
        <v>0</v>
      </c>
      <c r="R7" s="307"/>
      <c r="S7" s="568"/>
      <c r="T7" s="66"/>
      <c r="U7" s="66"/>
      <c r="V7" s="66"/>
      <c r="W7" s="66"/>
      <c r="X7" s="66"/>
      <c r="Y7" s="66"/>
      <c r="Z7" s="66"/>
      <c r="AA7" s="66"/>
      <c r="AB7" s="763"/>
      <c r="AC7" s="763"/>
      <c r="AD7" s="763"/>
      <c r="AE7" s="763"/>
      <c r="AF7" s="763"/>
      <c r="AG7" s="763"/>
      <c r="AH7" s="763"/>
      <c r="AI7" s="763"/>
      <c r="AJ7" s="763"/>
      <c r="AK7" s="763"/>
      <c r="AL7" s="763"/>
      <c r="AM7" s="763"/>
      <c r="AN7" s="763"/>
      <c r="AO7" s="763"/>
      <c r="AP7" s="763"/>
      <c r="AQ7" s="763"/>
      <c r="AR7" s="763"/>
      <c r="AS7" s="763"/>
      <c r="AT7" s="763"/>
      <c r="AU7" s="763"/>
      <c r="AV7" s="763"/>
      <c r="AW7" s="763"/>
      <c r="AX7" s="763"/>
      <c r="AY7" s="763"/>
      <c r="AZ7" s="763"/>
      <c r="BA7" s="763"/>
      <c r="BB7" s="763"/>
      <c r="BC7" s="763"/>
      <c r="BD7" s="763"/>
      <c r="BE7" s="763"/>
      <c r="BF7" s="763"/>
      <c r="BG7" s="763"/>
      <c r="BH7" s="763"/>
      <c r="BI7" s="763"/>
      <c r="BJ7" s="763"/>
      <c r="BK7" s="763"/>
      <c r="BL7" s="763"/>
      <c r="BM7" s="763"/>
      <c r="BN7" s="763"/>
      <c r="BO7" s="763"/>
      <c r="BP7" s="763"/>
      <c r="BQ7" s="763"/>
      <c r="BR7" s="763"/>
      <c r="BS7" s="763"/>
      <c r="BT7" s="763"/>
      <c r="BU7" s="763"/>
      <c r="BV7" s="763"/>
      <c r="BW7" s="763"/>
      <c r="BX7" s="763"/>
      <c r="BY7" s="763"/>
      <c r="BZ7" s="763"/>
      <c r="CA7" s="763"/>
      <c r="CB7" s="763"/>
      <c r="CC7" s="763"/>
      <c r="CD7" s="763"/>
      <c r="CE7" s="763"/>
      <c r="CF7" s="763"/>
      <c r="CG7" s="763"/>
      <c r="CH7" s="763"/>
      <c r="CI7" s="763"/>
      <c r="CJ7" s="763"/>
      <c r="CK7" s="763"/>
      <c r="CL7" s="763"/>
      <c r="CM7" s="763"/>
      <c r="CN7" s="763"/>
      <c r="CO7" s="763"/>
      <c r="CP7" s="763"/>
      <c r="CQ7" s="763"/>
      <c r="CR7" s="763"/>
      <c r="CS7" s="763"/>
      <c r="CT7" s="763"/>
      <c r="CU7" s="763"/>
      <c r="CV7" s="763"/>
      <c r="CW7" s="763"/>
      <c r="CX7" s="763"/>
      <c r="CY7" s="763"/>
      <c r="CZ7" s="763"/>
      <c r="DA7" s="763"/>
      <c r="DB7" s="763"/>
      <c r="DC7" s="763"/>
      <c r="DD7" s="763"/>
      <c r="DE7" s="763"/>
      <c r="DF7" s="763"/>
      <c r="DG7" s="763"/>
      <c r="DH7" s="763"/>
      <c r="DI7" s="763"/>
      <c r="DJ7" s="763"/>
      <c r="DK7" s="763"/>
      <c r="DL7" s="763"/>
      <c r="DM7" s="763"/>
      <c r="DN7" s="763"/>
      <c r="DO7" s="763"/>
      <c r="DP7" s="763"/>
      <c r="DQ7" s="763"/>
      <c r="DR7" s="763"/>
      <c r="DS7" s="763"/>
      <c r="DT7" s="763"/>
      <c r="DU7" s="763"/>
      <c r="DV7" s="763"/>
      <c r="DW7" s="763"/>
      <c r="DX7" s="763"/>
      <c r="DY7" s="763"/>
      <c r="DZ7" s="763"/>
      <c r="EA7" s="763"/>
      <c r="EB7" s="763"/>
      <c r="EC7" s="763"/>
      <c r="ED7" s="763"/>
      <c r="EE7" s="763"/>
      <c r="EF7" s="763"/>
      <c r="EG7" s="763"/>
      <c r="EH7" s="763"/>
      <c r="EI7" s="763"/>
      <c r="EJ7" s="763"/>
      <c r="EK7" s="763"/>
      <c r="EL7" s="763"/>
      <c r="EM7" s="763"/>
      <c r="EN7" s="763"/>
      <c r="EO7" s="763"/>
      <c r="EP7" s="763"/>
      <c r="EQ7" s="763"/>
      <c r="ER7" s="763"/>
      <c r="ES7" s="763"/>
      <c r="ET7" s="763"/>
      <c r="EU7" s="763"/>
      <c r="EV7" s="763"/>
      <c r="EW7" s="763"/>
      <c r="EX7" s="763"/>
      <c r="EY7" s="763"/>
      <c r="EZ7" s="763"/>
      <c r="FA7" s="763"/>
      <c r="FB7" s="763"/>
      <c r="FC7" s="763"/>
      <c r="FD7" s="763"/>
      <c r="FE7" s="763"/>
      <c r="FF7" s="763"/>
      <c r="FG7" s="763"/>
      <c r="FH7" s="763"/>
      <c r="FI7" s="763"/>
      <c r="FJ7" s="763"/>
      <c r="FK7" s="763"/>
      <c r="FL7" s="763"/>
      <c r="FM7" s="763"/>
      <c r="FN7" s="763"/>
      <c r="FO7" s="763"/>
      <c r="FP7" s="763"/>
      <c r="FQ7" s="763"/>
      <c r="FR7" s="763"/>
      <c r="FS7" s="763"/>
      <c r="FT7" s="763"/>
      <c r="FU7" s="763"/>
      <c r="FV7" s="763"/>
      <c r="FW7" s="763"/>
      <c r="FX7" s="763"/>
      <c r="FY7" s="763"/>
      <c r="FZ7" s="763"/>
      <c r="GA7" s="763"/>
      <c r="GB7" s="763"/>
      <c r="GC7" s="763"/>
      <c r="GD7" s="763"/>
      <c r="GE7" s="763"/>
      <c r="GF7" s="763"/>
      <c r="GG7" s="763"/>
      <c r="GH7" s="763"/>
      <c r="GI7" s="763"/>
      <c r="GJ7" s="763"/>
      <c r="GK7" s="763"/>
      <c r="GL7" s="763"/>
      <c r="GM7" s="763"/>
      <c r="GN7" s="763"/>
      <c r="GO7" s="763"/>
      <c r="GP7" s="763"/>
      <c r="GQ7" s="763"/>
      <c r="GR7" s="763"/>
      <c r="GS7" s="763"/>
      <c r="GT7" s="763"/>
      <c r="GU7" s="763"/>
      <c r="GV7" s="763"/>
      <c r="GW7" s="763"/>
      <c r="GX7" s="763"/>
      <c r="GY7" s="763"/>
      <c r="GZ7" s="763"/>
      <c r="HA7" s="763"/>
      <c r="HB7" s="763"/>
      <c r="HC7" s="763"/>
      <c r="HD7" s="763"/>
      <c r="HE7" s="763"/>
      <c r="HF7" s="763"/>
      <c r="HG7" s="763"/>
      <c r="HH7" s="763"/>
      <c r="HI7" s="763"/>
      <c r="HJ7" s="763"/>
      <c r="HK7" s="763"/>
      <c r="HL7" s="763"/>
      <c r="HM7" s="763"/>
      <c r="HN7" s="763"/>
      <c r="HO7" s="763"/>
      <c r="HP7" s="763"/>
      <c r="HQ7" s="763"/>
      <c r="HR7" s="763"/>
      <c r="HS7" s="763"/>
      <c r="HT7" s="763"/>
      <c r="HU7" s="763"/>
      <c r="HV7" s="763"/>
      <c r="HW7" s="763"/>
      <c r="HX7" s="763"/>
      <c r="HY7" s="763"/>
      <c r="HZ7" s="763"/>
      <c r="IA7" s="763"/>
      <c r="IB7" s="763"/>
      <c r="IC7" s="763"/>
      <c r="ID7" s="763"/>
      <c r="IE7" s="763"/>
      <c r="IF7" s="763"/>
      <c r="IG7" s="763"/>
      <c r="IH7" s="763"/>
      <c r="II7" s="763"/>
      <c r="IJ7" s="763"/>
      <c r="IK7" s="763"/>
      <c r="IL7" s="763"/>
      <c r="IM7" s="763"/>
      <c r="IN7" s="763"/>
      <c r="IO7" s="763"/>
      <c r="IP7" s="763"/>
      <c r="IQ7" s="763"/>
      <c r="IR7" s="763"/>
      <c r="IS7" s="763"/>
      <c r="IT7" s="763"/>
      <c r="IU7" s="763"/>
    </row>
    <row r="8" spans="1:255" s="67" customFormat="1" ht="13.5" x14ac:dyDescent="0.25">
      <c r="A8" s="654"/>
      <c r="B8" s="651" t="s">
        <v>116</v>
      </c>
      <c r="C8" s="636">
        <v>67</v>
      </c>
      <c r="D8" s="636">
        <v>82</v>
      </c>
      <c r="E8" s="804"/>
      <c r="F8" s="804"/>
      <c r="G8" s="804"/>
      <c r="H8" s="804"/>
      <c r="I8" s="776">
        <f>SUM(C8:H8)</f>
        <v>149</v>
      </c>
      <c r="J8" s="636">
        <v>32</v>
      </c>
      <c r="K8" s="636">
        <v>35</v>
      </c>
      <c r="L8" s="636">
        <v>71</v>
      </c>
      <c r="M8" s="636">
        <v>98</v>
      </c>
      <c r="N8" s="636">
        <v>84</v>
      </c>
      <c r="O8" s="636">
        <v>50</v>
      </c>
      <c r="P8" s="636">
        <v>45</v>
      </c>
      <c r="Q8" s="776">
        <f>SUM(J8:P8)</f>
        <v>415</v>
      </c>
      <c r="R8" s="307"/>
      <c r="S8" s="568"/>
      <c r="T8" s="66"/>
      <c r="U8" s="66"/>
      <c r="V8" s="66"/>
      <c r="W8" s="66"/>
      <c r="X8" s="66"/>
      <c r="Y8" s="66"/>
      <c r="Z8" s="66"/>
      <c r="AA8" s="66"/>
      <c r="AB8" s="763"/>
      <c r="AC8" s="763"/>
      <c r="AD8" s="763"/>
      <c r="AE8" s="763"/>
      <c r="AF8" s="763"/>
      <c r="AG8" s="763"/>
      <c r="AH8" s="763"/>
      <c r="AI8" s="763"/>
      <c r="AJ8" s="763"/>
      <c r="AK8" s="763"/>
      <c r="AL8" s="763"/>
      <c r="AM8" s="763"/>
      <c r="AN8" s="763"/>
      <c r="AO8" s="763"/>
      <c r="AP8" s="763"/>
      <c r="AQ8" s="763"/>
      <c r="AR8" s="763"/>
      <c r="AS8" s="763"/>
      <c r="AT8" s="763"/>
      <c r="AU8" s="763"/>
      <c r="AV8" s="763"/>
      <c r="AW8" s="763"/>
      <c r="AX8" s="763"/>
      <c r="AY8" s="763"/>
      <c r="AZ8" s="763"/>
      <c r="BA8" s="763"/>
      <c r="BB8" s="763"/>
      <c r="BC8" s="763"/>
      <c r="BD8" s="763"/>
      <c r="BE8" s="763"/>
      <c r="BF8" s="763"/>
      <c r="BG8" s="763"/>
      <c r="BH8" s="763"/>
      <c r="BI8" s="763"/>
      <c r="BJ8" s="763"/>
      <c r="BK8" s="763"/>
      <c r="BL8" s="763"/>
      <c r="BM8" s="763"/>
      <c r="BN8" s="763"/>
      <c r="BO8" s="763"/>
      <c r="BP8" s="763"/>
      <c r="BQ8" s="763"/>
      <c r="BR8" s="763"/>
      <c r="BS8" s="763"/>
      <c r="BT8" s="763"/>
      <c r="BU8" s="763"/>
      <c r="BV8" s="763"/>
      <c r="BW8" s="763"/>
      <c r="BX8" s="763"/>
      <c r="BY8" s="763"/>
      <c r="BZ8" s="763"/>
      <c r="CA8" s="763"/>
      <c r="CB8" s="763"/>
      <c r="CC8" s="763"/>
      <c r="CD8" s="763"/>
      <c r="CE8" s="763"/>
      <c r="CF8" s="763"/>
      <c r="CG8" s="763"/>
      <c r="CH8" s="763"/>
      <c r="CI8" s="763"/>
      <c r="CJ8" s="763"/>
      <c r="CK8" s="763"/>
      <c r="CL8" s="763"/>
      <c r="CM8" s="763"/>
      <c r="CN8" s="763"/>
      <c r="CO8" s="763"/>
      <c r="CP8" s="763"/>
      <c r="CQ8" s="763"/>
      <c r="CR8" s="763"/>
      <c r="CS8" s="763"/>
      <c r="CT8" s="763"/>
      <c r="CU8" s="763"/>
      <c r="CV8" s="763"/>
      <c r="CW8" s="763"/>
      <c r="CX8" s="763"/>
      <c r="CY8" s="763"/>
      <c r="CZ8" s="763"/>
      <c r="DA8" s="763"/>
      <c r="DB8" s="763"/>
      <c r="DC8" s="763"/>
      <c r="DD8" s="763"/>
      <c r="DE8" s="763"/>
      <c r="DF8" s="763"/>
      <c r="DG8" s="763"/>
      <c r="DH8" s="763"/>
      <c r="DI8" s="763"/>
      <c r="DJ8" s="763"/>
      <c r="DK8" s="763"/>
      <c r="DL8" s="763"/>
      <c r="DM8" s="763"/>
      <c r="DN8" s="763"/>
      <c r="DO8" s="763"/>
      <c r="DP8" s="763"/>
      <c r="DQ8" s="763"/>
      <c r="DR8" s="763"/>
      <c r="DS8" s="763"/>
      <c r="DT8" s="763"/>
      <c r="DU8" s="763"/>
      <c r="DV8" s="763"/>
      <c r="DW8" s="763"/>
      <c r="DX8" s="763"/>
      <c r="DY8" s="763"/>
      <c r="DZ8" s="763"/>
      <c r="EA8" s="763"/>
      <c r="EB8" s="763"/>
      <c r="EC8" s="763"/>
      <c r="ED8" s="763"/>
      <c r="EE8" s="763"/>
      <c r="EF8" s="763"/>
      <c r="EG8" s="763"/>
      <c r="EH8" s="763"/>
      <c r="EI8" s="763"/>
      <c r="EJ8" s="763"/>
      <c r="EK8" s="763"/>
      <c r="EL8" s="763"/>
      <c r="EM8" s="763"/>
      <c r="EN8" s="763"/>
      <c r="EO8" s="763"/>
      <c r="EP8" s="763"/>
      <c r="EQ8" s="763"/>
      <c r="ER8" s="763"/>
      <c r="ES8" s="763"/>
      <c r="ET8" s="763"/>
      <c r="EU8" s="763"/>
      <c r="EV8" s="763"/>
      <c r="EW8" s="763"/>
      <c r="EX8" s="763"/>
      <c r="EY8" s="763"/>
      <c r="EZ8" s="763"/>
      <c r="FA8" s="763"/>
      <c r="FB8" s="763"/>
      <c r="FC8" s="763"/>
      <c r="FD8" s="763"/>
      <c r="FE8" s="763"/>
      <c r="FF8" s="763"/>
      <c r="FG8" s="763"/>
      <c r="FH8" s="763"/>
      <c r="FI8" s="763"/>
      <c r="FJ8" s="763"/>
      <c r="FK8" s="763"/>
      <c r="FL8" s="763"/>
      <c r="FM8" s="763"/>
      <c r="FN8" s="763"/>
      <c r="FO8" s="763"/>
      <c r="FP8" s="763"/>
      <c r="FQ8" s="763"/>
      <c r="FR8" s="763"/>
      <c r="FS8" s="763"/>
      <c r="FT8" s="763"/>
      <c r="FU8" s="763"/>
      <c r="FV8" s="763"/>
      <c r="FW8" s="763"/>
      <c r="FX8" s="763"/>
      <c r="FY8" s="763"/>
      <c r="FZ8" s="763"/>
      <c r="GA8" s="763"/>
      <c r="GB8" s="763"/>
      <c r="GC8" s="763"/>
      <c r="GD8" s="763"/>
      <c r="GE8" s="763"/>
      <c r="GF8" s="763"/>
      <c r="GG8" s="763"/>
      <c r="GH8" s="763"/>
      <c r="GI8" s="763"/>
      <c r="GJ8" s="763"/>
      <c r="GK8" s="763"/>
      <c r="GL8" s="763"/>
      <c r="GM8" s="763"/>
      <c r="GN8" s="763"/>
      <c r="GO8" s="763"/>
      <c r="GP8" s="763"/>
      <c r="GQ8" s="763"/>
      <c r="GR8" s="763"/>
      <c r="GS8" s="763"/>
      <c r="GT8" s="763"/>
      <c r="GU8" s="763"/>
      <c r="GV8" s="763"/>
      <c r="GW8" s="763"/>
      <c r="GX8" s="763"/>
      <c r="GY8" s="763"/>
      <c r="GZ8" s="763"/>
      <c r="HA8" s="763"/>
      <c r="HB8" s="763"/>
      <c r="HC8" s="763"/>
      <c r="HD8" s="763"/>
      <c r="HE8" s="763"/>
      <c r="HF8" s="763"/>
      <c r="HG8" s="763"/>
      <c r="HH8" s="763"/>
      <c r="HI8" s="763"/>
      <c r="HJ8" s="763"/>
      <c r="HK8" s="763"/>
      <c r="HL8" s="763"/>
      <c r="HM8" s="763"/>
      <c r="HN8" s="763"/>
      <c r="HO8" s="763"/>
      <c r="HP8" s="763"/>
      <c r="HQ8" s="763"/>
      <c r="HR8" s="763"/>
      <c r="HS8" s="763"/>
      <c r="HT8" s="763"/>
      <c r="HU8" s="763"/>
      <c r="HV8" s="763"/>
      <c r="HW8" s="763"/>
      <c r="HX8" s="763"/>
      <c r="HY8" s="763"/>
      <c r="HZ8" s="763"/>
      <c r="IA8" s="763"/>
      <c r="IB8" s="763"/>
      <c r="IC8" s="763"/>
      <c r="ID8" s="763"/>
      <c r="IE8" s="763"/>
      <c r="IF8" s="763"/>
      <c r="IG8" s="763"/>
      <c r="IH8" s="763"/>
      <c r="II8" s="763"/>
      <c r="IJ8" s="763"/>
      <c r="IK8" s="763"/>
      <c r="IL8" s="763"/>
      <c r="IM8" s="763"/>
      <c r="IN8" s="763"/>
      <c r="IO8" s="763"/>
      <c r="IP8" s="763"/>
      <c r="IQ8" s="763"/>
      <c r="IR8" s="763"/>
      <c r="IS8" s="763"/>
      <c r="IT8" s="763"/>
      <c r="IU8" s="763"/>
    </row>
    <row r="9" spans="1:255" s="67" customFormat="1" ht="13.5" x14ac:dyDescent="0.25">
      <c r="A9" s="654"/>
      <c r="B9" s="651" t="s">
        <v>117</v>
      </c>
      <c r="C9" s="635">
        <v>71</v>
      </c>
      <c r="D9" s="635">
        <v>61</v>
      </c>
      <c r="E9" s="635">
        <v>61</v>
      </c>
      <c r="F9" s="635">
        <v>29</v>
      </c>
      <c r="G9" s="635">
        <v>43</v>
      </c>
      <c r="H9" s="635">
        <v>45</v>
      </c>
      <c r="I9" s="776">
        <f>SUM(C9:H9)</f>
        <v>310</v>
      </c>
      <c r="J9" s="804"/>
      <c r="K9" s="804"/>
      <c r="L9" s="804"/>
      <c r="M9" s="804"/>
      <c r="N9" s="804"/>
      <c r="O9" s="804"/>
      <c r="P9" s="804"/>
      <c r="Q9" s="776">
        <f>SUM(J9:P9)</f>
        <v>0</v>
      </c>
      <c r="R9" s="307"/>
      <c r="S9" s="568"/>
      <c r="T9" s="66"/>
      <c r="U9" s="66"/>
      <c r="V9" s="66"/>
      <c r="W9" s="66"/>
      <c r="X9" s="66"/>
      <c r="Y9" s="66"/>
      <c r="Z9" s="66"/>
      <c r="AA9" s="66"/>
      <c r="AB9" s="763"/>
      <c r="AC9" s="763"/>
      <c r="AD9" s="763"/>
      <c r="AE9" s="763"/>
      <c r="AF9" s="763"/>
      <c r="AG9" s="763"/>
      <c r="AH9" s="763"/>
      <c r="AI9" s="763"/>
      <c r="AJ9" s="763"/>
      <c r="AK9" s="763"/>
      <c r="AL9" s="763"/>
      <c r="AM9" s="763"/>
      <c r="AN9" s="763"/>
      <c r="AO9" s="763"/>
      <c r="AP9" s="763"/>
      <c r="AQ9" s="763"/>
      <c r="AR9" s="763"/>
      <c r="AS9" s="763"/>
      <c r="AT9" s="763"/>
      <c r="AU9" s="763"/>
      <c r="AV9" s="763"/>
      <c r="AW9" s="763"/>
      <c r="AX9" s="763"/>
      <c r="AY9" s="763"/>
      <c r="AZ9" s="763"/>
      <c r="BA9" s="763"/>
      <c r="BB9" s="763"/>
      <c r="BC9" s="763"/>
      <c r="BD9" s="763"/>
      <c r="BE9" s="763"/>
      <c r="BF9" s="763"/>
      <c r="BG9" s="763"/>
      <c r="BH9" s="763"/>
      <c r="BI9" s="763"/>
      <c r="BJ9" s="763"/>
      <c r="BK9" s="763"/>
      <c r="BL9" s="763"/>
      <c r="BM9" s="763"/>
      <c r="BN9" s="763"/>
      <c r="BO9" s="763"/>
      <c r="BP9" s="763"/>
      <c r="BQ9" s="763"/>
      <c r="BR9" s="763"/>
      <c r="BS9" s="763"/>
      <c r="BT9" s="763"/>
      <c r="BU9" s="763"/>
      <c r="BV9" s="763"/>
      <c r="BW9" s="763"/>
      <c r="BX9" s="763"/>
      <c r="BY9" s="763"/>
      <c r="BZ9" s="763"/>
      <c r="CA9" s="763"/>
      <c r="CB9" s="763"/>
      <c r="CC9" s="763"/>
      <c r="CD9" s="763"/>
      <c r="CE9" s="763"/>
      <c r="CF9" s="763"/>
      <c r="CG9" s="763"/>
      <c r="CH9" s="763"/>
      <c r="CI9" s="763"/>
      <c r="CJ9" s="763"/>
      <c r="CK9" s="763"/>
      <c r="CL9" s="763"/>
      <c r="CM9" s="763"/>
      <c r="CN9" s="763"/>
      <c r="CO9" s="763"/>
      <c r="CP9" s="763"/>
      <c r="CQ9" s="763"/>
      <c r="CR9" s="763"/>
      <c r="CS9" s="763"/>
      <c r="CT9" s="763"/>
      <c r="CU9" s="763"/>
      <c r="CV9" s="763"/>
      <c r="CW9" s="763"/>
      <c r="CX9" s="763"/>
      <c r="CY9" s="763"/>
      <c r="CZ9" s="763"/>
      <c r="DA9" s="763"/>
      <c r="DB9" s="763"/>
      <c r="DC9" s="763"/>
      <c r="DD9" s="763"/>
      <c r="DE9" s="763"/>
      <c r="DF9" s="763"/>
      <c r="DG9" s="763"/>
      <c r="DH9" s="763"/>
      <c r="DI9" s="763"/>
      <c r="DJ9" s="763"/>
      <c r="DK9" s="763"/>
      <c r="DL9" s="763"/>
      <c r="DM9" s="763"/>
      <c r="DN9" s="763"/>
      <c r="DO9" s="763"/>
      <c r="DP9" s="763"/>
      <c r="DQ9" s="763"/>
      <c r="DR9" s="763"/>
      <c r="DS9" s="763"/>
      <c r="DT9" s="763"/>
      <c r="DU9" s="763"/>
      <c r="DV9" s="763"/>
      <c r="DW9" s="763"/>
      <c r="DX9" s="763"/>
      <c r="DY9" s="763"/>
      <c r="DZ9" s="763"/>
      <c r="EA9" s="763"/>
      <c r="EB9" s="763"/>
      <c r="EC9" s="763"/>
      <c r="ED9" s="763"/>
      <c r="EE9" s="763"/>
      <c r="EF9" s="763"/>
      <c r="EG9" s="763"/>
      <c r="EH9" s="763"/>
      <c r="EI9" s="763"/>
      <c r="EJ9" s="763"/>
      <c r="EK9" s="763"/>
      <c r="EL9" s="763"/>
      <c r="EM9" s="763"/>
      <c r="EN9" s="763"/>
      <c r="EO9" s="763"/>
      <c r="EP9" s="763"/>
      <c r="EQ9" s="763"/>
      <c r="ER9" s="763"/>
      <c r="ES9" s="763"/>
      <c r="ET9" s="763"/>
      <c r="EU9" s="763"/>
      <c r="EV9" s="763"/>
      <c r="EW9" s="763"/>
      <c r="EX9" s="763"/>
      <c r="EY9" s="763"/>
      <c r="EZ9" s="763"/>
      <c r="FA9" s="763"/>
      <c r="FB9" s="763"/>
      <c r="FC9" s="763"/>
      <c r="FD9" s="763"/>
      <c r="FE9" s="763"/>
      <c r="FF9" s="763"/>
      <c r="FG9" s="763"/>
      <c r="FH9" s="763"/>
      <c r="FI9" s="763"/>
      <c r="FJ9" s="763"/>
      <c r="FK9" s="763"/>
      <c r="FL9" s="763"/>
      <c r="FM9" s="763"/>
      <c r="FN9" s="763"/>
      <c r="FO9" s="763"/>
      <c r="FP9" s="763"/>
      <c r="FQ9" s="763"/>
      <c r="FR9" s="763"/>
      <c r="FS9" s="763"/>
      <c r="FT9" s="763"/>
      <c r="FU9" s="763"/>
      <c r="FV9" s="763"/>
      <c r="FW9" s="763"/>
      <c r="FX9" s="763"/>
      <c r="FY9" s="763"/>
      <c r="FZ9" s="763"/>
      <c r="GA9" s="763"/>
      <c r="GB9" s="763"/>
      <c r="GC9" s="763"/>
      <c r="GD9" s="763"/>
      <c r="GE9" s="763"/>
      <c r="GF9" s="763"/>
      <c r="GG9" s="763"/>
      <c r="GH9" s="763"/>
      <c r="GI9" s="763"/>
      <c r="GJ9" s="763"/>
      <c r="GK9" s="763"/>
      <c r="GL9" s="763"/>
      <c r="GM9" s="763"/>
      <c r="GN9" s="763"/>
      <c r="GO9" s="763"/>
      <c r="GP9" s="763"/>
      <c r="GQ9" s="763"/>
      <c r="GR9" s="763"/>
      <c r="GS9" s="763"/>
      <c r="GT9" s="763"/>
      <c r="GU9" s="763"/>
      <c r="GV9" s="763"/>
      <c r="GW9" s="763"/>
      <c r="GX9" s="763"/>
      <c r="GY9" s="763"/>
      <c r="GZ9" s="763"/>
      <c r="HA9" s="763"/>
      <c r="HB9" s="763"/>
      <c r="HC9" s="763"/>
      <c r="HD9" s="763"/>
      <c r="HE9" s="763"/>
      <c r="HF9" s="763"/>
      <c r="HG9" s="763"/>
      <c r="HH9" s="763"/>
      <c r="HI9" s="763"/>
      <c r="HJ9" s="763"/>
      <c r="HK9" s="763"/>
      <c r="HL9" s="763"/>
      <c r="HM9" s="763"/>
      <c r="HN9" s="763"/>
      <c r="HO9" s="763"/>
      <c r="HP9" s="763"/>
      <c r="HQ9" s="763"/>
      <c r="HR9" s="763"/>
      <c r="HS9" s="763"/>
      <c r="HT9" s="763"/>
      <c r="HU9" s="763"/>
      <c r="HV9" s="763"/>
      <c r="HW9" s="763"/>
      <c r="HX9" s="763"/>
      <c r="HY9" s="763"/>
      <c r="HZ9" s="763"/>
      <c r="IA9" s="763"/>
      <c r="IB9" s="763"/>
      <c r="IC9" s="763"/>
      <c r="ID9" s="763"/>
      <c r="IE9" s="763"/>
      <c r="IF9" s="763"/>
      <c r="IG9" s="763"/>
      <c r="IH9" s="763"/>
      <c r="II9" s="763"/>
      <c r="IJ9" s="763"/>
      <c r="IK9" s="763"/>
      <c r="IL9" s="763"/>
      <c r="IM9" s="763"/>
      <c r="IN9" s="763"/>
      <c r="IO9" s="763"/>
      <c r="IP9" s="763"/>
      <c r="IQ9" s="763"/>
      <c r="IR9" s="763"/>
      <c r="IS9" s="763"/>
      <c r="IT9" s="763"/>
      <c r="IU9" s="763"/>
    </row>
    <row r="10" spans="1:255" s="67" customFormat="1" ht="13.5" x14ac:dyDescent="0.25">
      <c r="A10" s="654"/>
      <c r="B10" s="651" t="s">
        <v>118</v>
      </c>
      <c r="C10" s="635">
        <v>35</v>
      </c>
      <c r="D10" s="635">
        <v>43</v>
      </c>
      <c r="E10" s="635">
        <v>51</v>
      </c>
      <c r="F10" s="635">
        <v>43</v>
      </c>
      <c r="G10" s="635">
        <v>35</v>
      </c>
      <c r="H10" s="635">
        <v>47</v>
      </c>
      <c r="I10" s="776">
        <f>SUM(C10:H10)</f>
        <v>254</v>
      </c>
      <c r="J10" s="804"/>
      <c r="K10" s="804"/>
      <c r="L10" s="804"/>
      <c r="M10" s="804"/>
      <c r="N10" s="804"/>
      <c r="O10" s="804"/>
      <c r="P10" s="804"/>
      <c r="Q10" s="776">
        <f>SUM(J10:P10)</f>
        <v>0</v>
      </c>
      <c r="R10" s="307"/>
      <c r="S10" s="568"/>
      <c r="T10" s="66"/>
      <c r="U10" s="66"/>
      <c r="V10" s="66"/>
      <c r="W10" s="66"/>
      <c r="X10" s="66"/>
      <c r="Y10" s="66"/>
      <c r="Z10" s="66"/>
      <c r="AA10" s="66"/>
      <c r="AB10" s="763"/>
      <c r="AC10" s="763"/>
      <c r="AD10" s="764"/>
      <c r="AE10" s="764"/>
      <c r="AF10" s="764"/>
      <c r="AG10" s="764"/>
      <c r="AH10" s="764"/>
      <c r="AI10" s="764"/>
      <c r="AJ10" s="763"/>
      <c r="AK10" s="763"/>
      <c r="AL10" s="763"/>
      <c r="AM10" s="763"/>
      <c r="AN10" s="763"/>
      <c r="AO10" s="763"/>
      <c r="AP10" s="763"/>
      <c r="AQ10" s="763"/>
      <c r="AR10" s="763"/>
      <c r="AS10" s="763"/>
      <c r="AT10" s="763"/>
      <c r="AU10" s="763"/>
      <c r="AV10" s="763"/>
      <c r="AW10" s="763"/>
      <c r="AX10" s="763"/>
      <c r="AY10" s="763"/>
      <c r="AZ10" s="763"/>
      <c r="BA10" s="763"/>
      <c r="BB10" s="763"/>
      <c r="BC10" s="763"/>
      <c r="BD10" s="763"/>
      <c r="BE10" s="763"/>
      <c r="BF10" s="763"/>
      <c r="BG10" s="763"/>
      <c r="BH10" s="763"/>
      <c r="BI10" s="763"/>
      <c r="BJ10" s="763"/>
      <c r="BK10" s="763"/>
      <c r="BL10" s="763"/>
      <c r="BM10" s="763"/>
      <c r="BN10" s="763"/>
      <c r="BO10" s="763"/>
      <c r="BP10" s="763"/>
      <c r="BQ10" s="763"/>
      <c r="BR10" s="763"/>
      <c r="BS10" s="763"/>
      <c r="BT10" s="763"/>
      <c r="BU10" s="763"/>
      <c r="BV10" s="763"/>
      <c r="BW10" s="763"/>
      <c r="BX10" s="763"/>
      <c r="BY10" s="763"/>
      <c r="BZ10" s="763"/>
      <c r="CA10" s="763"/>
      <c r="CB10" s="763"/>
      <c r="CC10" s="763"/>
      <c r="CD10" s="763"/>
      <c r="CE10" s="763"/>
      <c r="CF10" s="763"/>
      <c r="CG10" s="763"/>
      <c r="CH10" s="763"/>
      <c r="CI10" s="763"/>
      <c r="CJ10" s="763"/>
      <c r="CK10" s="763"/>
      <c r="CL10" s="763"/>
      <c r="CM10" s="763"/>
      <c r="CN10" s="763"/>
      <c r="CO10" s="763"/>
      <c r="CP10" s="763"/>
      <c r="CQ10" s="763"/>
      <c r="CR10" s="763"/>
      <c r="CS10" s="763"/>
      <c r="CT10" s="763"/>
      <c r="CU10" s="763"/>
      <c r="CV10" s="763"/>
      <c r="CW10" s="763"/>
      <c r="CX10" s="763"/>
      <c r="CY10" s="763"/>
      <c r="CZ10" s="763"/>
      <c r="DA10" s="763"/>
      <c r="DB10" s="763"/>
      <c r="DC10" s="763"/>
      <c r="DD10" s="763"/>
      <c r="DE10" s="763"/>
      <c r="DF10" s="763"/>
      <c r="DG10" s="763"/>
      <c r="DH10" s="763"/>
      <c r="DI10" s="763"/>
      <c r="DJ10" s="763"/>
      <c r="DK10" s="763"/>
      <c r="DL10" s="763"/>
      <c r="DM10" s="763"/>
      <c r="DN10" s="763"/>
      <c r="DO10" s="763"/>
      <c r="DP10" s="763"/>
      <c r="DQ10" s="763"/>
      <c r="DR10" s="763"/>
      <c r="DS10" s="763"/>
      <c r="DT10" s="763"/>
      <c r="DU10" s="763"/>
      <c r="DV10" s="763"/>
      <c r="DW10" s="763"/>
      <c r="DX10" s="763"/>
      <c r="DY10" s="763"/>
      <c r="DZ10" s="763"/>
      <c r="EA10" s="763"/>
      <c r="EB10" s="763"/>
      <c r="EC10" s="763"/>
      <c r="ED10" s="763"/>
      <c r="EE10" s="763"/>
      <c r="EF10" s="763"/>
      <c r="EG10" s="763"/>
      <c r="EH10" s="763"/>
      <c r="EI10" s="763"/>
      <c r="EJ10" s="763"/>
      <c r="EK10" s="763"/>
      <c r="EL10" s="763"/>
      <c r="EM10" s="763"/>
      <c r="EN10" s="763"/>
      <c r="EO10" s="763"/>
      <c r="EP10" s="763"/>
      <c r="EQ10" s="763"/>
      <c r="ER10" s="763"/>
      <c r="ES10" s="763"/>
      <c r="ET10" s="763"/>
      <c r="EU10" s="763"/>
      <c r="EV10" s="763"/>
      <c r="EW10" s="763"/>
      <c r="EX10" s="763"/>
      <c r="EY10" s="763"/>
      <c r="EZ10" s="763"/>
      <c r="FA10" s="763"/>
      <c r="FB10" s="763"/>
      <c r="FC10" s="763"/>
      <c r="FD10" s="763"/>
      <c r="FE10" s="763"/>
      <c r="FF10" s="763"/>
      <c r="FG10" s="763"/>
      <c r="FH10" s="763"/>
      <c r="FI10" s="763"/>
      <c r="FJ10" s="763"/>
      <c r="FK10" s="763"/>
      <c r="FL10" s="763"/>
      <c r="FM10" s="763"/>
      <c r="FN10" s="763"/>
      <c r="FO10" s="763"/>
      <c r="FP10" s="763"/>
      <c r="FQ10" s="763"/>
      <c r="FR10" s="763"/>
      <c r="FS10" s="763"/>
      <c r="FT10" s="763"/>
      <c r="FU10" s="763"/>
      <c r="FV10" s="763"/>
      <c r="FW10" s="763"/>
      <c r="FX10" s="763"/>
      <c r="FY10" s="763"/>
      <c r="FZ10" s="763"/>
      <c r="GA10" s="763"/>
      <c r="GB10" s="763"/>
      <c r="GC10" s="763"/>
      <c r="GD10" s="763"/>
      <c r="GE10" s="763"/>
      <c r="GF10" s="763"/>
      <c r="GG10" s="763"/>
      <c r="GH10" s="763"/>
      <c r="GI10" s="763"/>
      <c r="GJ10" s="763"/>
      <c r="GK10" s="763"/>
      <c r="GL10" s="763"/>
      <c r="GM10" s="763"/>
      <c r="GN10" s="763"/>
      <c r="GO10" s="763"/>
      <c r="GP10" s="763"/>
      <c r="GQ10" s="763"/>
      <c r="GR10" s="763"/>
      <c r="GS10" s="763"/>
      <c r="GT10" s="763"/>
      <c r="GU10" s="763"/>
      <c r="GV10" s="763"/>
      <c r="GW10" s="763"/>
      <c r="GX10" s="763"/>
      <c r="GY10" s="763"/>
      <c r="GZ10" s="763"/>
      <c r="HA10" s="763"/>
      <c r="HB10" s="763"/>
      <c r="HC10" s="763"/>
      <c r="HD10" s="763"/>
      <c r="HE10" s="763"/>
      <c r="HF10" s="763"/>
      <c r="HG10" s="763"/>
      <c r="HH10" s="763"/>
      <c r="HI10" s="763"/>
      <c r="HJ10" s="763"/>
      <c r="HK10" s="763"/>
      <c r="HL10" s="763"/>
      <c r="HM10" s="763"/>
      <c r="HN10" s="763"/>
      <c r="HO10" s="763"/>
      <c r="HP10" s="763"/>
      <c r="HQ10" s="763"/>
      <c r="HR10" s="763"/>
      <c r="HS10" s="763"/>
      <c r="HT10" s="763"/>
      <c r="HU10" s="763"/>
      <c r="HV10" s="763"/>
      <c r="HW10" s="763"/>
      <c r="HX10" s="763"/>
      <c r="HY10" s="763"/>
      <c r="HZ10" s="763"/>
      <c r="IA10" s="763"/>
      <c r="IB10" s="763"/>
      <c r="IC10" s="763"/>
      <c r="ID10" s="763"/>
      <c r="IE10" s="763"/>
      <c r="IF10" s="763"/>
      <c r="IG10" s="763"/>
      <c r="IH10" s="763"/>
      <c r="II10" s="763"/>
      <c r="IJ10" s="763"/>
      <c r="IK10" s="763"/>
      <c r="IL10" s="763"/>
      <c r="IM10" s="763"/>
      <c r="IN10" s="763"/>
      <c r="IO10" s="763"/>
      <c r="IP10" s="763"/>
      <c r="IQ10" s="763"/>
      <c r="IR10" s="763"/>
      <c r="IS10" s="763"/>
      <c r="IT10" s="763"/>
      <c r="IU10" s="763"/>
    </row>
    <row r="11" spans="1:255" s="67" customFormat="1" ht="13.5" x14ac:dyDescent="0.25">
      <c r="A11" s="654"/>
      <c r="B11" s="762" t="s">
        <v>119</v>
      </c>
      <c r="C11" s="762">
        <f t="shared" ref="C11:H11" si="0">SUM(C7:C10)</f>
        <v>337</v>
      </c>
      <c r="D11" s="762">
        <f t="shared" si="0"/>
        <v>359</v>
      </c>
      <c r="E11" s="762">
        <f t="shared" si="0"/>
        <v>270</v>
      </c>
      <c r="F11" s="762">
        <f t="shared" si="0"/>
        <v>183</v>
      </c>
      <c r="G11" s="762">
        <f t="shared" si="0"/>
        <v>169</v>
      </c>
      <c r="H11" s="762">
        <f t="shared" si="0"/>
        <v>176</v>
      </c>
      <c r="I11" s="772">
        <f>SUM(C11:H11)</f>
        <v>1494</v>
      </c>
      <c r="J11" s="762">
        <f>SUM(J7:J10)</f>
        <v>32</v>
      </c>
      <c r="K11" s="762">
        <f t="shared" ref="K11:P11" si="1">SUM(K7:K10)</f>
        <v>35</v>
      </c>
      <c r="L11" s="762">
        <f t="shared" si="1"/>
        <v>71</v>
      </c>
      <c r="M11" s="762">
        <f t="shared" si="1"/>
        <v>98</v>
      </c>
      <c r="N11" s="762">
        <f t="shared" si="1"/>
        <v>84</v>
      </c>
      <c r="O11" s="762">
        <f t="shared" si="1"/>
        <v>50</v>
      </c>
      <c r="P11" s="762">
        <f t="shared" si="1"/>
        <v>45</v>
      </c>
      <c r="Q11" s="772">
        <f>SUM(J11:P11)</f>
        <v>415</v>
      </c>
      <c r="R11" s="307"/>
      <c r="S11" s="568"/>
      <c r="T11" s="66"/>
      <c r="U11" s="66"/>
      <c r="V11" s="66"/>
      <c r="W11" s="66"/>
      <c r="X11" s="66"/>
      <c r="Y11" s="66"/>
      <c r="Z11" s="66"/>
      <c r="AA11" s="66"/>
      <c r="AB11" s="763"/>
      <c r="AC11" s="763"/>
      <c r="AD11" s="764"/>
      <c r="AE11" s="764"/>
      <c r="AF11" s="764"/>
      <c r="AG11" s="764"/>
      <c r="AH11" s="764"/>
      <c r="AI11" s="764"/>
      <c r="AJ11" s="763"/>
      <c r="AK11" s="763"/>
      <c r="AL11" s="763"/>
      <c r="AM11" s="763"/>
      <c r="AN11" s="763"/>
      <c r="AO11" s="763"/>
      <c r="AP11" s="763"/>
      <c r="AQ11" s="763"/>
      <c r="AR11" s="763"/>
      <c r="AS11" s="763"/>
      <c r="AT11" s="763"/>
      <c r="AU11" s="763"/>
      <c r="AV11" s="763"/>
      <c r="AW11" s="763"/>
      <c r="AX11" s="763"/>
      <c r="AY11" s="763"/>
      <c r="AZ11" s="763"/>
      <c r="BA11" s="763"/>
      <c r="BB11" s="763"/>
      <c r="BC11" s="763"/>
      <c r="BD11" s="763"/>
      <c r="BE11" s="763"/>
      <c r="BF11" s="763"/>
      <c r="BG11" s="763"/>
      <c r="BH11" s="763"/>
      <c r="BI11" s="763"/>
      <c r="BJ11" s="763"/>
      <c r="BK11" s="763"/>
      <c r="BL11" s="763"/>
      <c r="BM11" s="763"/>
      <c r="BN11" s="763"/>
      <c r="BO11" s="763"/>
      <c r="BP11" s="763"/>
      <c r="BQ11" s="763"/>
      <c r="BR11" s="763"/>
      <c r="BS11" s="763"/>
      <c r="BT11" s="763"/>
      <c r="BU11" s="763"/>
      <c r="BV11" s="763"/>
      <c r="BW11" s="763"/>
      <c r="BX11" s="763"/>
      <c r="BY11" s="763"/>
      <c r="BZ11" s="763"/>
      <c r="CA11" s="763"/>
      <c r="CB11" s="763"/>
      <c r="CC11" s="763"/>
      <c r="CD11" s="763"/>
      <c r="CE11" s="763"/>
      <c r="CF11" s="763"/>
      <c r="CG11" s="763"/>
      <c r="CH11" s="763"/>
      <c r="CI11" s="763"/>
      <c r="CJ11" s="763"/>
      <c r="CK11" s="763"/>
      <c r="CL11" s="763"/>
      <c r="CM11" s="763"/>
      <c r="CN11" s="763"/>
      <c r="CO11" s="763"/>
      <c r="CP11" s="763"/>
      <c r="CQ11" s="763"/>
      <c r="CR11" s="763"/>
      <c r="CS11" s="763"/>
      <c r="CT11" s="763"/>
      <c r="CU11" s="763"/>
      <c r="CV11" s="763"/>
      <c r="CW11" s="763"/>
      <c r="CX11" s="763"/>
      <c r="CY11" s="763"/>
      <c r="CZ11" s="763"/>
      <c r="DA11" s="763"/>
      <c r="DB11" s="763"/>
      <c r="DC11" s="763"/>
      <c r="DD11" s="763"/>
      <c r="DE11" s="763"/>
      <c r="DF11" s="763"/>
      <c r="DG11" s="763"/>
      <c r="DH11" s="763"/>
      <c r="DI11" s="763"/>
      <c r="DJ11" s="763"/>
      <c r="DK11" s="763"/>
      <c r="DL11" s="763"/>
      <c r="DM11" s="763"/>
      <c r="DN11" s="763"/>
      <c r="DO11" s="763"/>
      <c r="DP11" s="763"/>
      <c r="DQ11" s="763"/>
      <c r="DR11" s="763"/>
      <c r="DS11" s="763"/>
      <c r="DT11" s="763"/>
      <c r="DU11" s="763"/>
      <c r="DV11" s="763"/>
      <c r="DW11" s="763"/>
      <c r="DX11" s="763"/>
      <c r="DY11" s="763"/>
      <c r="DZ11" s="763"/>
      <c r="EA11" s="763"/>
      <c r="EB11" s="763"/>
      <c r="EC11" s="763"/>
      <c r="ED11" s="763"/>
      <c r="EE11" s="763"/>
      <c r="EF11" s="763"/>
      <c r="EG11" s="763"/>
      <c r="EH11" s="763"/>
      <c r="EI11" s="763"/>
      <c r="EJ11" s="763"/>
      <c r="EK11" s="763"/>
      <c r="EL11" s="763"/>
      <c r="EM11" s="763"/>
      <c r="EN11" s="763"/>
      <c r="EO11" s="763"/>
      <c r="EP11" s="763"/>
      <c r="EQ11" s="763"/>
      <c r="ER11" s="763"/>
      <c r="ES11" s="763"/>
      <c r="ET11" s="763"/>
      <c r="EU11" s="763"/>
      <c r="EV11" s="763"/>
      <c r="EW11" s="763"/>
      <c r="EX11" s="763"/>
      <c r="EY11" s="763"/>
      <c r="EZ11" s="763"/>
      <c r="FA11" s="763"/>
      <c r="FB11" s="763"/>
      <c r="FC11" s="763"/>
      <c r="FD11" s="763"/>
      <c r="FE11" s="763"/>
      <c r="FF11" s="763"/>
      <c r="FG11" s="763"/>
      <c r="FH11" s="763"/>
      <c r="FI11" s="763"/>
      <c r="FJ11" s="763"/>
      <c r="FK11" s="763"/>
      <c r="FL11" s="763"/>
      <c r="FM11" s="763"/>
      <c r="FN11" s="763"/>
      <c r="FO11" s="763"/>
      <c r="FP11" s="763"/>
      <c r="FQ11" s="763"/>
      <c r="FR11" s="763"/>
      <c r="FS11" s="763"/>
      <c r="FT11" s="763"/>
      <c r="FU11" s="763"/>
      <c r="FV11" s="763"/>
      <c r="FW11" s="763"/>
      <c r="FX11" s="763"/>
      <c r="FY11" s="763"/>
      <c r="FZ11" s="763"/>
      <c r="GA11" s="763"/>
      <c r="GB11" s="763"/>
      <c r="GC11" s="763"/>
      <c r="GD11" s="763"/>
      <c r="GE11" s="763"/>
      <c r="GF11" s="763"/>
      <c r="GG11" s="763"/>
      <c r="GH11" s="763"/>
      <c r="GI11" s="763"/>
      <c r="GJ11" s="763"/>
      <c r="GK11" s="763"/>
      <c r="GL11" s="763"/>
      <c r="GM11" s="763"/>
      <c r="GN11" s="763"/>
      <c r="GO11" s="763"/>
      <c r="GP11" s="763"/>
      <c r="GQ11" s="763"/>
      <c r="GR11" s="763"/>
      <c r="GS11" s="763"/>
      <c r="GT11" s="763"/>
      <c r="GU11" s="763"/>
      <c r="GV11" s="763"/>
      <c r="GW11" s="763"/>
      <c r="GX11" s="763"/>
      <c r="GY11" s="763"/>
      <c r="GZ11" s="763"/>
      <c r="HA11" s="763"/>
      <c r="HB11" s="763"/>
      <c r="HC11" s="763"/>
      <c r="HD11" s="763"/>
      <c r="HE11" s="763"/>
      <c r="HF11" s="763"/>
      <c r="HG11" s="763"/>
      <c r="HH11" s="763"/>
      <c r="HI11" s="763"/>
      <c r="HJ11" s="763"/>
      <c r="HK11" s="763"/>
      <c r="HL11" s="763"/>
      <c r="HM11" s="763"/>
      <c r="HN11" s="763"/>
      <c r="HO11" s="763"/>
      <c r="HP11" s="763"/>
      <c r="HQ11" s="763"/>
      <c r="HR11" s="763"/>
      <c r="HS11" s="763"/>
      <c r="HT11" s="763"/>
      <c r="HU11" s="763"/>
      <c r="HV11" s="763"/>
      <c r="HW11" s="763"/>
      <c r="HX11" s="763"/>
      <c r="HY11" s="763"/>
      <c r="HZ11" s="763"/>
      <c r="IA11" s="763"/>
      <c r="IB11" s="763"/>
      <c r="IC11" s="763"/>
      <c r="ID11" s="763"/>
      <c r="IE11" s="763"/>
      <c r="IF11" s="763"/>
      <c r="IG11" s="763"/>
      <c r="IH11" s="763"/>
      <c r="II11" s="763"/>
      <c r="IJ11" s="763"/>
      <c r="IK11" s="763"/>
      <c r="IL11" s="763"/>
      <c r="IM11" s="763"/>
      <c r="IN11" s="763"/>
      <c r="IO11" s="763"/>
      <c r="IP11" s="763"/>
      <c r="IQ11" s="763"/>
      <c r="IR11" s="763"/>
      <c r="IS11" s="763"/>
      <c r="IT11" s="763"/>
      <c r="IU11" s="763"/>
    </row>
    <row r="12" spans="1:255" s="767" customFormat="1" ht="13.5" x14ac:dyDescent="0.25">
      <c r="A12" s="307"/>
      <c r="B12" s="651"/>
      <c r="C12" s="636"/>
      <c r="D12" s="636"/>
      <c r="E12" s="636"/>
      <c r="F12" s="636"/>
      <c r="G12" s="636"/>
      <c r="H12" s="636"/>
      <c r="I12" s="776"/>
      <c r="J12" s="636"/>
      <c r="K12" s="636"/>
      <c r="L12" s="636"/>
      <c r="M12" s="636"/>
      <c r="N12" s="636"/>
      <c r="O12" s="636"/>
      <c r="P12" s="636"/>
      <c r="Q12" s="776"/>
      <c r="R12" s="307"/>
      <c r="S12" s="568"/>
      <c r="T12" s="66"/>
      <c r="U12" s="66"/>
      <c r="V12" s="66"/>
      <c r="W12" s="66"/>
      <c r="X12" s="66"/>
      <c r="Y12" s="66"/>
      <c r="Z12" s="66"/>
      <c r="AA12" s="66"/>
      <c r="AB12" s="765"/>
      <c r="AC12" s="765"/>
      <c r="AD12" s="766"/>
      <c r="AE12" s="766"/>
      <c r="AF12" s="766"/>
      <c r="AG12" s="766"/>
      <c r="AH12" s="766"/>
      <c r="AI12" s="766"/>
      <c r="AJ12" s="765"/>
      <c r="AK12" s="765"/>
      <c r="AL12" s="765"/>
      <c r="AM12" s="765"/>
      <c r="AN12" s="765"/>
      <c r="AO12" s="765"/>
      <c r="AP12" s="765"/>
      <c r="AQ12" s="765"/>
      <c r="AR12" s="765"/>
      <c r="AS12" s="765"/>
      <c r="AT12" s="765"/>
      <c r="AU12" s="765"/>
      <c r="AV12" s="765"/>
      <c r="AW12" s="765"/>
      <c r="AX12" s="765"/>
      <c r="AY12" s="765"/>
      <c r="AZ12" s="765"/>
      <c r="BA12" s="765"/>
      <c r="BB12" s="765"/>
      <c r="BC12" s="765"/>
      <c r="BD12" s="765"/>
      <c r="BE12" s="765"/>
      <c r="BF12" s="765"/>
      <c r="BG12" s="765"/>
      <c r="BH12" s="765"/>
      <c r="BI12" s="765"/>
      <c r="BJ12" s="765"/>
      <c r="BK12" s="765"/>
      <c r="BL12" s="765"/>
      <c r="BM12" s="765"/>
      <c r="BN12" s="765"/>
      <c r="BO12" s="765"/>
      <c r="BP12" s="765"/>
      <c r="BQ12" s="765"/>
      <c r="BR12" s="765"/>
      <c r="BS12" s="765"/>
      <c r="BT12" s="765"/>
      <c r="BU12" s="765"/>
      <c r="BV12" s="765"/>
      <c r="BW12" s="765"/>
      <c r="BX12" s="765"/>
      <c r="BY12" s="765"/>
      <c r="BZ12" s="765"/>
      <c r="CA12" s="765"/>
      <c r="CB12" s="765"/>
      <c r="CC12" s="765"/>
      <c r="CD12" s="765"/>
      <c r="CE12" s="765"/>
      <c r="CF12" s="765"/>
      <c r="CG12" s="765"/>
      <c r="CH12" s="765"/>
      <c r="CI12" s="765"/>
      <c r="CJ12" s="765"/>
      <c r="CK12" s="765"/>
      <c r="CL12" s="765"/>
      <c r="CM12" s="765"/>
      <c r="CN12" s="765"/>
      <c r="CO12" s="765"/>
      <c r="CP12" s="765"/>
      <c r="CQ12" s="765"/>
      <c r="CR12" s="765"/>
      <c r="CS12" s="765"/>
      <c r="CT12" s="765"/>
      <c r="CU12" s="765"/>
      <c r="CV12" s="765"/>
      <c r="CW12" s="765"/>
      <c r="CX12" s="765"/>
      <c r="CY12" s="765"/>
      <c r="CZ12" s="765"/>
      <c r="DA12" s="765"/>
      <c r="DB12" s="765"/>
      <c r="DC12" s="765"/>
      <c r="DD12" s="765"/>
      <c r="DE12" s="765"/>
      <c r="DF12" s="765"/>
      <c r="DG12" s="765"/>
      <c r="DH12" s="765"/>
      <c r="DI12" s="765"/>
      <c r="DJ12" s="765"/>
      <c r="DK12" s="765"/>
      <c r="DL12" s="765"/>
      <c r="DM12" s="765"/>
      <c r="DN12" s="765"/>
      <c r="DO12" s="765"/>
      <c r="DP12" s="765"/>
      <c r="DQ12" s="765"/>
      <c r="DR12" s="765"/>
      <c r="DS12" s="765"/>
      <c r="DT12" s="765"/>
      <c r="DU12" s="765"/>
      <c r="DV12" s="765"/>
      <c r="DW12" s="765"/>
      <c r="DX12" s="765"/>
      <c r="DY12" s="765"/>
      <c r="DZ12" s="765"/>
      <c r="EA12" s="765"/>
      <c r="EB12" s="765"/>
      <c r="EC12" s="765"/>
      <c r="ED12" s="765"/>
      <c r="EE12" s="765"/>
      <c r="EF12" s="765"/>
      <c r="EG12" s="765"/>
      <c r="EH12" s="765"/>
      <c r="EI12" s="765"/>
      <c r="EJ12" s="765"/>
      <c r="EK12" s="765"/>
      <c r="EL12" s="765"/>
      <c r="EM12" s="765"/>
      <c r="EN12" s="765"/>
      <c r="EO12" s="765"/>
      <c r="EP12" s="765"/>
      <c r="EQ12" s="765"/>
      <c r="ER12" s="765"/>
      <c r="ES12" s="765"/>
      <c r="ET12" s="765"/>
      <c r="EU12" s="765"/>
      <c r="EV12" s="765"/>
      <c r="EW12" s="765"/>
      <c r="EX12" s="765"/>
      <c r="EY12" s="765"/>
      <c r="EZ12" s="765"/>
      <c r="FA12" s="765"/>
      <c r="FB12" s="765"/>
      <c r="FC12" s="765"/>
      <c r="FD12" s="765"/>
      <c r="FE12" s="765"/>
      <c r="FF12" s="765"/>
      <c r="FG12" s="765"/>
      <c r="FH12" s="765"/>
      <c r="FI12" s="765"/>
      <c r="FJ12" s="765"/>
      <c r="FK12" s="765"/>
      <c r="FL12" s="765"/>
      <c r="FM12" s="765"/>
      <c r="FN12" s="765"/>
      <c r="FO12" s="765"/>
      <c r="FP12" s="765"/>
      <c r="FQ12" s="765"/>
      <c r="FR12" s="765"/>
      <c r="FS12" s="765"/>
      <c r="FT12" s="765"/>
      <c r="FU12" s="765"/>
      <c r="FV12" s="765"/>
      <c r="FW12" s="765"/>
      <c r="FX12" s="765"/>
      <c r="FY12" s="765"/>
      <c r="FZ12" s="765"/>
      <c r="GA12" s="765"/>
      <c r="GB12" s="765"/>
      <c r="GC12" s="765"/>
      <c r="GD12" s="765"/>
      <c r="GE12" s="765"/>
      <c r="GF12" s="765"/>
      <c r="GG12" s="765"/>
      <c r="GH12" s="765"/>
      <c r="GI12" s="765"/>
      <c r="GJ12" s="765"/>
      <c r="GK12" s="765"/>
      <c r="GL12" s="765"/>
      <c r="GM12" s="765"/>
      <c r="GN12" s="765"/>
      <c r="GO12" s="765"/>
      <c r="GP12" s="765"/>
      <c r="GQ12" s="765"/>
      <c r="GR12" s="765"/>
      <c r="GS12" s="765"/>
      <c r="GT12" s="765"/>
      <c r="GU12" s="765"/>
      <c r="GV12" s="765"/>
      <c r="GW12" s="765"/>
      <c r="GX12" s="765"/>
      <c r="GY12" s="765"/>
      <c r="GZ12" s="765"/>
      <c r="HA12" s="765"/>
      <c r="HB12" s="765"/>
      <c r="HC12" s="765"/>
      <c r="HD12" s="765"/>
      <c r="HE12" s="765"/>
      <c r="HF12" s="765"/>
      <c r="HG12" s="765"/>
      <c r="HH12" s="765"/>
      <c r="HI12" s="765"/>
      <c r="HJ12" s="765"/>
      <c r="HK12" s="765"/>
      <c r="HL12" s="765"/>
      <c r="HM12" s="765"/>
      <c r="HN12" s="765"/>
      <c r="HO12" s="765"/>
      <c r="HP12" s="765"/>
      <c r="HQ12" s="765"/>
      <c r="HR12" s="765"/>
      <c r="HS12" s="765"/>
      <c r="HT12" s="765"/>
      <c r="HU12" s="765"/>
      <c r="HV12" s="765"/>
      <c r="HW12" s="765"/>
      <c r="HX12" s="765"/>
      <c r="HY12" s="765"/>
      <c r="HZ12" s="765"/>
      <c r="IA12" s="765"/>
      <c r="IB12" s="765"/>
      <c r="IC12" s="765"/>
      <c r="ID12" s="765"/>
      <c r="IE12" s="765"/>
      <c r="IF12" s="765"/>
      <c r="IG12" s="765"/>
      <c r="IH12" s="765"/>
      <c r="II12" s="765"/>
      <c r="IJ12" s="765"/>
      <c r="IK12" s="765"/>
      <c r="IL12" s="765"/>
      <c r="IM12" s="765"/>
      <c r="IN12" s="765"/>
      <c r="IO12" s="765"/>
      <c r="IP12" s="765"/>
      <c r="IQ12" s="765"/>
      <c r="IR12" s="765"/>
      <c r="IS12" s="765"/>
      <c r="IT12" s="765"/>
      <c r="IU12" s="765"/>
    </row>
    <row r="13" spans="1:255" s="67" customFormat="1" ht="13.5" x14ac:dyDescent="0.25">
      <c r="A13" s="654"/>
      <c r="B13" s="651" t="s">
        <v>120</v>
      </c>
      <c r="C13" s="768">
        <v>31</v>
      </c>
      <c r="D13" s="768">
        <v>34</v>
      </c>
      <c r="E13" s="768">
        <v>15</v>
      </c>
      <c r="F13" s="768">
        <v>10</v>
      </c>
      <c r="G13" s="768">
        <v>13</v>
      </c>
      <c r="H13" s="768">
        <v>9</v>
      </c>
      <c r="I13" s="776">
        <f>SUM(C13:H13)</f>
        <v>112</v>
      </c>
      <c r="J13" s="636">
        <v>0</v>
      </c>
      <c r="K13" s="636">
        <v>4</v>
      </c>
      <c r="L13" s="646">
        <v>3</v>
      </c>
      <c r="M13" s="646">
        <v>7</v>
      </c>
      <c r="N13" s="646">
        <v>3</v>
      </c>
      <c r="O13" s="646">
        <v>6</v>
      </c>
      <c r="P13" s="646">
        <v>1</v>
      </c>
      <c r="Q13" s="776">
        <f t="shared" ref="Q13:Q19" si="2">SUM(J13:P13)</f>
        <v>24</v>
      </c>
      <c r="R13" s="307"/>
      <c r="S13" s="568"/>
      <c r="T13" s="66"/>
      <c r="U13" s="66"/>
      <c r="V13" s="66"/>
      <c r="W13" s="66"/>
      <c r="X13" s="66"/>
      <c r="Y13" s="66"/>
      <c r="Z13" s="66"/>
      <c r="AA13" s="66"/>
      <c r="AB13" s="763"/>
      <c r="AC13" s="763"/>
      <c r="AD13" s="769"/>
      <c r="AE13" s="769"/>
      <c r="AF13" s="769"/>
      <c r="AG13" s="769"/>
      <c r="AH13" s="769"/>
      <c r="AI13" s="769"/>
      <c r="AJ13" s="763"/>
      <c r="AK13" s="763"/>
      <c r="AL13" s="763"/>
      <c r="AM13" s="763"/>
      <c r="AN13" s="763"/>
      <c r="AO13" s="763"/>
      <c r="AP13" s="763"/>
      <c r="AQ13" s="763"/>
      <c r="AR13" s="763"/>
      <c r="AS13" s="763"/>
      <c r="AT13" s="763"/>
      <c r="AU13" s="763"/>
      <c r="AV13" s="763"/>
      <c r="AW13" s="763"/>
      <c r="AX13" s="763"/>
      <c r="AY13" s="763"/>
      <c r="AZ13" s="763"/>
      <c r="BA13" s="763"/>
      <c r="BB13" s="763"/>
      <c r="BC13" s="763"/>
      <c r="BD13" s="763"/>
      <c r="BE13" s="763"/>
      <c r="BF13" s="763"/>
      <c r="BG13" s="763"/>
      <c r="BH13" s="763"/>
      <c r="BI13" s="763"/>
      <c r="BJ13" s="763"/>
      <c r="BK13" s="763"/>
      <c r="BL13" s="763"/>
      <c r="BM13" s="763"/>
      <c r="BN13" s="763"/>
      <c r="BO13" s="763"/>
      <c r="BP13" s="763"/>
      <c r="BQ13" s="763"/>
      <c r="BR13" s="763"/>
      <c r="BS13" s="763"/>
      <c r="BT13" s="763"/>
      <c r="BU13" s="763"/>
      <c r="BV13" s="763"/>
      <c r="BW13" s="763"/>
      <c r="BX13" s="763"/>
      <c r="BY13" s="763"/>
      <c r="BZ13" s="763"/>
      <c r="CA13" s="763"/>
      <c r="CB13" s="763"/>
      <c r="CC13" s="763"/>
      <c r="CD13" s="763"/>
      <c r="CE13" s="763"/>
      <c r="CF13" s="763"/>
      <c r="CG13" s="763"/>
      <c r="CH13" s="763"/>
      <c r="CI13" s="763"/>
      <c r="CJ13" s="763"/>
      <c r="CK13" s="763"/>
      <c r="CL13" s="763"/>
      <c r="CM13" s="763"/>
      <c r="CN13" s="763"/>
      <c r="CO13" s="763"/>
      <c r="CP13" s="763"/>
      <c r="CQ13" s="763"/>
      <c r="CR13" s="763"/>
      <c r="CS13" s="763"/>
      <c r="CT13" s="763"/>
      <c r="CU13" s="763"/>
      <c r="CV13" s="763"/>
      <c r="CW13" s="763"/>
      <c r="CX13" s="763"/>
      <c r="CY13" s="763"/>
      <c r="CZ13" s="763"/>
      <c r="DA13" s="763"/>
      <c r="DB13" s="763"/>
      <c r="DC13" s="763"/>
      <c r="DD13" s="763"/>
      <c r="DE13" s="763"/>
      <c r="DF13" s="763"/>
      <c r="DG13" s="763"/>
      <c r="DH13" s="763"/>
      <c r="DI13" s="763"/>
      <c r="DJ13" s="763"/>
      <c r="DK13" s="763"/>
      <c r="DL13" s="763"/>
      <c r="DM13" s="763"/>
      <c r="DN13" s="763"/>
      <c r="DO13" s="763"/>
      <c r="DP13" s="763"/>
      <c r="DQ13" s="763"/>
      <c r="DR13" s="763"/>
      <c r="DS13" s="763"/>
      <c r="DT13" s="763"/>
      <c r="DU13" s="763"/>
      <c r="DV13" s="763"/>
      <c r="DW13" s="763"/>
      <c r="DX13" s="763"/>
      <c r="DY13" s="763"/>
      <c r="DZ13" s="763"/>
      <c r="EA13" s="763"/>
      <c r="EB13" s="763"/>
      <c r="EC13" s="763"/>
      <c r="ED13" s="763"/>
      <c r="EE13" s="763"/>
      <c r="EF13" s="763"/>
      <c r="EG13" s="763"/>
      <c r="EH13" s="763"/>
      <c r="EI13" s="763"/>
      <c r="EJ13" s="763"/>
      <c r="EK13" s="763"/>
      <c r="EL13" s="763"/>
      <c r="EM13" s="763"/>
      <c r="EN13" s="763"/>
      <c r="EO13" s="763"/>
      <c r="EP13" s="763"/>
      <c r="EQ13" s="763"/>
      <c r="ER13" s="763"/>
      <c r="ES13" s="763"/>
      <c r="ET13" s="763"/>
      <c r="EU13" s="763"/>
      <c r="EV13" s="763"/>
      <c r="EW13" s="763"/>
      <c r="EX13" s="763"/>
      <c r="EY13" s="763"/>
      <c r="EZ13" s="763"/>
      <c r="FA13" s="763"/>
      <c r="FB13" s="763"/>
      <c r="FC13" s="763"/>
      <c r="FD13" s="763"/>
      <c r="FE13" s="763"/>
      <c r="FF13" s="763"/>
      <c r="FG13" s="763"/>
      <c r="FH13" s="763"/>
      <c r="FI13" s="763"/>
      <c r="FJ13" s="763"/>
      <c r="FK13" s="763"/>
      <c r="FL13" s="763"/>
      <c r="FM13" s="763"/>
      <c r="FN13" s="763"/>
      <c r="FO13" s="763"/>
      <c r="FP13" s="763"/>
      <c r="FQ13" s="763"/>
      <c r="FR13" s="763"/>
      <c r="FS13" s="763"/>
      <c r="FT13" s="763"/>
      <c r="FU13" s="763"/>
      <c r="FV13" s="763"/>
      <c r="FW13" s="763"/>
      <c r="FX13" s="763"/>
      <c r="FY13" s="763"/>
      <c r="FZ13" s="763"/>
      <c r="GA13" s="763"/>
      <c r="GB13" s="763"/>
      <c r="GC13" s="763"/>
      <c r="GD13" s="763"/>
      <c r="GE13" s="763"/>
      <c r="GF13" s="763"/>
      <c r="GG13" s="763"/>
      <c r="GH13" s="763"/>
      <c r="GI13" s="763"/>
      <c r="GJ13" s="763"/>
      <c r="GK13" s="763"/>
      <c r="GL13" s="763"/>
      <c r="GM13" s="763"/>
      <c r="GN13" s="763"/>
      <c r="GO13" s="763"/>
      <c r="GP13" s="763"/>
      <c r="GQ13" s="763"/>
      <c r="GR13" s="763"/>
      <c r="GS13" s="763"/>
      <c r="GT13" s="763"/>
      <c r="GU13" s="763"/>
      <c r="GV13" s="763"/>
      <c r="GW13" s="763"/>
      <c r="GX13" s="763"/>
      <c r="GY13" s="763"/>
      <c r="GZ13" s="763"/>
      <c r="HA13" s="763"/>
      <c r="HB13" s="763"/>
      <c r="HC13" s="763"/>
      <c r="HD13" s="763"/>
      <c r="HE13" s="763"/>
      <c r="HF13" s="763"/>
      <c r="HG13" s="763"/>
      <c r="HH13" s="763"/>
      <c r="HI13" s="763"/>
      <c r="HJ13" s="763"/>
      <c r="HK13" s="763"/>
      <c r="HL13" s="763"/>
      <c r="HM13" s="763"/>
      <c r="HN13" s="763"/>
      <c r="HO13" s="763"/>
      <c r="HP13" s="763"/>
      <c r="HQ13" s="763"/>
      <c r="HR13" s="763"/>
      <c r="HS13" s="763"/>
      <c r="HT13" s="763"/>
      <c r="HU13" s="763"/>
      <c r="HV13" s="763"/>
      <c r="HW13" s="763"/>
      <c r="HX13" s="763"/>
      <c r="HY13" s="763"/>
      <c r="HZ13" s="763"/>
      <c r="IA13" s="763"/>
      <c r="IB13" s="763"/>
      <c r="IC13" s="763"/>
      <c r="ID13" s="763"/>
      <c r="IE13" s="763"/>
      <c r="IF13" s="763"/>
      <c r="IG13" s="763"/>
      <c r="IH13" s="763"/>
      <c r="II13" s="763"/>
      <c r="IJ13" s="763"/>
      <c r="IK13" s="763"/>
      <c r="IL13" s="763"/>
      <c r="IM13" s="763"/>
      <c r="IN13" s="763"/>
      <c r="IO13" s="763"/>
      <c r="IP13" s="763"/>
      <c r="IQ13" s="763"/>
      <c r="IR13" s="763"/>
      <c r="IS13" s="763"/>
      <c r="IT13" s="763"/>
      <c r="IU13" s="763"/>
    </row>
    <row r="14" spans="1:255" s="67" customFormat="1" ht="13.5" x14ac:dyDescent="0.25">
      <c r="A14" s="654"/>
      <c r="B14" s="651" t="s">
        <v>121</v>
      </c>
      <c r="C14" s="636">
        <v>118</v>
      </c>
      <c r="D14" s="636">
        <v>121</v>
      </c>
      <c r="E14" s="636">
        <v>64</v>
      </c>
      <c r="F14" s="636">
        <v>99</v>
      </c>
      <c r="G14" s="636">
        <v>70</v>
      </c>
      <c r="H14" s="636">
        <v>93</v>
      </c>
      <c r="I14" s="776">
        <f t="shared" ref="I14:I19" si="3">SUM(C14:H14)</f>
        <v>565</v>
      </c>
      <c r="J14" s="804"/>
      <c r="K14" s="804"/>
      <c r="L14" s="804"/>
      <c r="M14" s="804"/>
      <c r="N14" s="804"/>
      <c r="O14" s="804"/>
      <c r="P14" s="804"/>
      <c r="Q14" s="776">
        <f t="shared" si="2"/>
        <v>0</v>
      </c>
      <c r="R14" s="307"/>
      <c r="S14" s="568"/>
      <c r="T14" s="66"/>
      <c r="U14" s="66"/>
      <c r="V14" s="66"/>
      <c r="W14" s="66"/>
      <c r="X14" s="66"/>
      <c r="Y14" s="66"/>
      <c r="Z14" s="66"/>
      <c r="AA14" s="66"/>
      <c r="AB14" s="763"/>
      <c r="AC14" s="763"/>
      <c r="AD14" s="769"/>
      <c r="AE14" s="769"/>
      <c r="AF14" s="769"/>
      <c r="AG14" s="769"/>
      <c r="AH14" s="769"/>
      <c r="AI14" s="769"/>
      <c r="AJ14" s="763"/>
      <c r="AK14" s="763"/>
      <c r="AL14" s="763"/>
      <c r="AM14" s="763"/>
      <c r="AN14" s="763"/>
      <c r="AO14" s="763"/>
      <c r="AP14" s="763"/>
      <c r="AQ14" s="763"/>
      <c r="AR14" s="763"/>
      <c r="AS14" s="763"/>
      <c r="AT14" s="763"/>
      <c r="AU14" s="763"/>
      <c r="AV14" s="763"/>
      <c r="AW14" s="763"/>
      <c r="AX14" s="763"/>
      <c r="AY14" s="763"/>
      <c r="AZ14" s="763"/>
      <c r="BA14" s="763"/>
      <c r="BB14" s="763"/>
      <c r="BC14" s="763"/>
      <c r="BD14" s="763"/>
      <c r="BE14" s="763"/>
      <c r="BF14" s="763"/>
      <c r="BG14" s="763"/>
      <c r="BH14" s="763"/>
      <c r="BI14" s="763"/>
      <c r="BJ14" s="763"/>
      <c r="BK14" s="763"/>
      <c r="BL14" s="763"/>
      <c r="BM14" s="763"/>
      <c r="BN14" s="763"/>
      <c r="BO14" s="763"/>
      <c r="BP14" s="763"/>
      <c r="BQ14" s="763"/>
      <c r="BR14" s="763"/>
      <c r="BS14" s="763"/>
      <c r="BT14" s="763"/>
      <c r="BU14" s="763"/>
      <c r="BV14" s="763"/>
      <c r="BW14" s="763"/>
      <c r="BX14" s="763"/>
      <c r="BY14" s="763"/>
      <c r="BZ14" s="763"/>
      <c r="CA14" s="763"/>
      <c r="CB14" s="763"/>
      <c r="CC14" s="763"/>
      <c r="CD14" s="763"/>
      <c r="CE14" s="763"/>
      <c r="CF14" s="763"/>
      <c r="CG14" s="763"/>
      <c r="CH14" s="763"/>
      <c r="CI14" s="763"/>
      <c r="CJ14" s="763"/>
      <c r="CK14" s="763"/>
      <c r="CL14" s="763"/>
      <c r="CM14" s="763"/>
      <c r="CN14" s="763"/>
      <c r="CO14" s="763"/>
      <c r="CP14" s="763"/>
      <c r="CQ14" s="763"/>
      <c r="CR14" s="763"/>
      <c r="CS14" s="763"/>
      <c r="CT14" s="763"/>
      <c r="CU14" s="763"/>
      <c r="CV14" s="763"/>
      <c r="CW14" s="763"/>
      <c r="CX14" s="763"/>
      <c r="CY14" s="763"/>
      <c r="CZ14" s="763"/>
      <c r="DA14" s="763"/>
      <c r="DB14" s="763"/>
      <c r="DC14" s="763"/>
      <c r="DD14" s="763"/>
      <c r="DE14" s="763"/>
      <c r="DF14" s="763"/>
      <c r="DG14" s="763"/>
      <c r="DH14" s="763"/>
      <c r="DI14" s="763"/>
      <c r="DJ14" s="763"/>
      <c r="DK14" s="763"/>
      <c r="DL14" s="763"/>
      <c r="DM14" s="763"/>
      <c r="DN14" s="763"/>
      <c r="DO14" s="763"/>
      <c r="DP14" s="763"/>
      <c r="DQ14" s="763"/>
      <c r="DR14" s="763"/>
      <c r="DS14" s="763"/>
      <c r="DT14" s="763"/>
      <c r="DU14" s="763"/>
      <c r="DV14" s="763"/>
      <c r="DW14" s="763"/>
      <c r="DX14" s="763"/>
      <c r="DY14" s="763"/>
      <c r="DZ14" s="763"/>
      <c r="EA14" s="763"/>
      <c r="EB14" s="763"/>
      <c r="EC14" s="763"/>
      <c r="ED14" s="763"/>
      <c r="EE14" s="763"/>
      <c r="EF14" s="763"/>
      <c r="EG14" s="763"/>
      <c r="EH14" s="763"/>
      <c r="EI14" s="763"/>
      <c r="EJ14" s="763"/>
      <c r="EK14" s="763"/>
      <c r="EL14" s="763"/>
      <c r="EM14" s="763"/>
      <c r="EN14" s="763"/>
      <c r="EO14" s="763"/>
      <c r="EP14" s="763"/>
      <c r="EQ14" s="763"/>
      <c r="ER14" s="763"/>
      <c r="ES14" s="763"/>
      <c r="ET14" s="763"/>
      <c r="EU14" s="763"/>
      <c r="EV14" s="763"/>
      <c r="EW14" s="763"/>
      <c r="EX14" s="763"/>
      <c r="EY14" s="763"/>
      <c r="EZ14" s="763"/>
      <c r="FA14" s="763"/>
      <c r="FB14" s="763"/>
      <c r="FC14" s="763"/>
      <c r="FD14" s="763"/>
      <c r="FE14" s="763"/>
      <c r="FF14" s="763"/>
      <c r="FG14" s="763"/>
      <c r="FH14" s="763"/>
      <c r="FI14" s="763"/>
      <c r="FJ14" s="763"/>
      <c r="FK14" s="763"/>
      <c r="FL14" s="763"/>
      <c r="FM14" s="763"/>
      <c r="FN14" s="763"/>
      <c r="FO14" s="763"/>
      <c r="FP14" s="763"/>
      <c r="FQ14" s="763"/>
      <c r="FR14" s="763"/>
      <c r="FS14" s="763"/>
      <c r="FT14" s="763"/>
      <c r="FU14" s="763"/>
      <c r="FV14" s="763"/>
      <c r="FW14" s="763"/>
      <c r="FX14" s="763"/>
      <c r="FY14" s="763"/>
      <c r="FZ14" s="763"/>
      <c r="GA14" s="763"/>
      <c r="GB14" s="763"/>
      <c r="GC14" s="763"/>
      <c r="GD14" s="763"/>
      <c r="GE14" s="763"/>
      <c r="GF14" s="763"/>
      <c r="GG14" s="763"/>
      <c r="GH14" s="763"/>
      <c r="GI14" s="763"/>
      <c r="GJ14" s="763"/>
      <c r="GK14" s="763"/>
      <c r="GL14" s="763"/>
      <c r="GM14" s="763"/>
      <c r="GN14" s="763"/>
      <c r="GO14" s="763"/>
      <c r="GP14" s="763"/>
      <c r="GQ14" s="763"/>
      <c r="GR14" s="763"/>
      <c r="GS14" s="763"/>
      <c r="GT14" s="763"/>
      <c r="GU14" s="763"/>
      <c r="GV14" s="763"/>
      <c r="GW14" s="763"/>
      <c r="GX14" s="763"/>
      <c r="GY14" s="763"/>
      <c r="GZ14" s="763"/>
      <c r="HA14" s="763"/>
      <c r="HB14" s="763"/>
      <c r="HC14" s="763"/>
      <c r="HD14" s="763"/>
      <c r="HE14" s="763"/>
      <c r="HF14" s="763"/>
      <c r="HG14" s="763"/>
      <c r="HH14" s="763"/>
      <c r="HI14" s="763"/>
      <c r="HJ14" s="763"/>
      <c r="HK14" s="763"/>
      <c r="HL14" s="763"/>
      <c r="HM14" s="763"/>
      <c r="HN14" s="763"/>
      <c r="HO14" s="763"/>
      <c r="HP14" s="763"/>
      <c r="HQ14" s="763"/>
      <c r="HR14" s="763"/>
      <c r="HS14" s="763"/>
      <c r="HT14" s="763"/>
      <c r="HU14" s="763"/>
      <c r="HV14" s="763"/>
      <c r="HW14" s="763"/>
      <c r="HX14" s="763"/>
      <c r="HY14" s="763"/>
      <c r="HZ14" s="763"/>
      <c r="IA14" s="763"/>
      <c r="IB14" s="763"/>
      <c r="IC14" s="763"/>
      <c r="ID14" s="763"/>
      <c r="IE14" s="763"/>
      <c r="IF14" s="763"/>
      <c r="IG14" s="763"/>
      <c r="IH14" s="763"/>
      <c r="II14" s="763"/>
      <c r="IJ14" s="763"/>
      <c r="IK14" s="763"/>
      <c r="IL14" s="763"/>
      <c r="IM14" s="763"/>
      <c r="IN14" s="763"/>
      <c r="IO14" s="763"/>
      <c r="IP14" s="763"/>
      <c r="IQ14" s="763"/>
      <c r="IR14" s="763"/>
      <c r="IS14" s="763"/>
      <c r="IT14" s="763"/>
      <c r="IU14" s="763"/>
    </row>
    <row r="15" spans="1:255" s="67" customFormat="1" ht="13.5" x14ac:dyDescent="0.25">
      <c r="A15" s="654"/>
      <c r="B15" s="651" t="s">
        <v>122</v>
      </c>
      <c r="C15" s="636">
        <v>39</v>
      </c>
      <c r="D15" s="636">
        <v>41</v>
      </c>
      <c r="E15" s="636">
        <v>43</v>
      </c>
      <c r="F15" s="636">
        <v>74</v>
      </c>
      <c r="G15" s="636">
        <v>52</v>
      </c>
      <c r="H15" s="636">
        <v>59</v>
      </c>
      <c r="I15" s="776">
        <f t="shared" si="3"/>
        <v>308</v>
      </c>
      <c r="J15" s="804"/>
      <c r="K15" s="804"/>
      <c r="L15" s="804"/>
      <c r="M15" s="804"/>
      <c r="N15" s="804"/>
      <c r="O15" s="804"/>
      <c r="P15" s="804"/>
      <c r="Q15" s="776">
        <f t="shared" si="2"/>
        <v>0</v>
      </c>
      <c r="R15" s="307"/>
      <c r="S15" s="568"/>
      <c r="T15" s="66"/>
      <c r="U15" s="66"/>
      <c r="V15" s="66"/>
      <c r="W15" s="66"/>
      <c r="X15" s="66"/>
      <c r="Y15" s="66"/>
      <c r="Z15" s="66"/>
      <c r="AA15" s="66"/>
      <c r="AB15" s="763"/>
      <c r="AC15" s="763"/>
      <c r="AD15" s="769"/>
      <c r="AE15" s="769"/>
      <c r="AF15" s="769"/>
      <c r="AG15" s="769"/>
      <c r="AH15" s="769"/>
      <c r="AI15" s="769"/>
      <c r="AJ15" s="763"/>
      <c r="AK15" s="763"/>
      <c r="AL15" s="763"/>
      <c r="AM15" s="763"/>
      <c r="AN15" s="763"/>
      <c r="AO15" s="763"/>
      <c r="AP15" s="763"/>
      <c r="AQ15" s="763"/>
      <c r="AR15" s="763"/>
      <c r="AS15" s="763"/>
      <c r="AT15" s="763"/>
      <c r="AU15" s="763"/>
      <c r="AV15" s="763"/>
      <c r="AW15" s="763"/>
      <c r="AX15" s="763"/>
      <c r="AY15" s="763"/>
      <c r="AZ15" s="763"/>
      <c r="BA15" s="763"/>
      <c r="BB15" s="763"/>
      <c r="BC15" s="763"/>
      <c r="BD15" s="763"/>
      <c r="BE15" s="763"/>
      <c r="BF15" s="763"/>
      <c r="BG15" s="763"/>
      <c r="BH15" s="763"/>
      <c r="BI15" s="763"/>
      <c r="BJ15" s="763"/>
      <c r="BK15" s="763"/>
      <c r="BL15" s="763"/>
      <c r="BM15" s="763"/>
      <c r="BN15" s="763"/>
      <c r="BO15" s="763"/>
      <c r="BP15" s="763"/>
      <c r="BQ15" s="763"/>
      <c r="BR15" s="763"/>
      <c r="BS15" s="763"/>
      <c r="BT15" s="763"/>
      <c r="BU15" s="763"/>
      <c r="BV15" s="763"/>
      <c r="BW15" s="763"/>
      <c r="BX15" s="763"/>
      <c r="BY15" s="763"/>
      <c r="BZ15" s="763"/>
      <c r="CA15" s="763"/>
      <c r="CB15" s="763"/>
      <c r="CC15" s="763"/>
      <c r="CD15" s="763"/>
      <c r="CE15" s="763"/>
      <c r="CF15" s="763"/>
      <c r="CG15" s="763"/>
      <c r="CH15" s="763"/>
      <c r="CI15" s="763"/>
      <c r="CJ15" s="763"/>
      <c r="CK15" s="763"/>
      <c r="CL15" s="763"/>
      <c r="CM15" s="763"/>
      <c r="CN15" s="763"/>
      <c r="CO15" s="763"/>
      <c r="CP15" s="763"/>
      <c r="CQ15" s="763"/>
      <c r="CR15" s="763"/>
      <c r="CS15" s="763"/>
      <c r="CT15" s="763"/>
      <c r="CU15" s="763"/>
      <c r="CV15" s="763"/>
      <c r="CW15" s="763"/>
      <c r="CX15" s="763"/>
      <c r="CY15" s="763"/>
      <c r="CZ15" s="763"/>
      <c r="DA15" s="763"/>
      <c r="DB15" s="763"/>
      <c r="DC15" s="763"/>
      <c r="DD15" s="763"/>
      <c r="DE15" s="763"/>
      <c r="DF15" s="763"/>
      <c r="DG15" s="763"/>
      <c r="DH15" s="763"/>
      <c r="DI15" s="763"/>
      <c r="DJ15" s="763"/>
      <c r="DK15" s="763"/>
      <c r="DL15" s="763"/>
      <c r="DM15" s="763"/>
      <c r="DN15" s="763"/>
      <c r="DO15" s="763"/>
      <c r="DP15" s="763"/>
      <c r="DQ15" s="763"/>
      <c r="DR15" s="763"/>
      <c r="DS15" s="763"/>
      <c r="DT15" s="763"/>
      <c r="DU15" s="763"/>
      <c r="DV15" s="763"/>
      <c r="DW15" s="763"/>
      <c r="DX15" s="763"/>
      <c r="DY15" s="763"/>
      <c r="DZ15" s="763"/>
      <c r="EA15" s="763"/>
      <c r="EB15" s="763"/>
      <c r="EC15" s="763"/>
      <c r="ED15" s="763"/>
      <c r="EE15" s="763"/>
      <c r="EF15" s="763"/>
      <c r="EG15" s="763"/>
      <c r="EH15" s="763"/>
      <c r="EI15" s="763"/>
      <c r="EJ15" s="763"/>
      <c r="EK15" s="763"/>
      <c r="EL15" s="763"/>
      <c r="EM15" s="763"/>
      <c r="EN15" s="763"/>
      <c r="EO15" s="763"/>
      <c r="EP15" s="763"/>
      <c r="EQ15" s="763"/>
      <c r="ER15" s="763"/>
      <c r="ES15" s="763"/>
      <c r="ET15" s="763"/>
      <c r="EU15" s="763"/>
      <c r="EV15" s="763"/>
      <c r="EW15" s="763"/>
      <c r="EX15" s="763"/>
      <c r="EY15" s="763"/>
      <c r="EZ15" s="763"/>
      <c r="FA15" s="763"/>
      <c r="FB15" s="763"/>
      <c r="FC15" s="763"/>
      <c r="FD15" s="763"/>
      <c r="FE15" s="763"/>
      <c r="FF15" s="763"/>
      <c r="FG15" s="763"/>
      <c r="FH15" s="763"/>
      <c r="FI15" s="763"/>
      <c r="FJ15" s="763"/>
      <c r="FK15" s="763"/>
      <c r="FL15" s="763"/>
      <c r="FM15" s="763"/>
      <c r="FN15" s="763"/>
      <c r="FO15" s="763"/>
      <c r="FP15" s="763"/>
      <c r="FQ15" s="763"/>
      <c r="FR15" s="763"/>
      <c r="FS15" s="763"/>
      <c r="FT15" s="763"/>
      <c r="FU15" s="763"/>
      <c r="FV15" s="763"/>
      <c r="FW15" s="763"/>
      <c r="FX15" s="763"/>
      <c r="FY15" s="763"/>
      <c r="FZ15" s="763"/>
      <c r="GA15" s="763"/>
      <c r="GB15" s="763"/>
      <c r="GC15" s="763"/>
      <c r="GD15" s="763"/>
      <c r="GE15" s="763"/>
      <c r="GF15" s="763"/>
      <c r="GG15" s="763"/>
      <c r="GH15" s="763"/>
      <c r="GI15" s="763"/>
      <c r="GJ15" s="763"/>
      <c r="GK15" s="763"/>
      <c r="GL15" s="763"/>
      <c r="GM15" s="763"/>
      <c r="GN15" s="763"/>
      <c r="GO15" s="763"/>
      <c r="GP15" s="763"/>
      <c r="GQ15" s="763"/>
      <c r="GR15" s="763"/>
      <c r="GS15" s="763"/>
      <c r="GT15" s="763"/>
      <c r="GU15" s="763"/>
      <c r="GV15" s="763"/>
      <c r="GW15" s="763"/>
      <c r="GX15" s="763"/>
      <c r="GY15" s="763"/>
      <c r="GZ15" s="763"/>
      <c r="HA15" s="763"/>
      <c r="HB15" s="763"/>
      <c r="HC15" s="763"/>
      <c r="HD15" s="763"/>
      <c r="HE15" s="763"/>
      <c r="HF15" s="763"/>
      <c r="HG15" s="763"/>
      <c r="HH15" s="763"/>
      <c r="HI15" s="763"/>
      <c r="HJ15" s="763"/>
      <c r="HK15" s="763"/>
      <c r="HL15" s="763"/>
      <c r="HM15" s="763"/>
      <c r="HN15" s="763"/>
      <c r="HO15" s="763"/>
      <c r="HP15" s="763"/>
      <c r="HQ15" s="763"/>
      <c r="HR15" s="763"/>
      <c r="HS15" s="763"/>
      <c r="HT15" s="763"/>
      <c r="HU15" s="763"/>
      <c r="HV15" s="763"/>
      <c r="HW15" s="763"/>
      <c r="HX15" s="763"/>
      <c r="HY15" s="763"/>
      <c r="HZ15" s="763"/>
      <c r="IA15" s="763"/>
      <c r="IB15" s="763"/>
      <c r="IC15" s="763"/>
      <c r="ID15" s="763"/>
      <c r="IE15" s="763"/>
      <c r="IF15" s="763"/>
      <c r="IG15" s="763"/>
      <c r="IH15" s="763"/>
      <c r="II15" s="763"/>
      <c r="IJ15" s="763"/>
      <c r="IK15" s="763"/>
      <c r="IL15" s="763"/>
      <c r="IM15" s="763"/>
      <c r="IN15" s="763"/>
      <c r="IO15" s="763"/>
      <c r="IP15" s="763"/>
      <c r="IQ15" s="763"/>
      <c r="IR15" s="763"/>
      <c r="IS15" s="763"/>
      <c r="IT15" s="763"/>
      <c r="IU15" s="763"/>
    </row>
    <row r="16" spans="1:255" s="67" customFormat="1" ht="13.5" x14ac:dyDescent="0.25">
      <c r="A16" s="654"/>
      <c r="B16" s="651" t="s">
        <v>123</v>
      </c>
      <c r="C16" s="646">
        <v>76</v>
      </c>
      <c r="D16" s="646">
        <v>43</v>
      </c>
      <c r="E16" s="805"/>
      <c r="F16" s="805"/>
      <c r="G16" s="805"/>
      <c r="H16" s="805"/>
      <c r="I16" s="776">
        <f t="shared" si="3"/>
        <v>119</v>
      </c>
      <c r="J16" s="636">
        <v>19</v>
      </c>
      <c r="K16" s="636">
        <v>32</v>
      </c>
      <c r="L16" s="636">
        <v>43</v>
      </c>
      <c r="M16" s="636">
        <v>24</v>
      </c>
      <c r="N16" s="636">
        <v>21</v>
      </c>
      <c r="O16" s="636">
        <v>20</v>
      </c>
      <c r="P16" s="636">
        <v>6</v>
      </c>
      <c r="Q16" s="776">
        <f t="shared" si="2"/>
        <v>165</v>
      </c>
      <c r="R16" s="307"/>
      <c r="S16" s="568"/>
      <c r="T16" s="66"/>
      <c r="U16" s="66"/>
      <c r="V16" s="66"/>
      <c r="W16" s="66"/>
      <c r="X16" s="66"/>
      <c r="Y16" s="66"/>
      <c r="Z16" s="66"/>
      <c r="AA16" s="66"/>
      <c r="AB16" s="763"/>
      <c r="AC16" s="763"/>
      <c r="AD16" s="769"/>
      <c r="AE16" s="769"/>
      <c r="AF16" s="769"/>
      <c r="AG16" s="769"/>
      <c r="AH16" s="769"/>
      <c r="AI16" s="769"/>
      <c r="AJ16" s="763"/>
      <c r="AK16" s="763"/>
      <c r="AL16" s="763"/>
      <c r="AM16" s="763"/>
      <c r="AN16" s="763"/>
      <c r="AO16" s="763"/>
      <c r="AP16" s="763"/>
      <c r="AQ16" s="763"/>
      <c r="AR16" s="763"/>
      <c r="AS16" s="763"/>
      <c r="AT16" s="763"/>
      <c r="AU16" s="763"/>
      <c r="AV16" s="763"/>
      <c r="AW16" s="763"/>
      <c r="AX16" s="763"/>
      <c r="AY16" s="763"/>
      <c r="AZ16" s="763"/>
      <c r="BA16" s="763"/>
      <c r="BB16" s="763"/>
      <c r="BC16" s="763"/>
      <c r="BD16" s="763"/>
      <c r="BE16" s="763"/>
      <c r="BF16" s="763"/>
      <c r="BG16" s="763"/>
      <c r="BH16" s="763"/>
      <c r="BI16" s="763"/>
      <c r="BJ16" s="763"/>
      <c r="BK16" s="763"/>
      <c r="BL16" s="763"/>
      <c r="BM16" s="763"/>
      <c r="BN16" s="763"/>
      <c r="BO16" s="763"/>
      <c r="BP16" s="763"/>
      <c r="BQ16" s="763"/>
      <c r="BR16" s="763"/>
      <c r="BS16" s="763"/>
      <c r="BT16" s="763"/>
      <c r="BU16" s="763"/>
      <c r="BV16" s="763"/>
      <c r="BW16" s="763"/>
      <c r="BX16" s="763"/>
      <c r="BY16" s="763"/>
      <c r="BZ16" s="763"/>
      <c r="CA16" s="763"/>
      <c r="CB16" s="763"/>
      <c r="CC16" s="763"/>
      <c r="CD16" s="763"/>
      <c r="CE16" s="763"/>
      <c r="CF16" s="763"/>
      <c r="CG16" s="763"/>
      <c r="CH16" s="763"/>
      <c r="CI16" s="763"/>
      <c r="CJ16" s="763"/>
      <c r="CK16" s="763"/>
      <c r="CL16" s="763"/>
      <c r="CM16" s="763"/>
      <c r="CN16" s="763"/>
      <c r="CO16" s="763"/>
      <c r="CP16" s="763"/>
      <c r="CQ16" s="763"/>
      <c r="CR16" s="763"/>
      <c r="CS16" s="763"/>
      <c r="CT16" s="763"/>
      <c r="CU16" s="763"/>
      <c r="CV16" s="763"/>
      <c r="CW16" s="763"/>
      <c r="CX16" s="763"/>
      <c r="CY16" s="763"/>
      <c r="CZ16" s="763"/>
      <c r="DA16" s="763"/>
      <c r="DB16" s="763"/>
      <c r="DC16" s="763"/>
      <c r="DD16" s="763"/>
      <c r="DE16" s="763"/>
      <c r="DF16" s="763"/>
      <c r="DG16" s="763"/>
      <c r="DH16" s="763"/>
      <c r="DI16" s="763"/>
      <c r="DJ16" s="763"/>
      <c r="DK16" s="763"/>
      <c r="DL16" s="763"/>
      <c r="DM16" s="763"/>
      <c r="DN16" s="763"/>
      <c r="DO16" s="763"/>
      <c r="DP16" s="763"/>
      <c r="DQ16" s="763"/>
      <c r="DR16" s="763"/>
      <c r="DS16" s="763"/>
      <c r="DT16" s="763"/>
      <c r="DU16" s="763"/>
      <c r="DV16" s="763"/>
      <c r="DW16" s="763"/>
      <c r="DX16" s="763"/>
      <c r="DY16" s="763"/>
      <c r="DZ16" s="763"/>
      <c r="EA16" s="763"/>
      <c r="EB16" s="763"/>
      <c r="EC16" s="763"/>
      <c r="ED16" s="763"/>
      <c r="EE16" s="763"/>
      <c r="EF16" s="763"/>
      <c r="EG16" s="763"/>
      <c r="EH16" s="763"/>
      <c r="EI16" s="763"/>
      <c r="EJ16" s="763"/>
      <c r="EK16" s="763"/>
      <c r="EL16" s="763"/>
      <c r="EM16" s="763"/>
      <c r="EN16" s="763"/>
      <c r="EO16" s="763"/>
      <c r="EP16" s="763"/>
      <c r="EQ16" s="763"/>
      <c r="ER16" s="763"/>
      <c r="ES16" s="763"/>
      <c r="ET16" s="763"/>
      <c r="EU16" s="763"/>
      <c r="EV16" s="763"/>
      <c r="EW16" s="763"/>
      <c r="EX16" s="763"/>
      <c r="EY16" s="763"/>
      <c r="EZ16" s="763"/>
      <c r="FA16" s="763"/>
      <c r="FB16" s="763"/>
      <c r="FC16" s="763"/>
      <c r="FD16" s="763"/>
      <c r="FE16" s="763"/>
      <c r="FF16" s="763"/>
      <c r="FG16" s="763"/>
      <c r="FH16" s="763"/>
      <c r="FI16" s="763"/>
      <c r="FJ16" s="763"/>
      <c r="FK16" s="763"/>
      <c r="FL16" s="763"/>
      <c r="FM16" s="763"/>
      <c r="FN16" s="763"/>
      <c r="FO16" s="763"/>
      <c r="FP16" s="763"/>
      <c r="FQ16" s="763"/>
      <c r="FR16" s="763"/>
      <c r="FS16" s="763"/>
      <c r="FT16" s="763"/>
      <c r="FU16" s="763"/>
      <c r="FV16" s="763"/>
      <c r="FW16" s="763"/>
      <c r="FX16" s="763"/>
      <c r="FY16" s="763"/>
      <c r="FZ16" s="763"/>
      <c r="GA16" s="763"/>
      <c r="GB16" s="763"/>
      <c r="GC16" s="763"/>
      <c r="GD16" s="763"/>
      <c r="GE16" s="763"/>
      <c r="GF16" s="763"/>
      <c r="GG16" s="763"/>
      <c r="GH16" s="763"/>
      <c r="GI16" s="763"/>
      <c r="GJ16" s="763"/>
      <c r="GK16" s="763"/>
      <c r="GL16" s="763"/>
      <c r="GM16" s="763"/>
      <c r="GN16" s="763"/>
      <c r="GO16" s="763"/>
      <c r="GP16" s="763"/>
      <c r="GQ16" s="763"/>
      <c r="GR16" s="763"/>
      <c r="GS16" s="763"/>
      <c r="GT16" s="763"/>
      <c r="GU16" s="763"/>
      <c r="GV16" s="763"/>
      <c r="GW16" s="763"/>
      <c r="GX16" s="763"/>
      <c r="GY16" s="763"/>
      <c r="GZ16" s="763"/>
      <c r="HA16" s="763"/>
      <c r="HB16" s="763"/>
      <c r="HC16" s="763"/>
      <c r="HD16" s="763"/>
      <c r="HE16" s="763"/>
      <c r="HF16" s="763"/>
      <c r="HG16" s="763"/>
      <c r="HH16" s="763"/>
      <c r="HI16" s="763"/>
      <c r="HJ16" s="763"/>
      <c r="HK16" s="763"/>
      <c r="HL16" s="763"/>
      <c r="HM16" s="763"/>
      <c r="HN16" s="763"/>
      <c r="HO16" s="763"/>
      <c r="HP16" s="763"/>
      <c r="HQ16" s="763"/>
      <c r="HR16" s="763"/>
      <c r="HS16" s="763"/>
      <c r="HT16" s="763"/>
      <c r="HU16" s="763"/>
      <c r="HV16" s="763"/>
      <c r="HW16" s="763"/>
      <c r="HX16" s="763"/>
      <c r="HY16" s="763"/>
      <c r="HZ16" s="763"/>
      <c r="IA16" s="763"/>
      <c r="IB16" s="763"/>
      <c r="IC16" s="763"/>
      <c r="ID16" s="763"/>
      <c r="IE16" s="763"/>
      <c r="IF16" s="763"/>
      <c r="IG16" s="763"/>
      <c r="IH16" s="763"/>
      <c r="II16" s="763"/>
      <c r="IJ16" s="763"/>
      <c r="IK16" s="763"/>
      <c r="IL16" s="763"/>
      <c r="IM16" s="763"/>
      <c r="IN16" s="763"/>
      <c r="IO16" s="763"/>
      <c r="IP16" s="763"/>
      <c r="IQ16" s="763"/>
      <c r="IR16" s="763"/>
      <c r="IS16" s="763"/>
      <c r="IT16" s="763"/>
      <c r="IU16" s="763"/>
    </row>
    <row r="17" spans="1:255" s="67" customFormat="1" ht="13.5" x14ac:dyDescent="0.25">
      <c r="A17" s="654"/>
      <c r="B17" s="651" t="s">
        <v>436</v>
      </c>
      <c r="C17" s="636">
        <v>87</v>
      </c>
      <c r="D17" s="636">
        <v>68</v>
      </c>
      <c r="E17" s="636">
        <v>58</v>
      </c>
      <c r="F17" s="636">
        <v>48</v>
      </c>
      <c r="G17" s="636">
        <v>32</v>
      </c>
      <c r="H17" s="636">
        <v>50</v>
      </c>
      <c r="I17" s="776">
        <f t="shared" si="3"/>
        <v>343</v>
      </c>
      <c r="J17" s="636">
        <v>6</v>
      </c>
      <c r="K17" s="636">
        <v>15</v>
      </c>
      <c r="L17" s="636">
        <v>26</v>
      </c>
      <c r="M17" s="636">
        <v>18</v>
      </c>
      <c r="N17" s="636">
        <v>22</v>
      </c>
      <c r="O17" s="636">
        <v>9</v>
      </c>
      <c r="P17" s="636">
        <v>8</v>
      </c>
      <c r="Q17" s="776">
        <f t="shared" si="2"/>
        <v>104</v>
      </c>
      <c r="R17" s="307"/>
      <c r="S17" s="568"/>
      <c r="T17" s="66"/>
      <c r="U17" s="66"/>
      <c r="V17" s="66"/>
      <c r="W17" s="66"/>
      <c r="X17" s="66"/>
      <c r="Y17" s="66"/>
      <c r="Z17" s="66"/>
      <c r="AA17" s="66"/>
      <c r="AB17" s="763"/>
      <c r="AC17" s="763"/>
      <c r="AD17" s="769"/>
      <c r="AE17" s="769"/>
      <c r="AF17" s="769"/>
      <c r="AG17" s="769"/>
      <c r="AH17" s="769"/>
      <c r="AI17" s="769"/>
      <c r="AJ17" s="763"/>
      <c r="AK17" s="763"/>
      <c r="AL17" s="763"/>
      <c r="AM17" s="763"/>
      <c r="AN17" s="763"/>
      <c r="AO17" s="763"/>
      <c r="AP17" s="763"/>
      <c r="AQ17" s="763"/>
      <c r="AR17" s="763"/>
      <c r="AS17" s="763"/>
      <c r="AT17" s="763"/>
      <c r="AU17" s="763"/>
      <c r="AV17" s="763"/>
      <c r="AW17" s="763"/>
      <c r="AX17" s="763"/>
      <c r="AY17" s="763"/>
      <c r="AZ17" s="763"/>
      <c r="BA17" s="763"/>
      <c r="BB17" s="763"/>
      <c r="BC17" s="763"/>
      <c r="BD17" s="763"/>
      <c r="BE17" s="763"/>
      <c r="BF17" s="763"/>
      <c r="BG17" s="763"/>
      <c r="BH17" s="763"/>
      <c r="BI17" s="763"/>
      <c r="BJ17" s="763"/>
      <c r="BK17" s="763"/>
      <c r="BL17" s="763"/>
      <c r="BM17" s="763"/>
      <c r="BN17" s="763"/>
      <c r="BO17" s="763"/>
      <c r="BP17" s="763"/>
      <c r="BQ17" s="763"/>
      <c r="BR17" s="763"/>
      <c r="BS17" s="763"/>
      <c r="BT17" s="763"/>
      <c r="BU17" s="763"/>
      <c r="BV17" s="763"/>
      <c r="BW17" s="763"/>
      <c r="BX17" s="763"/>
      <c r="BY17" s="763"/>
      <c r="BZ17" s="763"/>
      <c r="CA17" s="763"/>
      <c r="CB17" s="763"/>
      <c r="CC17" s="763"/>
      <c r="CD17" s="763"/>
      <c r="CE17" s="763"/>
      <c r="CF17" s="763"/>
      <c r="CG17" s="763"/>
      <c r="CH17" s="763"/>
      <c r="CI17" s="763"/>
      <c r="CJ17" s="763"/>
      <c r="CK17" s="763"/>
      <c r="CL17" s="763"/>
      <c r="CM17" s="763"/>
      <c r="CN17" s="763"/>
      <c r="CO17" s="763"/>
      <c r="CP17" s="763"/>
      <c r="CQ17" s="763"/>
      <c r="CR17" s="763"/>
      <c r="CS17" s="763"/>
      <c r="CT17" s="763"/>
      <c r="CU17" s="763"/>
      <c r="CV17" s="763"/>
      <c r="CW17" s="763"/>
      <c r="CX17" s="763"/>
      <c r="CY17" s="763"/>
      <c r="CZ17" s="763"/>
      <c r="DA17" s="763"/>
      <c r="DB17" s="763"/>
      <c r="DC17" s="763"/>
      <c r="DD17" s="763"/>
      <c r="DE17" s="763"/>
      <c r="DF17" s="763"/>
      <c r="DG17" s="763"/>
      <c r="DH17" s="763"/>
      <c r="DI17" s="763"/>
      <c r="DJ17" s="763"/>
      <c r="DK17" s="763"/>
      <c r="DL17" s="763"/>
      <c r="DM17" s="763"/>
      <c r="DN17" s="763"/>
      <c r="DO17" s="763"/>
      <c r="DP17" s="763"/>
      <c r="DQ17" s="763"/>
      <c r="DR17" s="763"/>
      <c r="DS17" s="763"/>
      <c r="DT17" s="763"/>
      <c r="DU17" s="763"/>
      <c r="DV17" s="763"/>
      <c r="DW17" s="763"/>
      <c r="DX17" s="763"/>
      <c r="DY17" s="763"/>
      <c r="DZ17" s="763"/>
      <c r="EA17" s="763"/>
      <c r="EB17" s="763"/>
      <c r="EC17" s="763"/>
      <c r="ED17" s="763"/>
      <c r="EE17" s="763"/>
      <c r="EF17" s="763"/>
      <c r="EG17" s="763"/>
      <c r="EH17" s="763"/>
      <c r="EI17" s="763"/>
      <c r="EJ17" s="763"/>
      <c r="EK17" s="763"/>
      <c r="EL17" s="763"/>
      <c r="EM17" s="763"/>
      <c r="EN17" s="763"/>
      <c r="EO17" s="763"/>
      <c r="EP17" s="763"/>
      <c r="EQ17" s="763"/>
      <c r="ER17" s="763"/>
      <c r="ES17" s="763"/>
      <c r="ET17" s="763"/>
      <c r="EU17" s="763"/>
      <c r="EV17" s="763"/>
      <c r="EW17" s="763"/>
      <c r="EX17" s="763"/>
      <c r="EY17" s="763"/>
      <c r="EZ17" s="763"/>
      <c r="FA17" s="763"/>
      <c r="FB17" s="763"/>
      <c r="FC17" s="763"/>
      <c r="FD17" s="763"/>
      <c r="FE17" s="763"/>
      <c r="FF17" s="763"/>
      <c r="FG17" s="763"/>
      <c r="FH17" s="763"/>
      <c r="FI17" s="763"/>
      <c r="FJ17" s="763"/>
      <c r="FK17" s="763"/>
      <c r="FL17" s="763"/>
      <c r="FM17" s="763"/>
      <c r="FN17" s="763"/>
      <c r="FO17" s="763"/>
      <c r="FP17" s="763"/>
      <c r="FQ17" s="763"/>
      <c r="FR17" s="763"/>
      <c r="FS17" s="763"/>
      <c r="FT17" s="763"/>
      <c r="FU17" s="763"/>
      <c r="FV17" s="763"/>
      <c r="FW17" s="763"/>
      <c r="FX17" s="763"/>
      <c r="FY17" s="763"/>
      <c r="FZ17" s="763"/>
      <c r="GA17" s="763"/>
      <c r="GB17" s="763"/>
      <c r="GC17" s="763"/>
      <c r="GD17" s="763"/>
      <c r="GE17" s="763"/>
      <c r="GF17" s="763"/>
      <c r="GG17" s="763"/>
      <c r="GH17" s="763"/>
      <c r="GI17" s="763"/>
      <c r="GJ17" s="763"/>
      <c r="GK17" s="763"/>
      <c r="GL17" s="763"/>
      <c r="GM17" s="763"/>
      <c r="GN17" s="763"/>
      <c r="GO17" s="763"/>
      <c r="GP17" s="763"/>
      <c r="GQ17" s="763"/>
      <c r="GR17" s="763"/>
      <c r="GS17" s="763"/>
      <c r="GT17" s="763"/>
      <c r="GU17" s="763"/>
      <c r="GV17" s="763"/>
      <c r="GW17" s="763"/>
      <c r="GX17" s="763"/>
      <c r="GY17" s="763"/>
      <c r="GZ17" s="763"/>
      <c r="HA17" s="763"/>
      <c r="HB17" s="763"/>
      <c r="HC17" s="763"/>
      <c r="HD17" s="763"/>
      <c r="HE17" s="763"/>
      <c r="HF17" s="763"/>
      <c r="HG17" s="763"/>
      <c r="HH17" s="763"/>
      <c r="HI17" s="763"/>
      <c r="HJ17" s="763"/>
      <c r="HK17" s="763"/>
      <c r="HL17" s="763"/>
      <c r="HM17" s="763"/>
      <c r="HN17" s="763"/>
      <c r="HO17" s="763"/>
      <c r="HP17" s="763"/>
      <c r="HQ17" s="763"/>
      <c r="HR17" s="763"/>
      <c r="HS17" s="763"/>
      <c r="HT17" s="763"/>
      <c r="HU17" s="763"/>
      <c r="HV17" s="763"/>
      <c r="HW17" s="763"/>
      <c r="HX17" s="763"/>
      <c r="HY17" s="763"/>
      <c r="HZ17" s="763"/>
      <c r="IA17" s="763"/>
      <c r="IB17" s="763"/>
      <c r="IC17" s="763"/>
      <c r="ID17" s="763"/>
      <c r="IE17" s="763"/>
      <c r="IF17" s="763"/>
      <c r="IG17" s="763"/>
      <c r="IH17" s="763"/>
      <c r="II17" s="763"/>
      <c r="IJ17" s="763"/>
      <c r="IK17" s="763"/>
      <c r="IL17" s="763"/>
      <c r="IM17" s="763"/>
      <c r="IN17" s="763"/>
      <c r="IO17" s="763"/>
      <c r="IP17" s="763"/>
      <c r="IQ17" s="763"/>
      <c r="IR17" s="763"/>
      <c r="IS17" s="763"/>
      <c r="IT17" s="763"/>
      <c r="IU17" s="763"/>
    </row>
    <row r="18" spans="1:255" s="67" customFormat="1" ht="13.5" x14ac:dyDescent="0.25">
      <c r="A18" s="654"/>
      <c r="B18" s="651" t="s">
        <v>124</v>
      </c>
      <c r="C18" s="804"/>
      <c r="D18" s="804"/>
      <c r="E18" s="804"/>
      <c r="F18" s="804"/>
      <c r="G18" s="804"/>
      <c r="H18" s="804"/>
      <c r="I18" s="776">
        <f t="shared" si="3"/>
        <v>0</v>
      </c>
      <c r="J18" s="804"/>
      <c r="K18" s="804"/>
      <c r="L18" s="804"/>
      <c r="M18" s="804"/>
      <c r="N18" s="804"/>
      <c r="O18" s="804"/>
      <c r="P18" s="804"/>
      <c r="Q18" s="776">
        <f t="shared" si="2"/>
        <v>0</v>
      </c>
      <c r="R18" s="307"/>
      <c r="S18" s="568"/>
      <c r="T18" s="66"/>
      <c r="U18" s="66"/>
      <c r="V18" s="66"/>
      <c r="W18" s="66"/>
      <c r="X18" s="66"/>
      <c r="Y18" s="66"/>
      <c r="Z18" s="66"/>
      <c r="AA18" s="66"/>
      <c r="AB18" s="763"/>
      <c r="AC18" s="763"/>
      <c r="AD18" s="769"/>
      <c r="AE18" s="769"/>
      <c r="AF18" s="769"/>
      <c r="AG18" s="769"/>
      <c r="AH18" s="769"/>
      <c r="AI18" s="769"/>
      <c r="AJ18" s="763"/>
      <c r="AK18" s="763"/>
      <c r="AL18" s="763"/>
      <c r="AM18" s="763"/>
      <c r="AN18" s="763"/>
      <c r="AO18" s="763"/>
      <c r="AP18" s="763"/>
      <c r="AQ18" s="763"/>
      <c r="AR18" s="763"/>
      <c r="AS18" s="763"/>
      <c r="AT18" s="763"/>
      <c r="AU18" s="763"/>
      <c r="AV18" s="763"/>
      <c r="AW18" s="763"/>
      <c r="AX18" s="763"/>
      <c r="AY18" s="763"/>
      <c r="AZ18" s="763"/>
      <c r="BA18" s="763"/>
      <c r="BB18" s="763"/>
      <c r="BC18" s="763"/>
      <c r="BD18" s="763"/>
      <c r="BE18" s="763"/>
      <c r="BF18" s="763"/>
      <c r="BG18" s="763"/>
      <c r="BH18" s="763"/>
      <c r="BI18" s="763"/>
      <c r="BJ18" s="763"/>
      <c r="BK18" s="763"/>
      <c r="BL18" s="763"/>
      <c r="BM18" s="763"/>
      <c r="BN18" s="763"/>
      <c r="BO18" s="763"/>
      <c r="BP18" s="763"/>
      <c r="BQ18" s="763"/>
      <c r="BR18" s="763"/>
      <c r="BS18" s="763"/>
      <c r="BT18" s="763"/>
      <c r="BU18" s="763"/>
      <c r="BV18" s="763"/>
      <c r="BW18" s="763"/>
      <c r="BX18" s="763"/>
      <c r="BY18" s="763"/>
      <c r="BZ18" s="763"/>
      <c r="CA18" s="763"/>
      <c r="CB18" s="763"/>
      <c r="CC18" s="763"/>
      <c r="CD18" s="763"/>
      <c r="CE18" s="763"/>
      <c r="CF18" s="763"/>
      <c r="CG18" s="763"/>
      <c r="CH18" s="763"/>
      <c r="CI18" s="763"/>
      <c r="CJ18" s="763"/>
      <c r="CK18" s="763"/>
      <c r="CL18" s="763"/>
      <c r="CM18" s="763"/>
      <c r="CN18" s="763"/>
      <c r="CO18" s="763"/>
      <c r="CP18" s="763"/>
      <c r="CQ18" s="763"/>
      <c r="CR18" s="763"/>
      <c r="CS18" s="763"/>
      <c r="CT18" s="763"/>
      <c r="CU18" s="763"/>
      <c r="CV18" s="763"/>
      <c r="CW18" s="763"/>
      <c r="CX18" s="763"/>
      <c r="CY18" s="763"/>
      <c r="CZ18" s="763"/>
      <c r="DA18" s="763"/>
      <c r="DB18" s="763"/>
      <c r="DC18" s="763"/>
      <c r="DD18" s="763"/>
      <c r="DE18" s="763"/>
      <c r="DF18" s="763"/>
      <c r="DG18" s="763"/>
      <c r="DH18" s="763"/>
      <c r="DI18" s="763"/>
      <c r="DJ18" s="763"/>
      <c r="DK18" s="763"/>
      <c r="DL18" s="763"/>
      <c r="DM18" s="763"/>
      <c r="DN18" s="763"/>
      <c r="DO18" s="763"/>
      <c r="DP18" s="763"/>
      <c r="DQ18" s="763"/>
      <c r="DR18" s="763"/>
      <c r="DS18" s="763"/>
      <c r="DT18" s="763"/>
      <c r="DU18" s="763"/>
      <c r="DV18" s="763"/>
      <c r="DW18" s="763"/>
      <c r="DX18" s="763"/>
      <c r="DY18" s="763"/>
      <c r="DZ18" s="763"/>
      <c r="EA18" s="763"/>
      <c r="EB18" s="763"/>
      <c r="EC18" s="763"/>
      <c r="ED18" s="763"/>
      <c r="EE18" s="763"/>
      <c r="EF18" s="763"/>
      <c r="EG18" s="763"/>
      <c r="EH18" s="763"/>
      <c r="EI18" s="763"/>
      <c r="EJ18" s="763"/>
      <c r="EK18" s="763"/>
      <c r="EL18" s="763"/>
      <c r="EM18" s="763"/>
      <c r="EN18" s="763"/>
      <c r="EO18" s="763"/>
      <c r="EP18" s="763"/>
      <c r="EQ18" s="763"/>
      <c r="ER18" s="763"/>
      <c r="ES18" s="763"/>
      <c r="ET18" s="763"/>
      <c r="EU18" s="763"/>
      <c r="EV18" s="763"/>
      <c r="EW18" s="763"/>
      <c r="EX18" s="763"/>
      <c r="EY18" s="763"/>
      <c r="EZ18" s="763"/>
      <c r="FA18" s="763"/>
      <c r="FB18" s="763"/>
      <c r="FC18" s="763"/>
      <c r="FD18" s="763"/>
      <c r="FE18" s="763"/>
      <c r="FF18" s="763"/>
      <c r="FG18" s="763"/>
      <c r="FH18" s="763"/>
      <c r="FI18" s="763"/>
      <c r="FJ18" s="763"/>
      <c r="FK18" s="763"/>
      <c r="FL18" s="763"/>
      <c r="FM18" s="763"/>
      <c r="FN18" s="763"/>
      <c r="FO18" s="763"/>
      <c r="FP18" s="763"/>
      <c r="FQ18" s="763"/>
      <c r="FR18" s="763"/>
      <c r="FS18" s="763"/>
      <c r="FT18" s="763"/>
      <c r="FU18" s="763"/>
      <c r="FV18" s="763"/>
      <c r="FW18" s="763"/>
      <c r="FX18" s="763"/>
      <c r="FY18" s="763"/>
      <c r="FZ18" s="763"/>
      <c r="GA18" s="763"/>
      <c r="GB18" s="763"/>
      <c r="GC18" s="763"/>
      <c r="GD18" s="763"/>
      <c r="GE18" s="763"/>
      <c r="GF18" s="763"/>
      <c r="GG18" s="763"/>
      <c r="GH18" s="763"/>
      <c r="GI18" s="763"/>
      <c r="GJ18" s="763"/>
      <c r="GK18" s="763"/>
      <c r="GL18" s="763"/>
      <c r="GM18" s="763"/>
      <c r="GN18" s="763"/>
      <c r="GO18" s="763"/>
      <c r="GP18" s="763"/>
      <c r="GQ18" s="763"/>
      <c r="GR18" s="763"/>
      <c r="GS18" s="763"/>
      <c r="GT18" s="763"/>
      <c r="GU18" s="763"/>
      <c r="GV18" s="763"/>
      <c r="GW18" s="763"/>
      <c r="GX18" s="763"/>
      <c r="GY18" s="763"/>
      <c r="GZ18" s="763"/>
      <c r="HA18" s="763"/>
      <c r="HB18" s="763"/>
      <c r="HC18" s="763"/>
      <c r="HD18" s="763"/>
      <c r="HE18" s="763"/>
      <c r="HF18" s="763"/>
      <c r="HG18" s="763"/>
      <c r="HH18" s="763"/>
      <c r="HI18" s="763"/>
      <c r="HJ18" s="763"/>
      <c r="HK18" s="763"/>
      <c r="HL18" s="763"/>
      <c r="HM18" s="763"/>
      <c r="HN18" s="763"/>
      <c r="HO18" s="763"/>
      <c r="HP18" s="763"/>
      <c r="HQ18" s="763"/>
      <c r="HR18" s="763"/>
      <c r="HS18" s="763"/>
      <c r="HT18" s="763"/>
      <c r="HU18" s="763"/>
      <c r="HV18" s="763"/>
      <c r="HW18" s="763"/>
      <c r="HX18" s="763"/>
      <c r="HY18" s="763"/>
      <c r="HZ18" s="763"/>
      <c r="IA18" s="763"/>
      <c r="IB18" s="763"/>
      <c r="IC18" s="763"/>
      <c r="ID18" s="763"/>
      <c r="IE18" s="763"/>
      <c r="IF18" s="763"/>
      <c r="IG18" s="763"/>
      <c r="IH18" s="763"/>
      <c r="II18" s="763"/>
      <c r="IJ18" s="763"/>
      <c r="IK18" s="763"/>
      <c r="IL18" s="763"/>
      <c r="IM18" s="763"/>
      <c r="IN18" s="763"/>
      <c r="IO18" s="763"/>
      <c r="IP18" s="763"/>
      <c r="IQ18" s="763"/>
      <c r="IR18" s="763"/>
      <c r="IS18" s="763"/>
      <c r="IT18" s="763"/>
      <c r="IU18" s="763"/>
    </row>
    <row r="19" spans="1:255" s="67" customFormat="1" ht="13.5" x14ac:dyDescent="0.25">
      <c r="A19" s="654"/>
      <c r="B19" s="762" t="s">
        <v>694</v>
      </c>
      <c r="C19" s="762">
        <f t="shared" ref="C19:H19" si="4">SUM(C13:C18)</f>
        <v>351</v>
      </c>
      <c r="D19" s="762">
        <f t="shared" si="4"/>
        <v>307</v>
      </c>
      <c r="E19" s="762">
        <f t="shared" si="4"/>
        <v>180</v>
      </c>
      <c r="F19" s="762">
        <f t="shared" si="4"/>
        <v>231</v>
      </c>
      <c r="G19" s="762">
        <f t="shared" si="4"/>
        <v>167</v>
      </c>
      <c r="H19" s="762">
        <f t="shared" si="4"/>
        <v>211</v>
      </c>
      <c r="I19" s="772">
        <f t="shared" si="3"/>
        <v>1447</v>
      </c>
      <c r="J19" s="762">
        <f>SUM(J13:J18)</f>
        <v>25</v>
      </c>
      <c r="K19" s="762">
        <f t="shared" ref="K19:P19" si="5">SUM(K13:K18)</f>
        <v>51</v>
      </c>
      <c r="L19" s="762">
        <f t="shared" si="5"/>
        <v>72</v>
      </c>
      <c r="M19" s="762">
        <f t="shared" si="5"/>
        <v>49</v>
      </c>
      <c r="N19" s="762">
        <f t="shared" si="5"/>
        <v>46</v>
      </c>
      <c r="O19" s="762">
        <f t="shared" si="5"/>
        <v>35</v>
      </c>
      <c r="P19" s="762">
        <f t="shared" si="5"/>
        <v>15</v>
      </c>
      <c r="Q19" s="772">
        <f t="shared" si="2"/>
        <v>293</v>
      </c>
      <c r="R19" s="307"/>
      <c r="S19" s="568"/>
      <c r="T19" s="66"/>
      <c r="U19" s="66"/>
      <c r="V19" s="66"/>
      <c r="W19" s="66"/>
      <c r="X19" s="66"/>
      <c r="Y19" s="66"/>
      <c r="Z19" s="66"/>
      <c r="AA19" s="66"/>
      <c r="AB19" s="763"/>
      <c r="AC19" s="763"/>
      <c r="AD19" s="769"/>
      <c r="AE19" s="769"/>
      <c r="AF19" s="769"/>
      <c r="AG19" s="769"/>
      <c r="AH19" s="769"/>
      <c r="AI19" s="769"/>
      <c r="AJ19" s="763"/>
      <c r="AK19" s="763"/>
      <c r="AL19" s="763"/>
      <c r="AM19" s="763"/>
      <c r="AN19" s="763"/>
      <c r="AO19" s="763"/>
      <c r="AP19" s="763"/>
      <c r="AQ19" s="763"/>
      <c r="AR19" s="763"/>
      <c r="AS19" s="763"/>
      <c r="AT19" s="763"/>
      <c r="AU19" s="763"/>
      <c r="AV19" s="763"/>
      <c r="AW19" s="763"/>
      <c r="AX19" s="763"/>
      <c r="AY19" s="763"/>
      <c r="AZ19" s="763"/>
      <c r="BA19" s="763"/>
      <c r="BB19" s="763"/>
      <c r="BC19" s="763"/>
      <c r="BD19" s="763"/>
      <c r="BE19" s="763"/>
      <c r="BF19" s="763"/>
      <c r="BG19" s="763"/>
      <c r="BH19" s="763"/>
      <c r="BI19" s="763"/>
      <c r="BJ19" s="763"/>
      <c r="BK19" s="763"/>
      <c r="BL19" s="763"/>
      <c r="BM19" s="763"/>
      <c r="BN19" s="763"/>
      <c r="BO19" s="763"/>
      <c r="BP19" s="763"/>
      <c r="BQ19" s="763"/>
      <c r="BR19" s="763"/>
      <c r="BS19" s="763"/>
      <c r="BT19" s="763"/>
      <c r="BU19" s="763"/>
      <c r="BV19" s="763"/>
      <c r="BW19" s="763"/>
      <c r="BX19" s="763"/>
      <c r="BY19" s="763"/>
      <c r="BZ19" s="763"/>
      <c r="CA19" s="763"/>
      <c r="CB19" s="763"/>
      <c r="CC19" s="763"/>
      <c r="CD19" s="763"/>
      <c r="CE19" s="763"/>
      <c r="CF19" s="763"/>
      <c r="CG19" s="763"/>
      <c r="CH19" s="763"/>
      <c r="CI19" s="763"/>
      <c r="CJ19" s="763"/>
      <c r="CK19" s="763"/>
      <c r="CL19" s="763"/>
      <c r="CM19" s="763"/>
      <c r="CN19" s="763"/>
      <c r="CO19" s="763"/>
      <c r="CP19" s="763"/>
      <c r="CQ19" s="763"/>
      <c r="CR19" s="763"/>
      <c r="CS19" s="763"/>
      <c r="CT19" s="763"/>
      <c r="CU19" s="763"/>
      <c r="CV19" s="763"/>
      <c r="CW19" s="763"/>
      <c r="CX19" s="763"/>
      <c r="CY19" s="763"/>
      <c r="CZ19" s="763"/>
      <c r="DA19" s="763"/>
      <c r="DB19" s="763"/>
      <c r="DC19" s="763"/>
      <c r="DD19" s="763"/>
      <c r="DE19" s="763"/>
      <c r="DF19" s="763"/>
      <c r="DG19" s="763"/>
      <c r="DH19" s="763"/>
      <c r="DI19" s="763"/>
      <c r="DJ19" s="763"/>
      <c r="DK19" s="763"/>
      <c r="DL19" s="763"/>
      <c r="DM19" s="763"/>
      <c r="DN19" s="763"/>
      <c r="DO19" s="763"/>
      <c r="DP19" s="763"/>
      <c r="DQ19" s="763"/>
      <c r="DR19" s="763"/>
      <c r="DS19" s="763"/>
      <c r="DT19" s="763"/>
      <c r="DU19" s="763"/>
      <c r="DV19" s="763"/>
      <c r="DW19" s="763"/>
      <c r="DX19" s="763"/>
      <c r="DY19" s="763"/>
      <c r="DZ19" s="763"/>
      <c r="EA19" s="763"/>
      <c r="EB19" s="763"/>
      <c r="EC19" s="763"/>
      <c r="ED19" s="763"/>
      <c r="EE19" s="763"/>
      <c r="EF19" s="763"/>
      <c r="EG19" s="763"/>
      <c r="EH19" s="763"/>
      <c r="EI19" s="763"/>
      <c r="EJ19" s="763"/>
      <c r="EK19" s="763"/>
      <c r="EL19" s="763"/>
      <c r="EM19" s="763"/>
      <c r="EN19" s="763"/>
      <c r="EO19" s="763"/>
      <c r="EP19" s="763"/>
      <c r="EQ19" s="763"/>
      <c r="ER19" s="763"/>
      <c r="ES19" s="763"/>
      <c r="ET19" s="763"/>
      <c r="EU19" s="763"/>
      <c r="EV19" s="763"/>
      <c r="EW19" s="763"/>
      <c r="EX19" s="763"/>
      <c r="EY19" s="763"/>
      <c r="EZ19" s="763"/>
      <c r="FA19" s="763"/>
      <c r="FB19" s="763"/>
      <c r="FC19" s="763"/>
      <c r="FD19" s="763"/>
      <c r="FE19" s="763"/>
      <c r="FF19" s="763"/>
      <c r="FG19" s="763"/>
      <c r="FH19" s="763"/>
      <c r="FI19" s="763"/>
      <c r="FJ19" s="763"/>
      <c r="FK19" s="763"/>
      <c r="FL19" s="763"/>
      <c r="FM19" s="763"/>
      <c r="FN19" s="763"/>
      <c r="FO19" s="763"/>
      <c r="FP19" s="763"/>
      <c r="FQ19" s="763"/>
      <c r="FR19" s="763"/>
      <c r="FS19" s="763"/>
      <c r="FT19" s="763"/>
      <c r="FU19" s="763"/>
      <c r="FV19" s="763"/>
      <c r="FW19" s="763"/>
      <c r="FX19" s="763"/>
      <c r="FY19" s="763"/>
      <c r="FZ19" s="763"/>
      <c r="GA19" s="763"/>
      <c r="GB19" s="763"/>
      <c r="GC19" s="763"/>
      <c r="GD19" s="763"/>
      <c r="GE19" s="763"/>
      <c r="GF19" s="763"/>
      <c r="GG19" s="763"/>
      <c r="GH19" s="763"/>
      <c r="GI19" s="763"/>
      <c r="GJ19" s="763"/>
      <c r="GK19" s="763"/>
      <c r="GL19" s="763"/>
      <c r="GM19" s="763"/>
      <c r="GN19" s="763"/>
      <c r="GO19" s="763"/>
      <c r="GP19" s="763"/>
      <c r="GQ19" s="763"/>
      <c r="GR19" s="763"/>
      <c r="GS19" s="763"/>
      <c r="GT19" s="763"/>
      <c r="GU19" s="763"/>
      <c r="GV19" s="763"/>
      <c r="GW19" s="763"/>
      <c r="GX19" s="763"/>
      <c r="GY19" s="763"/>
      <c r="GZ19" s="763"/>
      <c r="HA19" s="763"/>
      <c r="HB19" s="763"/>
      <c r="HC19" s="763"/>
      <c r="HD19" s="763"/>
      <c r="HE19" s="763"/>
      <c r="HF19" s="763"/>
      <c r="HG19" s="763"/>
      <c r="HH19" s="763"/>
      <c r="HI19" s="763"/>
      <c r="HJ19" s="763"/>
      <c r="HK19" s="763"/>
      <c r="HL19" s="763"/>
      <c r="HM19" s="763"/>
      <c r="HN19" s="763"/>
      <c r="HO19" s="763"/>
      <c r="HP19" s="763"/>
      <c r="HQ19" s="763"/>
      <c r="HR19" s="763"/>
      <c r="HS19" s="763"/>
      <c r="HT19" s="763"/>
      <c r="HU19" s="763"/>
      <c r="HV19" s="763"/>
      <c r="HW19" s="763"/>
      <c r="HX19" s="763"/>
      <c r="HY19" s="763"/>
      <c r="HZ19" s="763"/>
      <c r="IA19" s="763"/>
      <c r="IB19" s="763"/>
      <c r="IC19" s="763"/>
      <c r="ID19" s="763"/>
      <c r="IE19" s="763"/>
      <c r="IF19" s="763"/>
      <c r="IG19" s="763"/>
      <c r="IH19" s="763"/>
      <c r="II19" s="763"/>
      <c r="IJ19" s="763"/>
      <c r="IK19" s="763"/>
      <c r="IL19" s="763"/>
      <c r="IM19" s="763"/>
      <c r="IN19" s="763"/>
      <c r="IO19" s="763"/>
      <c r="IP19" s="763"/>
      <c r="IQ19" s="763"/>
      <c r="IR19" s="763"/>
      <c r="IS19" s="763"/>
      <c r="IT19" s="763"/>
      <c r="IU19" s="763"/>
    </row>
    <row r="20" spans="1:255" s="767" customFormat="1" ht="13.5" x14ac:dyDescent="0.25">
      <c r="A20" s="307"/>
      <c r="B20" s="759" t="s">
        <v>360</v>
      </c>
      <c r="C20" s="759">
        <f>C11+C19</f>
        <v>688</v>
      </c>
      <c r="D20" s="759">
        <f t="shared" ref="D20:I20" si="6">D11+D19</f>
        <v>666</v>
      </c>
      <c r="E20" s="759">
        <f t="shared" si="6"/>
        <v>450</v>
      </c>
      <c r="F20" s="759">
        <f t="shared" si="6"/>
        <v>414</v>
      </c>
      <c r="G20" s="759">
        <f t="shared" si="6"/>
        <v>336</v>
      </c>
      <c r="H20" s="759">
        <f t="shared" si="6"/>
        <v>387</v>
      </c>
      <c r="I20" s="776">
        <f t="shared" si="6"/>
        <v>2941</v>
      </c>
      <c r="J20" s="759">
        <f>J11+J19</f>
        <v>57</v>
      </c>
      <c r="K20" s="759">
        <f t="shared" ref="K20:Q20" si="7">K11+K19</f>
        <v>86</v>
      </c>
      <c r="L20" s="759">
        <f t="shared" si="7"/>
        <v>143</v>
      </c>
      <c r="M20" s="759">
        <f t="shared" si="7"/>
        <v>147</v>
      </c>
      <c r="N20" s="759">
        <f t="shared" si="7"/>
        <v>130</v>
      </c>
      <c r="O20" s="759">
        <f t="shared" si="7"/>
        <v>85</v>
      </c>
      <c r="P20" s="759">
        <f t="shared" si="7"/>
        <v>60</v>
      </c>
      <c r="Q20" s="776">
        <f t="shared" si="7"/>
        <v>708</v>
      </c>
      <c r="R20" s="307"/>
      <c r="S20" s="568"/>
      <c r="T20" s="66"/>
      <c r="U20" s="66"/>
      <c r="V20" s="66"/>
      <c r="W20" s="66"/>
      <c r="X20" s="66"/>
      <c r="Y20" s="66"/>
      <c r="Z20" s="66"/>
      <c r="AA20" s="66"/>
      <c r="AB20" s="765"/>
      <c r="AC20" s="765"/>
      <c r="AD20" s="766"/>
      <c r="AE20" s="766"/>
      <c r="AF20" s="766"/>
      <c r="AG20" s="766"/>
      <c r="AH20" s="766"/>
      <c r="AI20" s="766"/>
      <c r="AJ20" s="765"/>
      <c r="AK20" s="765"/>
      <c r="AL20" s="765"/>
      <c r="AM20" s="765"/>
      <c r="AN20" s="765"/>
      <c r="AO20" s="765"/>
      <c r="AP20" s="765"/>
      <c r="AQ20" s="765"/>
      <c r="AR20" s="765"/>
      <c r="AS20" s="765"/>
      <c r="AT20" s="765"/>
      <c r="AU20" s="765"/>
      <c r="AV20" s="765"/>
      <c r="AW20" s="765"/>
      <c r="AX20" s="765"/>
      <c r="AY20" s="765"/>
      <c r="AZ20" s="765"/>
      <c r="BA20" s="765"/>
      <c r="BB20" s="765"/>
      <c r="BC20" s="765"/>
      <c r="BD20" s="765"/>
      <c r="BE20" s="765"/>
      <c r="BF20" s="765"/>
      <c r="BG20" s="765"/>
      <c r="BH20" s="765"/>
      <c r="BI20" s="765"/>
      <c r="BJ20" s="765"/>
      <c r="BK20" s="765"/>
      <c r="BL20" s="765"/>
      <c r="BM20" s="765"/>
      <c r="BN20" s="765"/>
      <c r="BO20" s="765"/>
      <c r="BP20" s="765"/>
      <c r="BQ20" s="765"/>
      <c r="BR20" s="765"/>
      <c r="BS20" s="765"/>
      <c r="BT20" s="765"/>
      <c r="BU20" s="765"/>
      <c r="BV20" s="765"/>
      <c r="BW20" s="765"/>
      <c r="BX20" s="765"/>
      <c r="BY20" s="765"/>
      <c r="BZ20" s="765"/>
      <c r="CA20" s="765"/>
      <c r="CB20" s="765"/>
      <c r="CC20" s="765"/>
      <c r="CD20" s="765"/>
      <c r="CE20" s="765"/>
      <c r="CF20" s="765"/>
      <c r="CG20" s="765"/>
      <c r="CH20" s="765"/>
      <c r="CI20" s="765"/>
      <c r="CJ20" s="765"/>
      <c r="CK20" s="765"/>
      <c r="CL20" s="765"/>
      <c r="CM20" s="765"/>
      <c r="CN20" s="765"/>
      <c r="CO20" s="765"/>
      <c r="CP20" s="765"/>
      <c r="CQ20" s="765"/>
      <c r="CR20" s="765"/>
      <c r="CS20" s="765"/>
      <c r="CT20" s="765"/>
      <c r="CU20" s="765"/>
      <c r="CV20" s="765"/>
      <c r="CW20" s="765"/>
      <c r="CX20" s="765"/>
      <c r="CY20" s="765"/>
      <c r="CZ20" s="765"/>
      <c r="DA20" s="765"/>
      <c r="DB20" s="765"/>
      <c r="DC20" s="765"/>
      <c r="DD20" s="765"/>
      <c r="DE20" s="765"/>
      <c r="DF20" s="765"/>
      <c r="DG20" s="765"/>
      <c r="DH20" s="765"/>
      <c r="DI20" s="765"/>
      <c r="DJ20" s="765"/>
      <c r="DK20" s="765"/>
      <c r="DL20" s="765"/>
      <c r="DM20" s="765"/>
      <c r="DN20" s="765"/>
      <c r="DO20" s="765"/>
      <c r="DP20" s="765"/>
      <c r="DQ20" s="765"/>
      <c r="DR20" s="765"/>
      <c r="DS20" s="765"/>
      <c r="DT20" s="765"/>
      <c r="DU20" s="765"/>
      <c r="DV20" s="765"/>
      <c r="DW20" s="765"/>
      <c r="DX20" s="765"/>
      <c r="DY20" s="765"/>
      <c r="DZ20" s="765"/>
      <c r="EA20" s="765"/>
      <c r="EB20" s="765"/>
      <c r="EC20" s="765"/>
      <c r="ED20" s="765"/>
      <c r="EE20" s="765"/>
      <c r="EF20" s="765"/>
      <c r="EG20" s="765"/>
      <c r="EH20" s="765"/>
      <c r="EI20" s="765"/>
      <c r="EJ20" s="765"/>
      <c r="EK20" s="765"/>
      <c r="EL20" s="765"/>
      <c r="EM20" s="765"/>
      <c r="EN20" s="765"/>
      <c r="EO20" s="765"/>
      <c r="EP20" s="765"/>
      <c r="EQ20" s="765"/>
      <c r="ER20" s="765"/>
      <c r="ES20" s="765"/>
      <c r="ET20" s="765"/>
      <c r="EU20" s="765"/>
      <c r="EV20" s="765"/>
      <c r="EW20" s="765"/>
      <c r="EX20" s="765"/>
      <c r="EY20" s="765"/>
      <c r="EZ20" s="765"/>
      <c r="FA20" s="765"/>
      <c r="FB20" s="765"/>
      <c r="FC20" s="765"/>
      <c r="FD20" s="765"/>
      <c r="FE20" s="765"/>
      <c r="FF20" s="765"/>
      <c r="FG20" s="765"/>
      <c r="FH20" s="765"/>
      <c r="FI20" s="765"/>
      <c r="FJ20" s="765"/>
      <c r="FK20" s="765"/>
      <c r="FL20" s="765"/>
      <c r="FM20" s="765"/>
      <c r="FN20" s="765"/>
      <c r="FO20" s="765"/>
      <c r="FP20" s="765"/>
      <c r="FQ20" s="765"/>
      <c r="FR20" s="765"/>
      <c r="FS20" s="765"/>
      <c r="FT20" s="765"/>
      <c r="FU20" s="765"/>
      <c r="FV20" s="765"/>
      <c r="FW20" s="765"/>
      <c r="FX20" s="765"/>
      <c r="FY20" s="765"/>
      <c r="FZ20" s="765"/>
      <c r="GA20" s="765"/>
      <c r="GB20" s="765"/>
      <c r="GC20" s="765"/>
      <c r="GD20" s="765"/>
      <c r="GE20" s="765"/>
      <c r="GF20" s="765"/>
      <c r="GG20" s="765"/>
      <c r="GH20" s="765"/>
      <c r="GI20" s="765"/>
      <c r="GJ20" s="765"/>
      <c r="GK20" s="765"/>
      <c r="GL20" s="765"/>
      <c r="GM20" s="765"/>
      <c r="GN20" s="765"/>
      <c r="GO20" s="765"/>
      <c r="GP20" s="765"/>
      <c r="GQ20" s="765"/>
      <c r="GR20" s="765"/>
      <c r="GS20" s="765"/>
      <c r="GT20" s="765"/>
      <c r="GU20" s="765"/>
      <c r="GV20" s="765"/>
      <c r="GW20" s="765"/>
      <c r="GX20" s="765"/>
      <c r="GY20" s="765"/>
      <c r="GZ20" s="765"/>
      <c r="HA20" s="765"/>
      <c r="HB20" s="765"/>
      <c r="HC20" s="765"/>
      <c r="HD20" s="765"/>
      <c r="HE20" s="765"/>
      <c r="HF20" s="765"/>
      <c r="HG20" s="765"/>
      <c r="HH20" s="765"/>
      <c r="HI20" s="765"/>
      <c r="HJ20" s="765"/>
      <c r="HK20" s="765"/>
      <c r="HL20" s="765"/>
      <c r="HM20" s="765"/>
      <c r="HN20" s="765"/>
      <c r="HO20" s="765"/>
      <c r="HP20" s="765"/>
      <c r="HQ20" s="765"/>
      <c r="HR20" s="765"/>
      <c r="HS20" s="765"/>
      <c r="HT20" s="765"/>
      <c r="HU20" s="765"/>
      <c r="HV20" s="765"/>
      <c r="HW20" s="765"/>
      <c r="HX20" s="765"/>
      <c r="HY20" s="765"/>
      <c r="HZ20" s="765"/>
      <c r="IA20" s="765"/>
      <c r="IB20" s="765"/>
      <c r="IC20" s="765"/>
      <c r="ID20" s="765"/>
      <c r="IE20" s="765"/>
      <c r="IF20" s="765"/>
      <c r="IG20" s="765"/>
      <c r="IH20" s="765"/>
      <c r="II20" s="765"/>
      <c r="IJ20" s="765"/>
      <c r="IK20" s="765"/>
      <c r="IL20" s="765"/>
      <c r="IM20" s="765"/>
      <c r="IN20" s="765"/>
      <c r="IO20" s="765"/>
      <c r="IP20" s="765"/>
      <c r="IQ20" s="765"/>
      <c r="IR20" s="765"/>
      <c r="IS20" s="765"/>
      <c r="IT20" s="765"/>
      <c r="IU20" s="765"/>
    </row>
    <row r="21" spans="1:255" s="53" customFormat="1" ht="13.5" x14ac:dyDescent="0.25">
      <c r="A21" s="648"/>
      <c r="B21" s="653"/>
      <c r="C21" s="299"/>
      <c r="D21" s="299"/>
      <c r="E21" s="299"/>
      <c r="F21" s="299"/>
      <c r="G21" s="299"/>
      <c r="H21" s="299"/>
      <c r="I21" s="300"/>
      <c r="J21" s="299"/>
      <c r="K21" s="299"/>
      <c r="L21" s="299"/>
      <c r="M21" s="299"/>
      <c r="N21" s="299"/>
      <c r="O21" s="299"/>
      <c r="P21" s="299"/>
      <c r="Q21" s="299"/>
      <c r="R21" s="305"/>
      <c r="S21" s="98"/>
      <c r="T21" s="35"/>
      <c r="U21" s="35"/>
      <c r="V21" s="35"/>
      <c r="W21" s="35"/>
      <c r="X21" s="35"/>
      <c r="Y21" s="35"/>
      <c r="Z21" s="35"/>
      <c r="AA21" s="35"/>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29"/>
    </row>
    <row r="22" spans="1:255" x14ac:dyDescent="0.25">
      <c r="B22" s="653"/>
    </row>
    <row r="23" spans="1:255" ht="13.5" x14ac:dyDescent="0.25">
      <c r="B23" s="652"/>
      <c r="C23" s="301" t="s">
        <v>125</v>
      </c>
      <c r="D23" s="301" t="s">
        <v>126</v>
      </c>
      <c r="E23" s="301" t="s">
        <v>127</v>
      </c>
      <c r="F23" s="301" t="s">
        <v>128</v>
      </c>
      <c r="G23" s="776" t="s">
        <v>143</v>
      </c>
      <c r="H23" s="301" t="s">
        <v>129</v>
      </c>
      <c r="I23" s="301" t="s">
        <v>130</v>
      </c>
      <c r="J23" s="301" t="s">
        <v>131</v>
      </c>
      <c r="K23" s="301" t="s">
        <v>132</v>
      </c>
      <c r="L23" s="301" t="s">
        <v>133</v>
      </c>
      <c r="M23" s="777" t="s">
        <v>136</v>
      </c>
      <c r="N23" s="775" t="s">
        <v>5</v>
      </c>
      <c r="O23" s="880" t="s">
        <v>264</v>
      </c>
      <c r="P23" s="881" t="s">
        <v>347</v>
      </c>
      <c r="Q23" s="797" t="s">
        <v>263</v>
      </c>
      <c r="S23" s="306"/>
      <c r="T23" s="60"/>
      <c r="U23" s="60"/>
      <c r="V23" s="61"/>
      <c r="W23" s="60"/>
      <c r="X23" s="60"/>
    </row>
    <row r="24" spans="1:255" s="67" customFormat="1" ht="13.5" x14ac:dyDescent="0.25">
      <c r="A24" s="654"/>
      <c r="B24" s="651" t="s">
        <v>115</v>
      </c>
      <c r="C24" s="651">
        <v>11</v>
      </c>
      <c r="D24" s="651">
        <v>15</v>
      </c>
      <c r="E24" s="651">
        <v>25</v>
      </c>
      <c r="F24" s="651">
        <v>12</v>
      </c>
      <c r="G24" s="776">
        <f>SUM(C24:F24)</f>
        <v>63</v>
      </c>
      <c r="H24" s="636"/>
      <c r="I24" s="636"/>
      <c r="J24" s="636"/>
      <c r="K24" s="636"/>
      <c r="L24" s="804"/>
      <c r="M24" s="778">
        <f>SUM(H24:L24)</f>
        <v>0</v>
      </c>
      <c r="N24" s="775">
        <f>M24+G24+Q7+I7</f>
        <v>844</v>
      </c>
      <c r="O24" s="652"/>
      <c r="P24" s="881"/>
      <c r="Q24" s="796"/>
      <c r="R24" s="307"/>
      <c r="S24" s="308"/>
      <c r="T24" s="69"/>
      <c r="U24" s="70"/>
      <c r="V24" s="71"/>
      <c r="W24" s="70"/>
      <c r="X24" s="70"/>
      <c r="Z24" s="68"/>
      <c r="AA24" s="72"/>
    </row>
    <row r="25" spans="1:255" s="67" customFormat="1" ht="13.5" x14ac:dyDescent="0.25">
      <c r="A25" s="654"/>
      <c r="B25" s="651" t="s">
        <v>116</v>
      </c>
      <c r="C25" s="804"/>
      <c r="D25" s="804"/>
      <c r="E25" s="804"/>
      <c r="F25" s="804"/>
      <c r="G25" s="776">
        <v>0</v>
      </c>
      <c r="H25" s="636">
        <v>83</v>
      </c>
      <c r="I25" s="636">
        <v>66</v>
      </c>
      <c r="J25" s="636">
        <v>79</v>
      </c>
      <c r="K25" s="636">
        <v>52</v>
      </c>
      <c r="L25" s="804"/>
      <c r="M25" s="778">
        <f>SUM(H25:L25)</f>
        <v>280</v>
      </c>
      <c r="N25" s="775">
        <f>M25+G25+Q8+I8</f>
        <v>844</v>
      </c>
      <c r="O25" s="652">
        <v>19</v>
      </c>
      <c r="P25" s="881"/>
      <c r="Q25" s="796">
        <v>14</v>
      </c>
      <c r="R25" s="307">
        <f>N25+O25+P25+Q25</f>
        <v>877</v>
      </c>
      <c r="S25" s="308"/>
      <c r="T25" s="69"/>
      <c r="U25" s="70"/>
      <c r="V25" s="71"/>
      <c r="W25" s="70"/>
      <c r="X25" s="70"/>
      <c r="Z25" s="68"/>
      <c r="AA25" s="72"/>
    </row>
    <row r="26" spans="1:255" s="67" customFormat="1" ht="13.5" x14ac:dyDescent="0.25">
      <c r="A26" s="654"/>
      <c r="B26" s="651" t="s">
        <v>117</v>
      </c>
      <c r="C26" s="804"/>
      <c r="D26" s="804"/>
      <c r="E26" s="804"/>
      <c r="F26" s="804"/>
      <c r="G26" s="776">
        <f>SUM(C26:F26)</f>
        <v>0</v>
      </c>
      <c r="H26" s="636">
        <v>3</v>
      </c>
      <c r="I26" s="636">
        <v>6</v>
      </c>
      <c r="J26" s="636">
        <v>11</v>
      </c>
      <c r="K26" s="636">
        <v>12</v>
      </c>
      <c r="L26" s="804"/>
      <c r="M26" s="778">
        <f>SUM(H26:L26)</f>
        <v>32</v>
      </c>
      <c r="N26" s="775">
        <f>M26+G26+Q9+I9</f>
        <v>342</v>
      </c>
      <c r="O26" s="652"/>
      <c r="P26" s="881"/>
      <c r="Q26" s="796"/>
      <c r="R26" s="307"/>
      <c r="S26" s="308"/>
      <c r="T26" s="69"/>
      <c r="U26" s="70"/>
      <c r="V26" s="71"/>
      <c r="W26" s="70"/>
      <c r="X26" s="70"/>
      <c r="Z26" s="68"/>
      <c r="AA26" s="72"/>
    </row>
    <row r="27" spans="1:255" s="67" customFormat="1" ht="13.5" x14ac:dyDescent="0.25">
      <c r="A27" s="654"/>
      <c r="B27" s="651" t="s">
        <v>118</v>
      </c>
      <c r="C27" s="651">
        <v>3</v>
      </c>
      <c r="D27" s="651">
        <v>13</v>
      </c>
      <c r="E27" s="651">
        <v>4</v>
      </c>
      <c r="F27" s="651">
        <v>6</v>
      </c>
      <c r="G27" s="776">
        <f>SUM(C27:F27)</f>
        <v>26</v>
      </c>
      <c r="H27" s="804"/>
      <c r="I27" s="804"/>
      <c r="J27" s="804"/>
      <c r="K27" s="804"/>
      <c r="L27" s="804"/>
      <c r="M27" s="778">
        <f>SUM(H27:L27)</f>
        <v>0</v>
      </c>
      <c r="N27" s="775">
        <f>M27+G27+Q10+I10</f>
        <v>280</v>
      </c>
      <c r="O27" s="652"/>
      <c r="P27" s="881"/>
      <c r="Q27" s="796"/>
      <c r="R27" s="307"/>
      <c r="S27" s="308"/>
      <c r="T27" s="69"/>
      <c r="U27" s="70"/>
      <c r="V27" s="71"/>
      <c r="W27" s="70"/>
      <c r="X27" s="70"/>
      <c r="Z27" s="68"/>
      <c r="AA27" s="72"/>
    </row>
    <row r="28" spans="1:255" s="67" customFormat="1" ht="13.5" x14ac:dyDescent="0.25">
      <c r="A28" s="654"/>
      <c r="B28" s="762" t="s">
        <v>119</v>
      </c>
      <c r="C28" s="762">
        <f>SUM(C24:C27)</f>
        <v>14</v>
      </c>
      <c r="D28" s="762">
        <f>SUM(D24:D27)</f>
        <v>28</v>
      </c>
      <c r="E28" s="762">
        <f>SUM(E24:E27)</f>
        <v>29</v>
      </c>
      <c r="F28" s="762">
        <f>SUM(F24:F27)</f>
        <v>18</v>
      </c>
      <c r="G28" s="772">
        <f>SUM(C28:F28)</f>
        <v>89</v>
      </c>
      <c r="H28" s="762">
        <f>SUM(H24:H27)</f>
        <v>86</v>
      </c>
      <c r="I28" s="762">
        <f>SUM(I24:I27)</f>
        <v>72</v>
      </c>
      <c r="J28" s="762">
        <f>SUM(J24:J27)</f>
        <v>90</v>
      </c>
      <c r="K28" s="762">
        <f>SUM(K24:K27)</f>
        <v>64</v>
      </c>
      <c r="L28" s="762">
        <f>SUM(L24:L27)</f>
        <v>0</v>
      </c>
      <c r="M28" s="762">
        <f>SUM(H28:L28)</f>
        <v>312</v>
      </c>
      <c r="N28" s="772">
        <f>SUM(N24:N27)</f>
        <v>2310</v>
      </c>
      <c r="O28" s="762">
        <f>SUM(O24:O27)</f>
        <v>19</v>
      </c>
      <c r="P28" s="799">
        <v>0</v>
      </c>
      <c r="Q28" s="799">
        <f>Q25</f>
        <v>14</v>
      </c>
      <c r="R28" s="307"/>
      <c r="S28" s="308"/>
      <c r="T28" s="69"/>
      <c r="U28" s="70"/>
      <c r="V28" s="71"/>
      <c r="W28" s="70"/>
      <c r="X28" s="70"/>
      <c r="Z28" s="68"/>
      <c r="AA28" s="72"/>
    </row>
    <row r="29" spans="1:255" s="67" customFormat="1" ht="13.5" x14ac:dyDescent="0.25">
      <c r="A29" s="654"/>
      <c r="B29" s="651"/>
      <c r="C29" s="636"/>
      <c r="D29" s="636"/>
      <c r="E29" s="636"/>
      <c r="F29" s="636"/>
      <c r="G29" s="776"/>
      <c r="H29" s="636"/>
      <c r="I29" s="636"/>
      <c r="J29" s="636"/>
      <c r="K29" s="636"/>
      <c r="L29" s="636"/>
      <c r="M29" s="778"/>
      <c r="N29" s="775"/>
      <c r="O29" s="652"/>
      <c r="P29" s="881"/>
      <c r="Q29" s="796"/>
      <c r="R29" s="307"/>
      <c r="S29" s="308"/>
      <c r="T29" s="770"/>
      <c r="U29" s="70"/>
      <c r="V29" s="71"/>
      <c r="W29" s="70"/>
      <c r="X29" s="70"/>
      <c r="Z29" s="68"/>
      <c r="AA29" s="72"/>
    </row>
    <row r="30" spans="1:255" s="67" customFormat="1" ht="13.5" x14ac:dyDescent="0.25">
      <c r="A30" s="654"/>
      <c r="B30" s="651" t="s">
        <v>120</v>
      </c>
      <c r="C30" s="636">
        <v>30</v>
      </c>
      <c r="D30" s="636">
        <v>20</v>
      </c>
      <c r="E30" s="636">
        <v>10</v>
      </c>
      <c r="F30" s="636">
        <v>15</v>
      </c>
      <c r="G30" s="776">
        <f t="shared" ref="G30:G34" si="8">SUM(C30:F30)</f>
        <v>75</v>
      </c>
      <c r="H30" s="636">
        <v>6</v>
      </c>
      <c r="I30" s="636">
        <v>4</v>
      </c>
      <c r="J30" s="636">
        <v>11</v>
      </c>
      <c r="K30" s="636">
        <v>6</v>
      </c>
      <c r="L30" s="804"/>
      <c r="M30" s="778">
        <f t="shared" ref="M30:M35" si="9">SUM(H30:L30)</f>
        <v>27</v>
      </c>
      <c r="N30" s="775">
        <f>I13+Q13+G30+M30</f>
        <v>238</v>
      </c>
      <c r="O30" s="652"/>
      <c r="P30" s="881"/>
      <c r="Q30" s="796"/>
      <c r="R30" s="307"/>
      <c r="S30" s="308"/>
      <c r="T30" s="69"/>
      <c r="U30" s="70"/>
      <c r="V30" s="71"/>
      <c r="W30" s="771"/>
      <c r="X30" s="70"/>
      <c r="Z30" s="68"/>
      <c r="AA30" s="72"/>
    </row>
    <row r="31" spans="1:255" s="67" customFormat="1" ht="13.5" x14ac:dyDescent="0.25">
      <c r="A31" s="654"/>
      <c r="B31" s="651" t="s">
        <v>121</v>
      </c>
      <c r="C31" s="636">
        <v>30</v>
      </c>
      <c r="D31" s="636">
        <v>29</v>
      </c>
      <c r="E31" s="636">
        <v>16</v>
      </c>
      <c r="F31" s="636">
        <v>8</v>
      </c>
      <c r="G31" s="776">
        <f t="shared" si="8"/>
        <v>83</v>
      </c>
      <c r="H31" s="646">
        <v>0</v>
      </c>
      <c r="I31" s="646">
        <v>0</v>
      </c>
      <c r="J31" s="646">
        <v>10</v>
      </c>
      <c r="K31" s="646">
        <v>5</v>
      </c>
      <c r="L31" s="805"/>
      <c r="M31" s="778">
        <f t="shared" si="9"/>
        <v>15</v>
      </c>
      <c r="N31" s="775">
        <f>I14+Q14+G31+M31</f>
        <v>663</v>
      </c>
      <c r="O31" s="652">
        <v>9</v>
      </c>
      <c r="P31" s="881"/>
      <c r="Q31" s="796"/>
      <c r="R31" s="307">
        <f>N31+O31+P31</f>
        <v>672</v>
      </c>
      <c r="S31" s="308"/>
      <c r="T31" s="69"/>
      <c r="U31" s="70"/>
      <c r="V31" s="71"/>
      <c r="W31" s="771"/>
      <c r="X31" s="70"/>
      <c r="Z31" s="68"/>
      <c r="AA31" s="72"/>
    </row>
    <row r="32" spans="1:255" s="67" customFormat="1" ht="13.5" x14ac:dyDescent="0.25">
      <c r="A32" s="654"/>
      <c r="B32" s="651" t="s">
        <v>122</v>
      </c>
      <c r="C32" s="804"/>
      <c r="D32" s="804"/>
      <c r="E32" s="804"/>
      <c r="F32" s="804"/>
      <c r="G32" s="776">
        <f t="shared" si="8"/>
        <v>0</v>
      </c>
      <c r="H32" s="804"/>
      <c r="I32" s="804"/>
      <c r="J32" s="804"/>
      <c r="K32" s="804"/>
      <c r="L32" s="804"/>
      <c r="M32" s="778">
        <f t="shared" si="9"/>
        <v>0</v>
      </c>
      <c r="N32" s="775">
        <f>M32+G32+Q15+I15</f>
        <v>308</v>
      </c>
      <c r="O32" s="652">
        <v>4</v>
      </c>
      <c r="P32" s="881">
        <v>2</v>
      </c>
      <c r="Q32" s="796"/>
      <c r="R32" s="307">
        <f>N32+O32+P32+Q32</f>
        <v>314</v>
      </c>
      <c r="S32" s="308"/>
      <c r="T32" s="69"/>
      <c r="U32" s="70"/>
      <c r="V32" s="71"/>
      <c r="W32" s="771"/>
      <c r="X32" s="70"/>
      <c r="Z32" s="68"/>
      <c r="AA32" s="72"/>
    </row>
    <row r="33" spans="1:27" s="67" customFormat="1" ht="13.5" x14ac:dyDescent="0.25">
      <c r="A33" s="654"/>
      <c r="B33" s="651" t="s">
        <v>123</v>
      </c>
      <c r="C33" s="646">
        <v>9</v>
      </c>
      <c r="D33" s="646">
        <v>4</v>
      </c>
      <c r="E33" s="646">
        <v>3</v>
      </c>
      <c r="F33" s="646">
        <v>5</v>
      </c>
      <c r="G33" s="776">
        <f t="shared" si="8"/>
        <v>21</v>
      </c>
      <c r="H33" s="636">
        <v>38</v>
      </c>
      <c r="I33" s="636">
        <v>32</v>
      </c>
      <c r="J33" s="636">
        <v>18</v>
      </c>
      <c r="K33" s="636">
        <v>13</v>
      </c>
      <c r="L33" s="804"/>
      <c r="M33" s="778">
        <f t="shared" si="9"/>
        <v>101</v>
      </c>
      <c r="N33" s="775">
        <f>M33+G33+Q16+I16</f>
        <v>406</v>
      </c>
      <c r="O33" s="652"/>
      <c r="P33" s="881"/>
      <c r="Q33" s="796">
        <v>12</v>
      </c>
      <c r="R33" s="307">
        <f>N33+O33+P33+Q33</f>
        <v>418</v>
      </c>
      <c r="S33" s="308"/>
      <c r="T33" s="69"/>
      <c r="U33" s="70"/>
      <c r="V33" s="71"/>
      <c r="W33" s="771"/>
      <c r="X33" s="70"/>
      <c r="Z33" s="68"/>
      <c r="AA33" s="72"/>
    </row>
    <row r="34" spans="1:27" s="67" customFormat="1" ht="13.5" x14ac:dyDescent="0.25">
      <c r="A34" s="654"/>
      <c r="B34" s="651" t="s">
        <v>436</v>
      </c>
      <c r="C34" s="804"/>
      <c r="D34" s="804"/>
      <c r="E34" s="804"/>
      <c r="F34" s="804"/>
      <c r="G34" s="776">
        <f t="shared" si="8"/>
        <v>0</v>
      </c>
      <c r="H34" s="636">
        <v>14</v>
      </c>
      <c r="I34" s="636">
        <v>30</v>
      </c>
      <c r="J34" s="636">
        <v>48</v>
      </c>
      <c r="K34" s="636">
        <v>34</v>
      </c>
      <c r="L34" s="804"/>
      <c r="M34" s="778">
        <f t="shared" si="9"/>
        <v>126</v>
      </c>
      <c r="N34" s="775">
        <f>M34+G34+Q17+I17</f>
        <v>573</v>
      </c>
      <c r="O34" s="652"/>
      <c r="P34" s="881">
        <v>2</v>
      </c>
      <c r="Q34" s="796"/>
      <c r="R34" s="307">
        <f>N34+O34+P34</f>
        <v>575</v>
      </c>
      <c r="S34" s="308"/>
      <c r="T34" s="69"/>
      <c r="U34" s="70"/>
      <c r="V34" s="71"/>
      <c r="W34" s="771"/>
      <c r="X34" s="70"/>
      <c r="Z34" s="68"/>
      <c r="AA34" s="72"/>
    </row>
    <row r="35" spans="1:27" s="67" customFormat="1" ht="14.25" thickBot="1" x14ac:dyDescent="0.3">
      <c r="A35" s="654"/>
      <c r="B35" s="780" t="s">
        <v>694</v>
      </c>
      <c r="C35" s="762">
        <f t="shared" ref="C35:L35" si="10">C30+C31+C32+C33+C34</f>
        <v>69</v>
      </c>
      <c r="D35" s="762">
        <f t="shared" si="10"/>
        <v>53</v>
      </c>
      <c r="E35" s="762">
        <f t="shared" si="10"/>
        <v>29</v>
      </c>
      <c r="F35" s="762">
        <f t="shared" si="10"/>
        <v>28</v>
      </c>
      <c r="G35" s="772">
        <f>SUM(C35:F35)</f>
        <v>179</v>
      </c>
      <c r="H35" s="762">
        <f t="shared" si="10"/>
        <v>58</v>
      </c>
      <c r="I35" s="762">
        <f t="shared" si="10"/>
        <v>66</v>
      </c>
      <c r="J35" s="762">
        <f t="shared" si="10"/>
        <v>87</v>
      </c>
      <c r="K35" s="762">
        <f t="shared" si="10"/>
        <v>58</v>
      </c>
      <c r="L35" s="762">
        <f t="shared" si="10"/>
        <v>0</v>
      </c>
      <c r="M35" s="762">
        <f t="shared" si="9"/>
        <v>269</v>
      </c>
      <c r="N35" s="792">
        <f>SUM(N30:N34)</f>
        <v>2188</v>
      </c>
      <c r="O35" s="882">
        <f>SUM(O30:O34)</f>
        <v>13</v>
      </c>
      <c r="P35" s="883">
        <f>SUM(P30:P34)</f>
        <v>4</v>
      </c>
      <c r="Q35" s="799">
        <f>Q33</f>
        <v>12</v>
      </c>
      <c r="R35" s="307"/>
      <c r="S35" s="308"/>
      <c r="T35" s="69"/>
      <c r="U35" s="70"/>
      <c r="V35" s="71"/>
      <c r="W35" s="771"/>
      <c r="X35" s="70"/>
      <c r="Z35" s="68"/>
      <c r="AA35" s="72"/>
    </row>
    <row r="36" spans="1:27" s="67" customFormat="1" ht="13.5" x14ac:dyDescent="0.25">
      <c r="A36" s="654"/>
      <c r="B36" s="759" t="s">
        <v>360</v>
      </c>
      <c r="C36" s="759">
        <f>C28+C35</f>
        <v>83</v>
      </c>
      <c r="D36" s="759">
        <f t="shared" ref="D36:M36" si="11">D28+D35</f>
        <v>81</v>
      </c>
      <c r="E36" s="759">
        <f t="shared" si="11"/>
        <v>58</v>
      </c>
      <c r="F36" s="759">
        <f t="shared" si="11"/>
        <v>46</v>
      </c>
      <c r="G36" s="776">
        <f t="shared" si="11"/>
        <v>268</v>
      </c>
      <c r="H36" s="759">
        <f t="shared" si="11"/>
        <v>144</v>
      </c>
      <c r="I36" s="759">
        <f t="shared" si="11"/>
        <v>138</v>
      </c>
      <c r="J36" s="759">
        <f t="shared" si="11"/>
        <v>177</v>
      </c>
      <c r="K36" s="759">
        <f t="shared" si="11"/>
        <v>122</v>
      </c>
      <c r="L36" s="759">
        <f t="shared" si="11"/>
        <v>0</v>
      </c>
      <c r="M36" s="791">
        <f t="shared" si="11"/>
        <v>581</v>
      </c>
      <c r="N36" s="795">
        <f>N35+N28</f>
        <v>4498</v>
      </c>
      <c r="O36" s="884">
        <f>O35+O28</f>
        <v>32</v>
      </c>
      <c r="P36" s="885">
        <f>P35+P28</f>
        <v>4</v>
      </c>
      <c r="Q36" s="803">
        <f>Q35+Q28</f>
        <v>26</v>
      </c>
      <c r="R36" s="307"/>
      <c r="S36" s="308"/>
      <c r="T36" s="69"/>
      <c r="U36" s="70"/>
      <c r="V36" s="71"/>
      <c r="W36" s="771"/>
      <c r="X36" s="70"/>
      <c r="Z36" s="68"/>
      <c r="AA36" s="72"/>
    </row>
    <row r="37" spans="1:27" s="787" customFormat="1" ht="13.5" customHeight="1" thickBot="1" x14ac:dyDescent="0.3">
      <c r="A37" s="782"/>
      <c r="B37" s="773"/>
      <c r="C37" s="773"/>
      <c r="D37" s="773"/>
      <c r="E37" s="773"/>
      <c r="F37" s="773"/>
      <c r="G37" s="773"/>
      <c r="H37" s="773"/>
      <c r="I37" s="773"/>
      <c r="J37" s="773"/>
      <c r="K37" s="773"/>
      <c r="L37" s="773"/>
      <c r="M37" s="800"/>
      <c r="N37" s="975">
        <f>N36+O36+P36</f>
        <v>4534</v>
      </c>
      <c r="O37" s="976"/>
      <c r="P37" s="977"/>
      <c r="Q37" s="801"/>
      <c r="R37" s="302"/>
      <c r="S37" s="783"/>
      <c r="T37" s="784"/>
      <c r="U37" s="785"/>
      <c r="V37" s="786"/>
      <c r="W37" s="802"/>
      <c r="X37" s="785"/>
      <c r="Z37" s="788"/>
      <c r="AA37" s="789"/>
    </row>
    <row r="38" spans="1:27" s="67" customFormat="1" ht="13.5" x14ac:dyDescent="0.25">
      <c r="A38" s="654"/>
      <c r="B38" s="636" t="s">
        <v>469</v>
      </c>
      <c r="C38" s="636"/>
      <c r="D38" s="636"/>
      <c r="E38" s="636"/>
      <c r="F38" s="636"/>
      <c r="G38" s="774"/>
      <c r="H38" s="636"/>
      <c r="I38" s="636"/>
      <c r="J38" s="636"/>
      <c r="K38" s="636"/>
      <c r="L38" s="636"/>
      <c r="M38" s="650"/>
      <c r="N38" s="793">
        <v>27</v>
      </c>
      <c r="O38" s="794"/>
      <c r="P38" s="851"/>
      <c r="Q38" s="852"/>
      <c r="R38" s="307"/>
      <c r="S38" s="308"/>
      <c r="T38" s="69"/>
      <c r="U38" s="70"/>
      <c r="V38" s="71"/>
      <c r="W38" s="771"/>
      <c r="X38" s="70"/>
      <c r="Z38" s="68"/>
      <c r="AA38" s="72"/>
    </row>
    <row r="39" spans="1:27" s="67" customFormat="1" ht="13.5" x14ac:dyDescent="0.25">
      <c r="A39" s="654"/>
      <c r="B39" s="762" t="s">
        <v>695</v>
      </c>
      <c r="C39" s="779"/>
      <c r="D39" s="779"/>
      <c r="E39" s="779"/>
      <c r="F39" s="779"/>
      <c r="G39" s="790"/>
      <c r="H39" s="762"/>
      <c r="I39" s="762"/>
      <c r="J39" s="762"/>
      <c r="K39" s="762"/>
      <c r="L39" s="762"/>
      <c r="M39" s="762"/>
      <c r="N39" s="772">
        <f>N38</f>
        <v>27</v>
      </c>
      <c r="O39" s="781">
        <f>O38</f>
        <v>0</v>
      </c>
      <c r="P39" s="779">
        <f>P38</f>
        <v>0</v>
      </c>
      <c r="Q39" s="798"/>
      <c r="R39" s="307"/>
      <c r="S39" s="308"/>
      <c r="T39" s="69"/>
      <c r="U39" s="70"/>
      <c r="V39" s="71"/>
      <c r="W39" s="70"/>
      <c r="X39" s="70"/>
      <c r="Z39" s="68"/>
      <c r="AA39" s="72"/>
    </row>
    <row r="40" spans="1:27" s="787" customFormat="1" ht="13.5" customHeight="1" x14ac:dyDescent="0.25">
      <c r="A40" s="782"/>
      <c r="B40" s="761" t="s">
        <v>360</v>
      </c>
      <c r="C40" s="761"/>
      <c r="D40" s="761"/>
      <c r="E40" s="761"/>
      <c r="F40" s="761"/>
      <c r="G40" s="761"/>
      <c r="H40" s="761"/>
      <c r="I40" s="761"/>
      <c r="J40" s="761"/>
      <c r="K40" s="761"/>
      <c r="L40" s="761"/>
      <c r="M40" s="761"/>
      <c r="N40" s="978">
        <f>N39+N37</f>
        <v>4561</v>
      </c>
      <c r="O40" s="979"/>
      <c r="P40" s="980"/>
      <c r="Q40" s="758">
        <f>Q36</f>
        <v>26</v>
      </c>
      <c r="R40" s="302"/>
      <c r="S40" s="783"/>
      <c r="T40" s="784"/>
      <c r="U40" s="785"/>
      <c r="V40" s="786"/>
      <c r="W40" s="785"/>
      <c r="X40" s="785"/>
      <c r="Z40" s="788"/>
      <c r="AA40" s="789"/>
    </row>
    <row r="41" spans="1:27" ht="13.5" x14ac:dyDescent="0.25">
      <c r="B41" s="568"/>
      <c r="C41" s="98"/>
      <c r="D41" s="98"/>
      <c r="E41" s="98"/>
      <c r="F41" s="98"/>
      <c r="G41" s="98"/>
      <c r="H41" s="98"/>
      <c r="I41" s="98"/>
      <c r="J41" s="98"/>
      <c r="K41" s="98"/>
      <c r="L41" s="98"/>
      <c r="M41" s="98"/>
      <c r="N41" s="309"/>
      <c r="O41" s="300"/>
      <c r="P41" s="306"/>
      <c r="Q41" s="306"/>
      <c r="R41" s="310"/>
      <c r="S41" s="306"/>
      <c r="T41" s="60"/>
      <c r="U41" s="60"/>
      <c r="W41" s="51"/>
      <c r="X41" s="52"/>
      <c r="Z41" s="50"/>
      <c r="AA41" s="50"/>
    </row>
    <row r="42" spans="1:27" ht="11.25" x14ac:dyDescent="0.2">
      <c r="B42" s="760" t="s">
        <v>558</v>
      </c>
      <c r="C42" s="435"/>
      <c r="D42" s="435"/>
      <c r="E42" s="435"/>
    </row>
    <row r="43" spans="1:27" ht="11.25" x14ac:dyDescent="0.2">
      <c r="B43" s="304" t="s">
        <v>346</v>
      </c>
    </row>
    <row r="44" spans="1:27" ht="11.25" x14ac:dyDescent="0.2">
      <c r="B44" s="304" t="s">
        <v>693</v>
      </c>
    </row>
  </sheetData>
  <mergeCells count="5">
    <mergeCell ref="B2:Q2"/>
    <mergeCell ref="B4:Q4"/>
    <mergeCell ref="B3:Q3"/>
    <mergeCell ref="N37:P37"/>
    <mergeCell ref="N40:P40"/>
  </mergeCells>
  <phoneticPr fontId="0" type="noConversion"/>
  <pageMargins left="0.62992125984251968" right="0.23622047244094491" top="0.74803149606299213" bottom="0.74803149606299213" header="0.31496062992125984" footer="0.31496062992125984"/>
  <pageSetup paperSize="9" scale="8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K21"/>
  <sheetViews>
    <sheetView zoomScaleNormal="100" workbookViewId="0">
      <selection activeCell="C6" sqref="C6"/>
    </sheetView>
  </sheetViews>
  <sheetFormatPr baseColWidth="10" defaultRowHeight="13.5" x14ac:dyDescent="0.25"/>
  <cols>
    <col min="1" max="1" width="3.42578125" customWidth="1"/>
    <col min="2" max="2" width="8.5703125" style="87" customWidth="1"/>
    <col min="3" max="3" width="76.140625" style="591" bestFit="1" customWidth="1"/>
    <col min="4" max="9" width="4.42578125" style="591" bestFit="1" customWidth="1"/>
    <col min="10" max="10" width="7.5703125" style="87" bestFit="1" customWidth="1"/>
    <col min="11" max="11" width="11.42578125" style="87"/>
  </cols>
  <sheetData>
    <row r="2" spans="2:11" ht="14.25" thickBot="1" x14ac:dyDescent="0.3"/>
    <row r="3" spans="2:11" ht="16.5" customHeight="1" x14ac:dyDescent="0.25">
      <c r="B3" s="862" t="s">
        <v>251</v>
      </c>
      <c r="C3" s="863"/>
      <c r="D3" s="863"/>
      <c r="E3" s="863"/>
      <c r="F3" s="863"/>
      <c r="G3" s="863"/>
      <c r="H3" s="863"/>
      <c r="I3" s="863"/>
      <c r="J3" s="864"/>
    </row>
    <row r="4" spans="2:11" ht="16.5" customHeight="1" x14ac:dyDescent="0.25">
      <c r="B4" s="984" t="s">
        <v>569</v>
      </c>
      <c r="C4" s="985"/>
      <c r="D4" s="985"/>
      <c r="E4" s="985"/>
      <c r="F4" s="985"/>
      <c r="G4" s="985"/>
      <c r="H4" s="985"/>
      <c r="I4" s="985"/>
      <c r="J4" s="986"/>
    </row>
    <row r="5" spans="2:11" ht="15.75" thickBot="1" x14ac:dyDescent="0.3">
      <c r="B5" s="981" t="s">
        <v>560</v>
      </c>
      <c r="C5" s="982"/>
      <c r="D5" s="982"/>
      <c r="E5" s="982"/>
      <c r="F5" s="982"/>
      <c r="G5" s="982"/>
      <c r="H5" s="982"/>
      <c r="I5" s="982"/>
      <c r="J5" s="983"/>
    </row>
    <row r="6" spans="2:11" s="35" customFormat="1" ht="16.5" x14ac:dyDescent="0.3">
      <c r="B6" s="88"/>
      <c r="C6" s="642"/>
      <c r="D6" s="642"/>
      <c r="E6" s="642"/>
      <c r="F6" s="642"/>
      <c r="G6" s="642"/>
      <c r="H6" s="642"/>
      <c r="I6" s="642"/>
      <c r="J6" s="814"/>
      <c r="K6" s="98"/>
    </row>
    <row r="7" spans="2:11" ht="12.75" customHeight="1" x14ac:dyDescent="0.25">
      <c r="D7" s="939" t="s">
        <v>159</v>
      </c>
      <c r="E7" s="939"/>
      <c r="F7" s="939"/>
      <c r="G7" s="939"/>
      <c r="H7" s="939"/>
      <c r="I7" s="939"/>
    </row>
    <row r="8" spans="2:11" x14ac:dyDescent="0.25">
      <c r="B8" s="620"/>
      <c r="C8" s="645" t="s">
        <v>729</v>
      </c>
      <c r="D8" s="643">
        <v>1</v>
      </c>
      <c r="E8" s="643">
        <v>2</v>
      </c>
      <c r="F8" s="643">
        <v>3</v>
      </c>
      <c r="G8" s="643">
        <v>4</v>
      </c>
      <c r="H8" s="643">
        <v>5</v>
      </c>
      <c r="I8" s="643">
        <v>6</v>
      </c>
      <c r="J8" s="815" t="s">
        <v>5</v>
      </c>
    </row>
    <row r="9" spans="2:11" x14ac:dyDescent="0.25">
      <c r="B9" s="303" t="s">
        <v>134</v>
      </c>
      <c r="C9" s="646"/>
      <c r="D9" s="635">
        <v>164</v>
      </c>
      <c r="E9" s="635">
        <v>173</v>
      </c>
      <c r="F9" s="635">
        <v>158</v>
      </c>
      <c r="G9" s="635">
        <v>111</v>
      </c>
      <c r="H9" s="635">
        <v>91</v>
      </c>
      <c r="I9" s="635">
        <v>84</v>
      </c>
      <c r="J9" s="809">
        <f>SUM(D9:I9)</f>
        <v>781</v>
      </c>
    </row>
    <row r="10" spans="2:11" x14ac:dyDescent="0.25">
      <c r="B10" s="623" t="s">
        <v>135</v>
      </c>
      <c r="C10" s="641"/>
      <c r="D10" s="637">
        <f t="shared" ref="D10:I10" si="0">D9</f>
        <v>164</v>
      </c>
      <c r="E10" s="637">
        <f t="shared" si="0"/>
        <v>173</v>
      </c>
      <c r="F10" s="637">
        <f t="shared" si="0"/>
        <v>158</v>
      </c>
      <c r="G10" s="637">
        <f t="shared" si="0"/>
        <v>111</v>
      </c>
      <c r="H10" s="637">
        <f t="shared" si="0"/>
        <v>91</v>
      </c>
      <c r="I10" s="637">
        <f t="shared" si="0"/>
        <v>84</v>
      </c>
      <c r="J10" s="810">
        <f>SUM(J9)</f>
        <v>781</v>
      </c>
    </row>
    <row r="11" spans="2:11" x14ac:dyDescent="0.25">
      <c r="B11" s="89" t="s">
        <v>140</v>
      </c>
      <c r="C11" s="635" t="s">
        <v>631</v>
      </c>
      <c r="D11" s="635"/>
      <c r="E11" s="635"/>
      <c r="F11" s="635"/>
      <c r="G11" s="635"/>
      <c r="H11" s="635"/>
      <c r="I11" s="635"/>
      <c r="J11" s="809">
        <f>SUM(D11:I11)</f>
        <v>0</v>
      </c>
    </row>
    <row r="12" spans="2:11" x14ac:dyDescent="0.25">
      <c r="B12" s="624" t="s">
        <v>136</v>
      </c>
      <c r="C12" s="647"/>
      <c r="D12" s="637">
        <f>D11</f>
        <v>0</v>
      </c>
      <c r="E12" s="637">
        <f t="shared" ref="E12:I12" si="1">E11</f>
        <v>0</v>
      </c>
      <c r="F12" s="637">
        <f t="shared" si="1"/>
        <v>0</v>
      </c>
      <c r="G12" s="637">
        <f t="shared" si="1"/>
        <v>0</v>
      </c>
      <c r="H12" s="637">
        <f t="shared" si="1"/>
        <v>0</v>
      </c>
      <c r="I12" s="637">
        <f t="shared" si="1"/>
        <v>0</v>
      </c>
      <c r="J12" s="811">
        <f>J11</f>
        <v>0</v>
      </c>
    </row>
    <row r="13" spans="2:11" x14ac:dyDescent="0.25">
      <c r="B13" s="89" t="s">
        <v>142</v>
      </c>
      <c r="C13" s="635" t="s">
        <v>632</v>
      </c>
      <c r="D13" s="635"/>
      <c r="E13" s="635"/>
      <c r="F13" s="635">
        <v>5</v>
      </c>
      <c r="G13" s="635">
        <v>11</v>
      </c>
      <c r="H13" s="635">
        <v>18</v>
      </c>
      <c r="I13" s="635"/>
      <c r="J13" s="809">
        <f>SUM(D13:I13)</f>
        <v>34</v>
      </c>
    </row>
    <row r="14" spans="2:11" x14ac:dyDescent="0.25">
      <c r="B14" s="89"/>
      <c r="C14" s="635" t="s">
        <v>633</v>
      </c>
      <c r="D14" s="635"/>
      <c r="E14" s="635"/>
      <c r="F14" s="635"/>
      <c r="G14" s="635"/>
      <c r="H14" s="635"/>
      <c r="I14" s="635">
        <v>8</v>
      </c>
      <c r="J14" s="809">
        <f>SUM(D14:I14)</f>
        <v>8</v>
      </c>
    </row>
    <row r="15" spans="2:11" x14ac:dyDescent="0.25">
      <c r="B15" s="89"/>
      <c r="C15" s="635" t="s">
        <v>634</v>
      </c>
      <c r="D15" s="635"/>
      <c r="E15" s="635"/>
      <c r="F15" s="635">
        <v>6</v>
      </c>
      <c r="G15" s="635">
        <v>4</v>
      </c>
      <c r="H15" s="635">
        <v>7</v>
      </c>
      <c r="I15" s="635">
        <v>4</v>
      </c>
      <c r="J15" s="809">
        <f>I15+H15+G15+F15+E15+D15</f>
        <v>21</v>
      </c>
    </row>
    <row r="16" spans="2:11" x14ac:dyDescent="0.25">
      <c r="B16" s="624" t="s">
        <v>143</v>
      </c>
      <c r="C16" s="637"/>
      <c r="D16" s="637">
        <f>D15+D14+D13</f>
        <v>0</v>
      </c>
      <c r="E16" s="637">
        <f t="shared" ref="E16:I16" si="2">E15+E14+E13</f>
        <v>0</v>
      </c>
      <c r="F16" s="637">
        <f t="shared" si="2"/>
        <v>11</v>
      </c>
      <c r="G16" s="637">
        <f t="shared" si="2"/>
        <v>15</v>
      </c>
      <c r="H16" s="637">
        <f t="shared" si="2"/>
        <v>25</v>
      </c>
      <c r="I16" s="637">
        <f t="shared" si="2"/>
        <v>12</v>
      </c>
      <c r="J16" s="811">
        <f>J13+J14+J15</f>
        <v>63</v>
      </c>
    </row>
    <row r="17" spans="2:11" s="76" customFormat="1" x14ac:dyDescent="0.25">
      <c r="B17" s="621" t="s">
        <v>5</v>
      </c>
      <c r="C17" s="621"/>
      <c r="D17" s="621">
        <f>D16+D12+D10</f>
        <v>164</v>
      </c>
      <c r="E17" s="621">
        <f t="shared" ref="E17:J17" si="3">E16+E12+E10</f>
        <v>173</v>
      </c>
      <c r="F17" s="621">
        <f t="shared" si="3"/>
        <v>169</v>
      </c>
      <c r="G17" s="621">
        <f t="shared" si="3"/>
        <v>126</v>
      </c>
      <c r="H17" s="621">
        <f t="shared" si="3"/>
        <v>116</v>
      </c>
      <c r="I17" s="621">
        <f t="shared" si="3"/>
        <v>96</v>
      </c>
      <c r="J17" s="622">
        <f t="shared" si="3"/>
        <v>844</v>
      </c>
      <c r="K17" s="87"/>
    </row>
    <row r="18" spans="2:11" s="39" customFormat="1" x14ac:dyDescent="0.25">
      <c r="B18" s="90"/>
      <c r="C18" s="644" t="s">
        <v>348</v>
      </c>
      <c r="D18" s="644"/>
      <c r="E18" s="644"/>
      <c r="F18" s="644"/>
      <c r="G18" s="644"/>
      <c r="H18" s="644"/>
      <c r="I18" s="644"/>
      <c r="J18" s="674">
        <v>0</v>
      </c>
      <c r="K18" s="99"/>
    </row>
    <row r="19" spans="2:11" s="39" customFormat="1" x14ac:dyDescent="0.25">
      <c r="B19" s="91"/>
      <c r="C19" s="644" t="s">
        <v>501</v>
      </c>
      <c r="D19" s="644"/>
      <c r="E19" s="644"/>
      <c r="F19" s="644"/>
      <c r="G19" s="644"/>
      <c r="H19" s="644"/>
      <c r="I19" s="644"/>
      <c r="J19" s="674">
        <v>0</v>
      </c>
      <c r="K19" s="99"/>
    </row>
    <row r="20" spans="2:11" x14ac:dyDescent="0.25">
      <c r="B20" s="91"/>
      <c r="C20" s="644" t="s">
        <v>502</v>
      </c>
      <c r="D20" s="644"/>
      <c r="E20" s="644"/>
      <c r="F20" s="644"/>
      <c r="G20" s="644"/>
      <c r="H20" s="644"/>
      <c r="I20" s="644"/>
      <c r="J20" s="674">
        <v>0</v>
      </c>
    </row>
    <row r="21" spans="2:11" x14ac:dyDescent="0.25">
      <c r="B21" s="837" t="s">
        <v>360</v>
      </c>
      <c r="C21" s="838"/>
      <c r="D21" s="630"/>
      <c r="E21" s="630"/>
      <c r="F21" s="630"/>
      <c r="G21" s="630"/>
      <c r="H21" s="630"/>
      <c r="I21" s="630"/>
      <c r="J21" s="558">
        <f>J20+J19+J18+J17</f>
        <v>844</v>
      </c>
    </row>
  </sheetData>
  <mergeCells count="3">
    <mergeCell ref="B5:J5"/>
    <mergeCell ref="B4:J4"/>
    <mergeCell ref="D7:I7"/>
  </mergeCells>
  <phoneticPr fontId="4" type="noConversion"/>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68"/>
  <sheetViews>
    <sheetView topLeftCell="A46" zoomScaleNormal="100" workbookViewId="0">
      <selection activeCell="C4" sqref="C4"/>
    </sheetView>
  </sheetViews>
  <sheetFormatPr baseColWidth="10" defaultColWidth="11.5703125" defaultRowHeight="13.5" x14ac:dyDescent="0.25"/>
  <cols>
    <col min="1" max="1" width="2.28515625" style="87" customWidth="1"/>
    <col min="2" max="2" width="8.5703125" style="87" customWidth="1"/>
    <col min="3" max="3" width="51.85546875" style="591" bestFit="1" customWidth="1"/>
    <col min="4" max="4" width="3.85546875" style="591" customWidth="1"/>
    <col min="5" max="9" width="4.42578125" style="591" bestFit="1" customWidth="1"/>
    <col min="10" max="10" width="4.5703125" style="591" customWidth="1"/>
    <col min="11" max="11" width="7.5703125" style="87" bestFit="1" customWidth="1"/>
  </cols>
  <sheetData>
    <row r="1" spans="2:11" ht="15" x14ac:dyDescent="0.25">
      <c r="B1" s="862" t="s">
        <v>749</v>
      </c>
      <c r="C1" s="863"/>
      <c r="D1" s="863"/>
      <c r="E1" s="863"/>
      <c r="F1" s="863"/>
      <c r="G1" s="863"/>
      <c r="H1" s="863"/>
      <c r="I1" s="863"/>
      <c r="J1" s="863"/>
      <c r="K1" s="864"/>
    </row>
    <row r="2" spans="2:11" ht="15" x14ac:dyDescent="0.25">
      <c r="B2" s="984" t="s">
        <v>569</v>
      </c>
      <c r="C2" s="985"/>
      <c r="D2" s="985"/>
      <c r="E2" s="985"/>
      <c r="F2" s="985"/>
      <c r="G2" s="985"/>
      <c r="H2" s="985"/>
      <c r="I2" s="985"/>
      <c r="J2" s="985"/>
      <c r="K2" s="986"/>
    </row>
    <row r="3" spans="2:11" ht="15.75" thickBot="1" x14ac:dyDescent="0.3">
      <c r="B3" s="981" t="s">
        <v>574</v>
      </c>
      <c r="C3" s="982"/>
      <c r="D3" s="982"/>
      <c r="E3" s="982"/>
      <c r="F3" s="982"/>
      <c r="G3" s="982"/>
      <c r="H3" s="982"/>
      <c r="I3" s="982"/>
      <c r="J3" s="982"/>
      <c r="K3" s="983"/>
    </row>
    <row r="5" spans="2:11" x14ac:dyDescent="0.25">
      <c r="D5" s="988" t="s">
        <v>159</v>
      </c>
      <c r="E5" s="988"/>
      <c r="F5" s="988"/>
      <c r="G5" s="988"/>
      <c r="H5" s="988"/>
      <c r="I5" s="988"/>
      <c r="J5" s="988"/>
    </row>
    <row r="6" spans="2:11" x14ac:dyDescent="0.25">
      <c r="B6" s="311"/>
      <c r="C6" s="655" t="s">
        <v>729</v>
      </c>
      <c r="D6" s="836">
        <v>1</v>
      </c>
      <c r="E6" s="632">
        <v>2</v>
      </c>
      <c r="F6" s="632">
        <v>3</v>
      </c>
      <c r="G6" s="632">
        <v>4</v>
      </c>
      <c r="H6" s="643">
        <v>5</v>
      </c>
      <c r="I6" s="643">
        <v>6</v>
      </c>
      <c r="J6" s="632">
        <v>7</v>
      </c>
      <c r="K6" s="809" t="s">
        <v>5</v>
      </c>
    </row>
    <row r="7" spans="2:11" x14ac:dyDescent="0.25">
      <c r="B7" s="316" t="s">
        <v>134</v>
      </c>
      <c r="C7" s="640"/>
      <c r="D7" s="633">
        <v>67</v>
      </c>
      <c r="E7" s="633">
        <v>82</v>
      </c>
      <c r="F7" s="633"/>
      <c r="G7" s="633"/>
      <c r="H7" s="635"/>
      <c r="I7" s="635"/>
      <c r="J7" s="633"/>
      <c r="K7" s="809">
        <f>SUM(D7:J7)</f>
        <v>149</v>
      </c>
    </row>
    <row r="8" spans="2:11" x14ac:dyDescent="0.25">
      <c r="B8" s="623" t="s">
        <v>135</v>
      </c>
      <c r="C8" s="641"/>
      <c r="D8" s="637">
        <f t="shared" ref="D8:K8" si="0">D7</f>
        <v>67</v>
      </c>
      <c r="E8" s="637">
        <f t="shared" si="0"/>
        <v>82</v>
      </c>
      <c r="F8" s="637">
        <f t="shared" si="0"/>
        <v>0</v>
      </c>
      <c r="G8" s="634">
        <f t="shared" si="0"/>
        <v>0</v>
      </c>
      <c r="H8" s="634">
        <f t="shared" si="0"/>
        <v>0</v>
      </c>
      <c r="I8" s="634">
        <f t="shared" si="0"/>
        <v>0</v>
      </c>
      <c r="J8" s="634">
        <f t="shared" si="0"/>
        <v>0</v>
      </c>
      <c r="K8" s="810">
        <f t="shared" si="0"/>
        <v>149</v>
      </c>
    </row>
    <row r="9" spans="2:11" x14ac:dyDescent="0.25">
      <c r="B9" s="312" t="s">
        <v>137</v>
      </c>
      <c r="C9" s="633" t="s">
        <v>486</v>
      </c>
      <c r="D9" s="633">
        <v>32</v>
      </c>
      <c r="E9" s="633">
        <v>35</v>
      </c>
      <c r="F9" s="633"/>
      <c r="G9" s="633"/>
      <c r="H9" s="635"/>
      <c r="I9" s="635"/>
      <c r="J9" s="633"/>
      <c r="K9" s="809">
        <f>SUM(D9:J9)</f>
        <v>67</v>
      </c>
    </row>
    <row r="10" spans="2:11" x14ac:dyDescent="0.25">
      <c r="B10" s="312"/>
      <c r="C10" s="633" t="s">
        <v>635</v>
      </c>
      <c r="D10" s="633"/>
      <c r="E10" s="633"/>
      <c r="F10" s="633">
        <v>5</v>
      </c>
      <c r="G10" s="633"/>
      <c r="H10" s="635"/>
      <c r="I10" s="635"/>
      <c r="J10" s="633"/>
      <c r="K10" s="809">
        <f t="shared" ref="K10:K30" si="1">SUM(D10:J10)</f>
        <v>5</v>
      </c>
    </row>
    <row r="11" spans="2:11" x14ac:dyDescent="0.25">
      <c r="B11" s="312"/>
      <c r="C11" s="635" t="s">
        <v>636</v>
      </c>
      <c r="D11" s="635"/>
      <c r="E11" s="635"/>
      <c r="F11" s="635">
        <v>25</v>
      </c>
      <c r="G11" s="635">
        <v>33</v>
      </c>
      <c r="H11" s="635"/>
      <c r="I11" s="635"/>
      <c r="J11" s="635"/>
      <c r="K11" s="809">
        <f t="shared" si="1"/>
        <v>58</v>
      </c>
    </row>
    <row r="12" spans="2:11" x14ac:dyDescent="0.25">
      <c r="B12" s="312"/>
      <c r="C12" s="635" t="s">
        <v>637</v>
      </c>
      <c r="D12" s="635"/>
      <c r="E12" s="635"/>
      <c r="F12" s="635"/>
      <c r="G12" s="635"/>
      <c r="H12" s="635">
        <v>19</v>
      </c>
      <c r="I12" s="635">
        <v>8</v>
      </c>
      <c r="J12" s="635"/>
      <c r="K12" s="809">
        <f t="shared" si="1"/>
        <v>27</v>
      </c>
    </row>
    <row r="13" spans="2:11" x14ac:dyDescent="0.25">
      <c r="B13" s="312"/>
      <c r="C13" s="635" t="s">
        <v>638</v>
      </c>
      <c r="D13" s="635"/>
      <c r="E13" s="635"/>
      <c r="F13" s="635"/>
      <c r="G13" s="635"/>
      <c r="H13" s="635"/>
      <c r="I13" s="635"/>
      <c r="J13" s="635">
        <v>8</v>
      </c>
      <c r="K13" s="809">
        <f t="shared" si="1"/>
        <v>8</v>
      </c>
    </row>
    <row r="14" spans="2:11" x14ac:dyDescent="0.25">
      <c r="B14" s="312"/>
      <c r="C14" s="635" t="s">
        <v>639</v>
      </c>
      <c r="D14" s="635"/>
      <c r="E14" s="635"/>
      <c r="F14" s="635"/>
      <c r="G14" s="635"/>
      <c r="H14" s="635">
        <v>37</v>
      </c>
      <c r="I14" s="635">
        <v>23</v>
      </c>
      <c r="J14" s="635"/>
      <c r="K14" s="809">
        <f t="shared" si="1"/>
        <v>60</v>
      </c>
    </row>
    <row r="15" spans="2:11" x14ac:dyDescent="0.25">
      <c r="B15" s="312"/>
      <c r="C15" s="635" t="s">
        <v>640</v>
      </c>
      <c r="D15" s="635"/>
      <c r="E15" s="635"/>
      <c r="F15" s="635">
        <v>11</v>
      </c>
      <c r="G15" s="635">
        <v>28</v>
      </c>
      <c r="H15" s="635"/>
      <c r="I15" s="635"/>
      <c r="J15" s="635"/>
      <c r="K15" s="809">
        <f t="shared" si="1"/>
        <v>39</v>
      </c>
    </row>
    <row r="16" spans="2:11" x14ac:dyDescent="0.25">
      <c r="B16" s="312"/>
      <c r="C16" s="635" t="s">
        <v>641</v>
      </c>
      <c r="D16" s="635"/>
      <c r="E16" s="635"/>
      <c r="F16" s="635"/>
      <c r="G16" s="635"/>
      <c r="H16" s="635">
        <v>8</v>
      </c>
      <c r="I16" s="635">
        <v>5</v>
      </c>
      <c r="J16" s="635"/>
      <c r="K16" s="809">
        <f t="shared" si="1"/>
        <v>13</v>
      </c>
    </row>
    <row r="17" spans="2:11" x14ac:dyDescent="0.25">
      <c r="B17" s="312"/>
      <c r="C17" s="635" t="s">
        <v>642</v>
      </c>
      <c r="D17" s="635"/>
      <c r="E17" s="635"/>
      <c r="F17" s="635">
        <v>4</v>
      </c>
      <c r="G17" s="635">
        <v>9</v>
      </c>
      <c r="H17" s="635"/>
      <c r="I17" s="635"/>
      <c r="J17" s="635"/>
      <c r="K17" s="809">
        <f t="shared" si="1"/>
        <v>13</v>
      </c>
    </row>
    <row r="18" spans="2:11" x14ac:dyDescent="0.25">
      <c r="B18" s="312"/>
      <c r="C18" s="635" t="s">
        <v>643</v>
      </c>
      <c r="D18" s="635"/>
      <c r="E18" s="635"/>
      <c r="F18" s="635"/>
      <c r="G18" s="635"/>
      <c r="H18" s="635"/>
      <c r="I18" s="635"/>
      <c r="J18" s="635">
        <v>5</v>
      </c>
      <c r="K18" s="809">
        <f t="shared" si="1"/>
        <v>5</v>
      </c>
    </row>
    <row r="19" spans="2:11" x14ac:dyDescent="0.25">
      <c r="B19" s="312"/>
      <c r="C19" s="635" t="s">
        <v>644</v>
      </c>
      <c r="D19" s="635"/>
      <c r="E19" s="635"/>
      <c r="F19" s="635">
        <v>12</v>
      </c>
      <c r="G19" s="635">
        <v>11</v>
      </c>
      <c r="H19" s="635"/>
      <c r="I19" s="635"/>
      <c r="J19" s="635"/>
      <c r="K19" s="809">
        <f t="shared" si="1"/>
        <v>23</v>
      </c>
    </row>
    <row r="20" spans="2:11" x14ac:dyDescent="0.25">
      <c r="B20" s="312"/>
      <c r="C20" s="635" t="s">
        <v>645</v>
      </c>
      <c r="D20" s="635"/>
      <c r="E20" s="635"/>
      <c r="F20" s="635"/>
      <c r="G20" s="635"/>
      <c r="H20" s="635">
        <v>11</v>
      </c>
      <c r="I20" s="635">
        <v>4</v>
      </c>
      <c r="J20" s="635"/>
      <c r="K20" s="809">
        <f t="shared" si="1"/>
        <v>15</v>
      </c>
    </row>
    <row r="21" spans="2:11" x14ac:dyDescent="0.25">
      <c r="B21" s="312"/>
      <c r="C21" s="635" t="s">
        <v>646</v>
      </c>
      <c r="D21" s="635"/>
      <c r="E21" s="635"/>
      <c r="F21" s="635"/>
      <c r="G21" s="635"/>
      <c r="H21" s="635"/>
      <c r="I21" s="635"/>
      <c r="J21" s="635">
        <v>4</v>
      </c>
      <c r="K21" s="809">
        <f t="shared" si="1"/>
        <v>4</v>
      </c>
    </row>
    <row r="22" spans="2:11" x14ac:dyDescent="0.25">
      <c r="B22" s="312"/>
      <c r="C22" s="635" t="s">
        <v>647</v>
      </c>
      <c r="D22" s="635"/>
      <c r="E22" s="635"/>
      <c r="F22" s="635"/>
      <c r="G22" s="635"/>
      <c r="H22" s="635"/>
      <c r="I22" s="635"/>
      <c r="J22" s="635">
        <v>3</v>
      </c>
      <c r="K22" s="809">
        <f t="shared" si="1"/>
        <v>3</v>
      </c>
    </row>
    <row r="23" spans="2:11" x14ac:dyDescent="0.25">
      <c r="B23" s="312"/>
      <c r="C23" s="635" t="s">
        <v>648</v>
      </c>
      <c r="D23" s="635"/>
      <c r="E23" s="635"/>
      <c r="F23" s="635">
        <v>4</v>
      </c>
      <c r="G23" s="635">
        <v>11</v>
      </c>
      <c r="H23" s="635"/>
      <c r="I23" s="635"/>
      <c r="J23" s="635"/>
      <c r="K23" s="809">
        <f t="shared" si="1"/>
        <v>15</v>
      </c>
    </row>
    <row r="24" spans="2:11" x14ac:dyDescent="0.25">
      <c r="B24" s="312"/>
      <c r="C24" s="635" t="s">
        <v>649</v>
      </c>
      <c r="D24" s="635"/>
      <c r="E24" s="635"/>
      <c r="F24" s="635"/>
      <c r="G24" s="635"/>
      <c r="H24" s="635">
        <v>4</v>
      </c>
      <c r="I24" s="635">
        <v>4</v>
      </c>
      <c r="J24" s="635"/>
      <c r="K24" s="809">
        <f t="shared" si="1"/>
        <v>8</v>
      </c>
    </row>
    <row r="25" spans="2:11" x14ac:dyDescent="0.25">
      <c r="B25" s="312"/>
      <c r="C25" s="635" t="s">
        <v>650</v>
      </c>
      <c r="D25" s="635"/>
      <c r="E25" s="635"/>
      <c r="F25" s="635"/>
      <c r="G25" s="635"/>
      <c r="H25" s="635"/>
      <c r="I25" s="635"/>
      <c r="J25" s="635">
        <v>1</v>
      </c>
      <c r="K25" s="809">
        <f t="shared" si="1"/>
        <v>1</v>
      </c>
    </row>
    <row r="26" spans="2:11" x14ac:dyDescent="0.25">
      <c r="B26" s="312"/>
      <c r="C26" s="635" t="s">
        <v>651</v>
      </c>
      <c r="D26" s="635"/>
      <c r="E26" s="635"/>
      <c r="F26" s="635">
        <v>10</v>
      </c>
      <c r="G26" s="635">
        <v>6</v>
      </c>
      <c r="H26" s="635"/>
      <c r="I26" s="635"/>
      <c r="J26" s="635"/>
      <c r="K26" s="809">
        <f t="shared" si="1"/>
        <v>16</v>
      </c>
    </row>
    <row r="27" spans="2:11" x14ac:dyDescent="0.25">
      <c r="B27" s="312"/>
      <c r="C27" s="635" t="s">
        <v>652</v>
      </c>
      <c r="D27" s="635"/>
      <c r="E27" s="635"/>
      <c r="F27" s="635"/>
      <c r="G27" s="635"/>
      <c r="H27" s="635">
        <v>5</v>
      </c>
      <c r="I27" s="635">
        <v>6</v>
      </c>
      <c r="J27" s="635"/>
      <c r="K27" s="809">
        <f t="shared" si="1"/>
        <v>11</v>
      </c>
    </row>
    <row r="28" spans="2:11" x14ac:dyDescent="0.25">
      <c r="B28" s="312"/>
      <c r="C28" s="635" t="s">
        <v>653</v>
      </c>
      <c r="D28" s="635"/>
      <c r="E28" s="635"/>
      <c r="F28" s="635"/>
      <c r="G28" s="635"/>
      <c r="H28" s="635"/>
      <c r="I28" s="635"/>
      <c r="J28" s="635"/>
      <c r="K28" s="809">
        <f t="shared" si="1"/>
        <v>0</v>
      </c>
    </row>
    <row r="29" spans="2:11" x14ac:dyDescent="0.25">
      <c r="B29" s="312"/>
      <c r="C29" s="635" t="s">
        <v>654</v>
      </c>
      <c r="D29" s="635"/>
      <c r="E29" s="635"/>
      <c r="F29" s="635"/>
      <c r="G29" s="635"/>
      <c r="H29" s="635"/>
      <c r="I29" s="635"/>
      <c r="J29" s="635">
        <v>15</v>
      </c>
      <c r="K29" s="809">
        <f t="shared" si="1"/>
        <v>15</v>
      </c>
    </row>
    <row r="30" spans="2:11" x14ac:dyDescent="0.25">
      <c r="B30" s="312"/>
      <c r="C30" s="635" t="s">
        <v>655</v>
      </c>
      <c r="D30" s="635"/>
      <c r="E30" s="635"/>
      <c r="F30" s="635"/>
      <c r="G30" s="635"/>
      <c r="H30" s="635"/>
      <c r="I30" s="635"/>
      <c r="J30" s="635">
        <v>9</v>
      </c>
      <c r="K30" s="809">
        <f t="shared" si="1"/>
        <v>9</v>
      </c>
    </row>
    <row r="31" spans="2:11" x14ac:dyDescent="0.25">
      <c r="B31" s="624" t="s">
        <v>139</v>
      </c>
      <c r="C31" s="637"/>
      <c r="D31" s="637">
        <f t="shared" ref="D31:K31" si="2">SUM(D9:D30)</f>
        <v>32</v>
      </c>
      <c r="E31" s="637">
        <f t="shared" si="2"/>
        <v>35</v>
      </c>
      <c r="F31" s="637">
        <f t="shared" si="2"/>
        <v>71</v>
      </c>
      <c r="G31" s="637">
        <f t="shared" si="2"/>
        <v>98</v>
      </c>
      <c r="H31" s="637">
        <f t="shared" si="2"/>
        <v>84</v>
      </c>
      <c r="I31" s="637">
        <f t="shared" si="2"/>
        <v>50</v>
      </c>
      <c r="J31" s="637">
        <f t="shared" si="2"/>
        <v>45</v>
      </c>
      <c r="K31" s="811">
        <f t="shared" si="2"/>
        <v>415</v>
      </c>
    </row>
    <row r="32" spans="2:11" x14ac:dyDescent="0.25">
      <c r="B32" s="312" t="s">
        <v>140</v>
      </c>
      <c r="C32" s="635" t="s">
        <v>656</v>
      </c>
      <c r="D32" s="635"/>
      <c r="E32" s="635"/>
      <c r="F32" s="635">
        <v>13</v>
      </c>
      <c r="G32" s="635">
        <v>19</v>
      </c>
      <c r="H32" s="635">
        <v>14</v>
      </c>
      <c r="I32" s="635">
        <v>14</v>
      </c>
      <c r="J32" s="806"/>
      <c r="K32" s="809">
        <f>SUM(D32:J32)</f>
        <v>60</v>
      </c>
    </row>
    <row r="33" spans="2:11" x14ac:dyDescent="0.25">
      <c r="B33" s="312"/>
      <c r="C33" s="635" t="s">
        <v>657</v>
      </c>
      <c r="D33" s="635"/>
      <c r="E33" s="635"/>
      <c r="F33" s="635"/>
      <c r="G33" s="635"/>
      <c r="H33" s="635"/>
      <c r="I33" s="635"/>
      <c r="J33" s="806"/>
      <c r="K33" s="809">
        <f t="shared" ref="K33:K56" si="3">SUM(D33:J33)</f>
        <v>0</v>
      </c>
    </row>
    <row r="34" spans="2:11" x14ac:dyDescent="0.25">
      <c r="B34" s="312"/>
      <c r="C34" s="635" t="s">
        <v>658</v>
      </c>
      <c r="D34" s="635"/>
      <c r="E34" s="635"/>
      <c r="F34" s="635"/>
      <c r="G34" s="635"/>
      <c r="H34" s="635"/>
      <c r="I34" s="635"/>
      <c r="J34" s="806"/>
      <c r="K34" s="809">
        <f t="shared" si="3"/>
        <v>0</v>
      </c>
    </row>
    <row r="35" spans="2:11" x14ac:dyDescent="0.25">
      <c r="B35" s="312"/>
      <c r="C35" s="635" t="s">
        <v>659</v>
      </c>
      <c r="D35" s="635"/>
      <c r="E35" s="635"/>
      <c r="F35" s="635">
        <v>14</v>
      </c>
      <c r="G35" s="635">
        <v>7</v>
      </c>
      <c r="H35" s="635">
        <v>16</v>
      </c>
      <c r="I35" s="635">
        <v>11</v>
      </c>
      <c r="J35" s="806"/>
      <c r="K35" s="809">
        <f t="shared" si="3"/>
        <v>48</v>
      </c>
    </row>
    <row r="36" spans="2:11" x14ac:dyDescent="0.25">
      <c r="B36" s="312"/>
      <c r="C36" s="635" t="s">
        <v>660</v>
      </c>
      <c r="D36" s="635"/>
      <c r="E36" s="635"/>
      <c r="F36" s="635">
        <v>8</v>
      </c>
      <c r="G36" s="635">
        <v>6</v>
      </c>
      <c r="H36" s="807"/>
      <c r="I36" s="807"/>
      <c r="J36" s="806"/>
      <c r="K36" s="809">
        <f t="shared" si="3"/>
        <v>14</v>
      </c>
    </row>
    <row r="37" spans="2:11" x14ac:dyDescent="0.25">
      <c r="B37" s="312"/>
      <c r="C37" s="635" t="s">
        <v>661</v>
      </c>
      <c r="D37" s="635"/>
      <c r="E37" s="635"/>
      <c r="F37" s="807"/>
      <c r="G37" s="807"/>
      <c r="H37" s="635">
        <v>16</v>
      </c>
      <c r="I37" s="635">
        <v>8</v>
      </c>
      <c r="J37" s="806"/>
      <c r="K37" s="809">
        <f t="shared" si="3"/>
        <v>24</v>
      </c>
    </row>
    <row r="38" spans="2:11" x14ac:dyDescent="0.25">
      <c r="B38" s="312"/>
      <c r="C38" s="635" t="s">
        <v>662</v>
      </c>
      <c r="D38" s="635"/>
      <c r="E38" s="635"/>
      <c r="F38" s="807"/>
      <c r="G38" s="807"/>
      <c r="H38" s="635"/>
      <c r="I38" s="635"/>
      <c r="J38" s="806"/>
      <c r="K38" s="809">
        <f t="shared" si="3"/>
        <v>0</v>
      </c>
    </row>
    <row r="39" spans="2:11" x14ac:dyDescent="0.25">
      <c r="B39" s="312"/>
      <c r="C39" s="635" t="s">
        <v>663</v>
      </c>
      <c r="D39" s="635"/>
      <c r="E39" s="635"/>
      <c r="F39" s="807"/>
      <c r="G39" s="807"/>
      <c r="H39" s="635"/>
      <c r="I39" s="635"/>
      <c r="J39" s="806"/>
      <c r="K39" s="809">
        <f t="shared" si="3"/>
        <v>0</v>
      </c>
    </row>
    <row r="40" spans="2:11" x14ac:dyDescent="0.25">
      <c r="B40" s="312"/>
      <c r="C40" s="635" t="s">
        <v>664</v>
      </c>
      <c r="D40" s="635"/>
      <c r="E40" s="635"/>
      <c r="F40" s="807"/>
      <c r="G40" s="807"/>
      <c r="H40" s="635"/>
      <c r="I40" s="635"/>
      <c r="J40" s="806"/>
      <c r="K40" s="809">
        <f t="shared" si="3"/>
        <v>0</v>
      </c>
    </row>
    <row r="41" spans="2:11" x14ac:dyDescent="0.25">
      <c r="B41" s="312"/>
      <c r="C41" s="635" t="s">
        <v>665</v>
      </c>
      <c r="D41" s="635"/>
      <c r="E41" s="635"/>
      <c r="F41" s="807"/>
      <c r="G41" s="807"/>
      <c r="H41" s="635">
        <v>8</v>
      </c>
      <c r="I41" s="635">
        <v>2</v>
      </c>
      <c r="J41" s="806"/>
      <c r="K41" s="809">
        <f t="shared" si="3"/>
        <v>10</v>
      </c>
    </row>
    <row r="42" spans="2:11" x14ac:dyDescent="0.25">
      <c r="B42" s="312"/>
      <c r="C42" s="635" t="s">
        <v>666</v>
      </c>
      <c r="D42" s="635"/>
      <c r="E42" s="635"/>
      <c r="F42" s="807"/>
      <c r="G42" s="807"/>
      <c r="H42" s="635"/>
      <c r="I42" s="635"/>
      <c r="J42" s="806"/>
      <c r="K42" s="809">
        <f t="shared" si="3"/>
        <v>0</v>
      </c>
    </row>
    <row r="43" spans="2:11" x14ac:dyDescent="0.25">
      <c r="B43" s="312"/>
      <c r="C43" s="635" t="s">
        <v>667</v>
      </c>
      <c r="D43" s="635"/>
      <c r="E43" s="635"/>
      <c r="F43" s="807"/>
      <c r="G43" s="807"/>
      <c r="H43" s="635"/>
      <c r="I43" s="635"/>
      <c r="J43" s="635"/>
      <c r="K43" s="809">
        <f t="shared" si="3"/>
        <v>0</v>
      </c>
    </row>
    <row r="44" spans="2:11" x14ac:dyDescent="0.25">
      <c r="B44" s="312"/>
      <c r="C44" s="635" t="s">
        <v>668</v>
      </c>
      <c r="D44" s="635"/>
      <c r="E44" s="635"/>
      <c r="F44" s="635">
        <v>18</v>
      </c>
      <c r="G44" s="635">
        <v>9</v>
      </c>
      <c r="H44" s="635"/>
      <c r="I44" s="635"/>
      <c r="J44" s="806"/>
      <c r="K44" s="809">
        <f t="shared" si="3"/>
        <v>27</v>
      </c>
    </row>
    <row r="45" spans="2:11" x14ac:dyDescent="0.25">
      <c r="B45" s="312"/>
      <c r="C45" s="635" t="s">
        <v>141</v>
      </c>
      <c r="D45" s="635"/>
      <c r="E45" s="635"/>
      <c r="F45" s="635"/>
      <c r="G45" s="635"/>
      <c r="H45" s="635"/>
      <c r="I45" s="807"/>
      <c r="J45" s="806"/>
      <c r="K45" s="809">
        <f t="shared" si="3"/>
        <v>0</v>
      </c>
    </row>
    <row r="46" spans="2:11" x14ac:dyDescent="0.25">
      <c r="B46" s="312"/>
      <c r="C46" s="635" t="s">
        <v>669</v>
      </c>
      <c r="D46" s="635"/>
      <c r="E46" s="635"/>
      <c r="F46" s="635"/>
      <c r="G46" s="635"/>
      <c r="H46" s="635">
        <v>4</v>
      </c>
      <c r="I46" s="635">
        <v>3</v>
      </c>
      <c r="J46" s="806"/>
      <c r="K46" s="809">
        <f t="shared" si="3"/>
        <v>7</v>
      </c>
    </row>
    <row r="47" spans="2:11" x14ac:dyDescent="0.25">
      <c r="B47" s="312"/>
      <c r="C47" s="635" t="s">
        <v>670</v>
      </c>
      <c r="D47" s="635"/>
      <c r="E47" s="635"/>
      <c r="F47" s="635"/>
      <c r="G47" s="635"/>
      <c r="H47" s="635"/>
      <c r="I47" s="635"/>
      <c r="J47" s="806"/>
      <c r="K47" s="809">
        <f t="shared" si="3"/>
        <v>0</v>
      </c>
    </row>
    <row r="48" spans="2:11" x14ac:dyDescent="0.25">
      <c r="B48" s="312"/>
      <c r="C48" s="635" t="s">
        <v>671</v>
      </c>
      <c r="D48" s="635"/>
      <c r="E48" s="635"/>
      <c r="F48" s="635"/>
      <c r="G48" s="635"/>
      <c r="H48" s="635"/>
      <c r="I48" s="635"/>
      <c r="J48" s="635"/>
      <c r="K48" s="809">
        <f t="shared" si="3"/>
        <v>0</v>
      </c>
    </row>
    <row r="49" spans="1:11" x14ac:dyDescent="0.25">
      <c r="B49" s="312"/>
      <c r="C49" s="635" t="s">
        <v>672</v>
      </c>
      <c r="D49" s="635"/>
      <c r="E49" s="635"/>
      <c r="F49" s="635"/>
      <c r="G49" s="635"/>
      <c r="H49" s="635">
        <v>2</v>
      </c>
      <c r="I49" s="635">
        <v>1</v>
      </c>
      <c r="J49" s="806"/>
      <c r="K49" s="809">
        <f t="shared" si="3"/>
        <v>3</v>
      </c>
    </row>
    <row r="50" spans="1:11" x14ac:dyDescent="0.25">
      <c r="B50" s="312"/>
      <c r="C50" s="635" t="s">
        <v>673</v>
      </c>
      <c r="D50" s="635"/>
      <c r="E50" s="635"/>
      <c r="F50" s="635"/>
      <c r="G50" s="635"/>
      <c r="H50" s="635"/>
      <c r="I50" s="635"/>
      <c r="J50" s="806"/>
      <c r="K50" s="809">
        <f t="shared" si="3"/>
        <v>0</v>
      </c>
    </row>
    <row r="51" spans="1:11" x14ac:dyDescent="0.25">
      <c r="B51" s="312"/>
      <c r="C51" s="635" t="s">
        <v>674</v>
      </c>
      <c r="D51" s="635"/>
      <c r="E51" s="635"/>
      <c r="F51" s="635"/>
      <c r="G51" s="635"/>
      <c r="H51" s="635"/>
      <c r="I51" s="635"/>
      <c r="J51" s="806"/>
      <c r="K51" s="809">
        <f t="shared" si="3"/>
        <v>0</v>
      </c>
    </row>
    <row r="52" spans="1:11" x14ac:dyDescent="0.25">
      <c r="B52" s="312"/>
      <c r="C52" s="635" t="s">
        <v>644</v>
      </c>
      <c r="D52" s="635"/>
      <c r="E52" s="635"/>
      <c r="F52" s="635">
        <v>15</v>
      </c>
      <c r="G52" s="635">
        <v>5</v>
      </c>
      <c r="H52" s="807"/>
      <c r="I52" s="807"/>
      <c r="J52" s="806"/>
      <c r="K52" s="809">
        <f t="shared" si="3"/>
        <v>20</v>
      </c>
    </row>
    <row r="53" spans="1:11" x14ac:dyDescent="0.25">
      <c r="B53" s="312"/>
      <c r="C53" s="635" t="s">
        <v>675</v>
      </c>
      <c r="D53" s="635"/>
      <c r="E53" s="635"/>
      <c r="F53" s="635">
        <v>15</v>
      </c>
      <c r="G53" s="635">
        <v>20</v>
      </c>
      <c r="H53" s="635">
        <v>13</v>
      </c>
      <c r="I53" s="635">
        <v>7</v>
      </c>
      <c r="J53" s="639"/>
      <c r="K53" s="809">
        <f t="shared" si="3"/>
        <v>55</v>
      </c>
    </row>
    <row r="54" spans="1:11" x14ac:dyDescent="0.25">
      <c r="B54" s="312"/>
      <c r="C54" s="635" t="s">
        <v>676</v>
      </c>
      <c r="D54" s="635"/>
      <c r="E54" s="635"/>
      <c r="F54" s="635"/>
      <c r="G54" s="635"/>
      <c r="H54" s="635">
        <v>6</v>
      </c>
      <c r="I54" s="635">
        <v>6</v>
      </c>
      <c r="J54" s="806"/>
      <c r="K54" s="809">
        <f t="shared" si="3"/>
        <v>12</v>
      </c>
    </row>
    <row r="55" spans="1:11" x14ac:dyDescent="0.25">
      <c r="B55" s="312"/>
      <c r="C55" s="635" t="s">
        <v>677</v>
      </c>
      <c r="D55" s="635"/>
      <c r="E55" s="635"/>
      <c r="F55" s="635"/>
      <c r="G55" s="635"/>
      <c r="H55" s="635"/>
      <c r="I55" s="635"/>
      <c r="J55" s="806"/>
      <c r="K55" s="809">
        <f t="shared" si="3"/>
        <v>0</v>
      </c>
    </row>
    <row r="56" spans="1:11" x14ac:dyDescent="0.25">
      <c r="B56" s="312"/>
      <c r="C56" s="635" t="s">
        <v>678</v>
      </c>
      <c r="D56" s="635"/>
      <c r="E56" s="635"/>
      <c r="F56" s="635"/>
      <c r="G56" s="635"/>
      <c r="H56" s="635"/>
      <c r="I56" s="635"/>
      <c r="J56" s="806"/>
      <c r="K56" s="809">
        <f t="shared" si="3"/>
        <v>0</v>
      </c>
    </row>
    <row r="57" spans="1:11" x14ac:dyDescent="0.25">
      <c r="B57" s="624" t="s">
        <v>136</v>
      </c>
      <c r="C57" s="647"/>
      <c r="D57" s="637">
        <f>SUM(D32:D56)</f>
        <v>0</v>
      </c>
      <c r="E57" s="637">
        <f t="shared" ref="E57:K57" si="4">SUM(E32:E56)</f>
        <v>0</v>
      </c>
      <c r="F57" s="637">
        <f t="shared" si="4"/>
        <v>83</v>
      </c>
      <c r="G57" s="637">
        <f t="shared" si="4"/>
        <v>66</v>
      </c>
      <c r="H57" s="637">
        <f t="shared" si="4"/>
        <v>79</v>
      </c>
      <c r="I57" s="637">
        <f t="shared" si="4"/>
        <v>52</v>
      </c>
      <c r="J57" s="637">
        <f t="shared" si="4"/>
        <v>0</v>
      </c>
      <c r="K57" s="811">
        <f t="shared" si="4"/>
        <v>280</v>
      </c>
    </row>
    <row r="58" spans="1:11" s="76" customFormat="1" x14ac:dyDescent="0.25">
      <c r="A58" s="87"/>
      <c r="B58" s="638" t="s">
        <v>360</v>
      </c>
      <c r="C58" s="638"/>
      <c r="D58" s="638">
        <f>D57+D31+D8</f>
        <v>99</v>
      </c>
      <c r="E58" s="638">
        <f t="shared" ref="E58:J58" si="5">E57+E31+E8</f>
        <v>117</v>
      </c>
      <c r="F58" s="638">
        <f t="shared" si="5"/>
        <v>154</v>
      </c>
      <c r="G58" s="638">
        <f t="shared" si="5"/>
        <v>164</v>
      </c>
      <c r="H58" s="638">
        <f t="shared" si="5"/>
        <v>163</v>
      </c>
      <c r="I58" s="638">
        <f t="shared" si="5"/>
        <v>102</v>
      </c>
      <c r="J58" s="638">
        <f t="shared" si="5"/>
        <v>45</v>
      </c>
      <c r="K58" s="622">
        <f>SUM(D58:J58)</f>
        <v>844</v>
      </c>
    </row>
    <row r="59" spans="1:11" s="77" customFormat="1" x14ac:dyDescent="0.25">
      <c r="A59" s="313"/>
      <c r="B59" s="314" t="s">
        <v>264</v>
      </c>
      <c r="C59" s="635" t="s">
        <v>503</v>
      </c>
      <c r="D59" s="808"/>
      <c r="E59" s="808"/>
      <c r="F59" s="808"/>
      <c r="G59" s="808"/>
      <c r="H59" s="808"/>
      <c r="I59" s="808"/>
      <c r="J59" s="808"/>
      <c r="K59" s="812">
        <v>0</v>
      </c>
    </row>
    <row r="60" spans="1:11" s="77" customFormat="1" x14ac:dyDescent="0.25">
      <c r="A60" s="313"/>
      <c r="B60" s="314" t="s">
        <v>264</v>
      </c>
      <c r="C60" s="635" t="s">
        <v>505</v>
      </c>
      <c r="D60" s="808"/>
      <c r="E60" s="808"/>
      <c r="F60" s="808"/>
      <c r="G60" s="808"/>
      <c r="H60" s="808"/>
      <c r="I60" s="808"/>
      <c r="J60" s="808"/>
      <c r="K60" s="812">
        <v>19</v>
      </c>
    </row>
    <row r="61" spans="1:11" s="77" customFormat="1" x14ac:dyDescent="0.25">
      <c r="A61" s="313"/>
      <c r="B61" s="314" t="s">
        <v>264</v>
      </c>
      <c r="C61" s="635" t="s">
        <v>504</v>
      </c>
      <c r="D61" s="987">
        <v>23</v>
      </c>
      <c r="E61" s="987"/>
      <c r="F61" s="987"/>
      <c r="G61" s="987"/>
      <c r="H61" s="987"/>
      <c r="I61" s="987"/>
      <c r="J61" s="987"/>
      <c r="K61" s="987"/>
    </row>
    <row r="62" spans="1:11" x14ac:dyDescent="0.25">
      <c r="B62" s="315" t="s">
        <v>263</v>
      </c>
      <c r="C62" s="664"/>
      <c r="D62" s="664"/>
      <c r="E62" s="664"/>
      <c r="F62" s="664"/>
      <c r="G62" s="664"/>
      <c r="H62" s="664"/>
      <c r="I62" s="664"/>
      <c r="J62" s="664"/>
      <c r="K62" s="678">
        <v>14</v>
      </c>
    </row>
    <row r="63" spans="1:11" x14ac:dyDescent="0.25">
      <c r="B63" s="315" t="s">
        <v>347</v>
      </c>
      <c r="C63" s="644"/>
      <c r="D63" s="644"/>
      <c r="E63" s="644"/>
      <c r="F63" s="644"/>
      <c r="G63" s="644"/>
      <c r="H63" s="644"/>
      <c r="I63" s="644"/>
      <c r="J63" s="644"/>
      <c r="K63" s="678">
        <v>0</v>
      </c>
    </row>
    <row r="64" spans="1:11" x14ac:dyDescent="0.25">
      <c r="B64" s="839" t="s">
        <v>360</v>
      </c>
      <c r="C64" s="840"/>
      <c r="D64" s="630"/>
      <c r="E64" s="630"/>
      <c r="F64" s="630"/>
      <c r="G64" s="630"/>
      <c r="H64" s="630"/>
      <c r="I64" s="630"/>
      <c r="J64" s="630"/>
      <c r="K64" s="558">
        <f>K58+K59+K60+K62+K63</f>
        <v>877</v>
      </c>
    </row>
    <row r="65" spans="2:2" x14ac:dyDescent="0.25">
      <c r="B65" s="99"/>
    </row>
    <row r="66" spans="2:2" x14ac:dyDescent="0.25">
      <c r="B66" s="760" t="s">
        <v>558</v>
      </c>
    </row>
    <row r="67" spans="2:2" x14ac:dyDescent="0.25">
      <c r="B67" s="304" t="s">
        <v>346</v>
      </c>
    </row>
    <row r="68" spans="2:2" x14ac:dyDescent="0.25">
      <c r="B68" s="304" t="s">
        <v>693</v>
      </c>
    </row>
  </sheetData>
  <mergeCells count="4">
    <mergeCell ref="B3:K3"/>
    <mergeCell ref="B2:K2"/>
    <mergeCell ref="D61:K61"/>
    <mergeCell ref="D5:J5"/>
  </mergeCells>
  <phoneticPr fontId="4" type="noConversion"/>
  <pageMargins left="0.78740157480314965" right="0.78740157480314965" top="0.70866141732283472" bottom="0.59055118110236227" header="0.51181102362204722" footer="0.51181102362204722"/>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13"/>
  <sheetViews>
    <sheetView zoomScaleNormal="100" workbookViewId="0">
      <selection activeCell="D5" sqref="D5"/>
    </sheetView>
  </sheetViews>
  <sheetFormatPr baseColWidth="10" defaultColWidth="11.5703125" defaultRowHeight="13.5" x14ac:dyDescent="0.25"/>
  <cols>
    <col min="1" max="1" width="2.42578125" style="87" customWidth="1"/>
    <col min="2" max="2" width="10.140625" style="591" customWidth="1"/>
    <col min="3" max="3" width="32.85546875" style="591" customWidth="1"/>
    <col min="4" max="9" width="5.140625" style="591" customWidth="1"/>
    <col min="10" max="10" width="6.85546875" style="87" customWidth="1"/>
  </cols>
  <sheetData>
    <row r="1" spans="1:23" ht="14.25" thickBot="1" x14ac:dyDescent="0.3"/>
    <row r="2" spans="1:23" ht="15" x14ac:dyDescent="0.25">
      <c r="B2" s="862" t="s">
        <v>252</v>
      </c>
      <c r="C2" s="863"/>
      <c r="D2" s="863"/>
      <c r="E2" s="863"/>
      <c r="F2" s="863"/>
      <c r="G2" s="863"/>
      <c r="H2" s="863"/>
      <c r="I2" s="863"/>
      <c r="J2" s="864"/>
    </row>
    <row r="3" spans="1:23" ht="15" x14ac:dyDescent="0.25">
      <c r="B3" s="984" t="s">
        <v>569</v>
      </c>
      <c r="C3" s="985"/>
      <c r="D3" s="985"/>
      <c r="E3" s="985"/>
      <c r="F3" s="985"/>
      <c r="G3" s="985"/>
      <c r="H3" s="985"/>
      <c r="I3" s="985"/>
      <c r="J3" s="986"/>
    </row>
    <row r="4" spans="1:23" ht="15.75" thickBot="1" x14ac:dyDescent="0.3">
      <c r="B4" s="981" t="s">
        <v>560</v>
      </c>
      <c r="C4" s="989"/>
      <c r="D4" s="989"/>
      <c r="E4" s="989"/>
      <c r="F4" s="989"/>
      <c r="G4" s="989"/>
      <c r="H4" s="989"/>
      <c r="I4" s="989"/>
      <c r="J4" s="990"/>
    </row>
    <row r="6" spans="1:23" x14ac:dyDescent="0.25">
      <c r="D6" s="939" t="s">
        <v>159</v>
      </c>
      <c r="E6" s="939"/>
      <c r="F6" s="939"/>
      <c r="G6" s="939"/>
      <c r="H6" s="939"/>
      <c r="I6" s="939"/>
    </row>
    <row r="7" spans="1:23" x14ac:dyDescent="0.25">
      <c r="B7" s="655"/>
      <c r="C7" s="655" t="s">
        <v>729</v>
      </c>
      <c r="D7" s="632">
        <v>1</v>
      </c>
      <c r="E7" s="632">
        <v>2</v>
      </c>
      <c r="F7" s="632">
        <v>3</v>
      </c>
      <c r="G7" s="632">
        <v>4</v>
      </c>
      <c r="H7" s="632">
        <v>5</v>
      </c>
      <c r="I7" s="632">
        <v>6</v>
      </c>
      <c r="J7" s="813" t="s">
        <v>5</v>
      </c>
    </row>
    <row r="8" spans="1:23" x14ac:dyDescent="0.25">
      <c r="B8" s="640" t="s">
        <v>134</v>
      </c>
      <c r="C8" s="640"/>
      <c r="D8" s="635">
        <v>71</v>
      </c>
      <c r="E8" s="635">
        <v>61</v>
      </c>
      <c r="F8" s="635">
        <v>61</v>
      </c>
      <c r="G8" s="635">
        <v>29</v>
      </c>
      <c r="H8" s="635">
        <v>43</v>
      </c>
      <c r="I8" s="635">
        <v>45</v>
      </c>
      <c r="J8" s="774">
        <f>SUM(D8:I8)</f>
        <v>310</v>
      </c>
    </row>
    <row r="9" spans="1:23" x14ac:dyDescent="0.25">
      <c r="B9" s="641" t="s">
        <v>135</v>
      </c>
      <c r="C9" s="641"/>
      <c r="D9" s="637">
        <f t="shared" ref="D9:I9" si="0">SUM(D8)</f>
        <v>71</v>
      </c>
      <c r="E9" s="637">
        <f t="shared" si="0"/>
        <v>61</v>
      </c>
      <c r="F9" s="637">
        <f t="shared" si="0"/>
        <v>61</v>
      </c>
      <c r="G9" s="637">
        <f>G8</f>
        <v>29</v>
      </c>
      <c r="H9" s="637">
        <f t="shared" si="0"/>
        <v>43</v>
      </c>
      <c r="I9" s="637">
        <f t="shared" si="0"/>
        <v>45</v>
      </c>
      <c r="J9" s="772">
        <f>SUM(D9:I9)</f>
        <v>310</v>
      </c>
      <c r="K9" s="59"/>
    </row>
    <row r="10" spans="1:23" x14ac:dyDescent="0.25">
      <c r="B10" s="640" t="s">
        <v>140</v>
      </c>
      <c r="C10" s="640"/>
      <c r="D10" s="640"/>
      <c r="E10" s="640"/>
      <c r="F10" s="640">
        <v>3</v>
      </c>
      <c r="G10" s="640">
        <v>6</v>
      </c>
      <c r="H10" s="640">
        <v>11</v>
      </c>
      <c r="I10" s="640">
        <v>12</v>
      </c>
      <c r="J10" s="774">
        <f>SUM(D10:I10)</f>
        <v>32</v>
      </c>
      <c r="K10" s="74"/>
      <c r="M10" s="32"/>
      <c r="N10" s="32"/>
      <c r="O10" s="32"/>
      <c r="P10" s="33"/>
      <c r="Q10" s="33"/>
      <c r="R10" s="33"/>
      <c r="S10" s="33"/>
      <c r="T10" s="33"/>
      <c r="U10" s="33"/>
      <c r="V10" s="33"/>
      <c r="W10" s="31"/>
    </row>
    <row r="11" spans="1:23" x14ac:dyDescent="0.25">
      <c r="B11" s="641" t="s">
        <v>136</v>
      </c>
      <c r="C11" s="641"/>
      <c r="D11" s="641">
        <f t="shared" ref="D11:J11" si="1">SUM(D10:D10)</f>
        <v>0</v>
      </c>
      <c r="E11" s="641">
        <f t="shared" si="1"/>
        <v>0</v>
      </c>
      <c r="F11" s="641">
        <f t="shared" si="1"/>
        <v>3</v>
      </c>
      <c r="G11" s="641">
        <f t="shared" si="1"/>
        <v>6</v>
      </c>
      <c r="H11" s="641">
        <f t="shared" si="1"/>
        <v>11</v>
      </c>
      <c r="I11" s="641">
        <f t="shared" si="1"/>
        <v>12</v>
      </c>
      <c r="J11" s="662">
        <f t="shared" si="1"/>
        <v>32</v>
      </c>
      <c r="K11" s="34"/>
      <c r="M11" s="32"/>
      <c r="N11" s="32"/>
      <c r="O11" s="32"/>
      <c r="P11" s="33"/>
      <c r="Q11" s="33"/>
      <c r="R11" s="33"/>
      <c r="S11" s="33"/>
      <c r="T11" s="33"/>
      <c r="U11" s="33"/>
      <c r="V11" s="33"/>
      <c r="W11" s="31"/>
    </row>
    <row r="12" spans="1:23" s="76" customFormat="1" x14ac:dyDescent="0.25">
      <c r="A12" s="87"/>
      <c r="B12" s="841" t="s">
        <v>360</v>
      </c>
      <c r="C12" s="842"/>
      <c r="D12" s="621">
        <f>D9+D11</f>
        <v>71</v>
      </c>
      <c r="E12" s="621">
        <f t="shared" ref="E12:J12" si="2">E9+E11</f>
        <v>61</v>
      </c>
      <c r="F12" s="621">
        <f t="shared" si="2"/>
        <v>64</v>
      </c>
      <c r="G12" s="621">
        <f t="shared" si="2"/>
        <v>35</v>
      </c>
      <c r="H12" s="621">
        <f t="shared" si="2"/>
        <v>54</v>
      </c>
      <c r="I12" s="621">
        <f t="shared" si="2"/>
        <v>57</v>
      </c>
      <c r="J12" s="631">
        <f t="shared" si="2"/>
        <v>342</v>
      </c>
      <c r="K12" s="78"/>
    </row>
    <row r="13" spans="1:23" x14ac:dyDescent="0.25">
      <c r="J13" s="117"/>
      <c r="K13" s="59"/>
    </row>
  </sheetData>
  <mergeCells count="3">
    <mergeCell ref="B4:J4"/>
    <mergeCell ref="B3:J3"/>
    <mergeCell ref="D6:I6"/>
  </mergeCells>
  <phoneticPr fontId="1"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15"/>
  <sheetViews>
    <sheetView zoomScaleNormal="100" workbookViewId="0">
      <selection activeCell="F5" sqref="F5"/>
    </sheetView>
  </sheetViews>
  <sheetFormatPr baseColWidth="10" defaultRowHeight="13.5" x14ac:dyDescent="0.25"/>
  <cols>
    <col min="1" max="1" width="2.85546875" style="87" customWidth="1"/>
    <col min="2" max="2" width="9.140625" style="591" customWidth="1"/>
    <col min="3" max="3" width="27" style="591" customWidth="1"/>
    <col min="4" max="9" width="4.42578125" style="591" customWidth="1"/>
    <col min="10" max="10" width="6.85546875" style="87" bestFit="1" customWidth="1"/>
    <col min="11" max="11" width="3.85546875" style="87" customWidth="1"/>
  </cols>
  <sheetData>
    <row r="1" spans="1:11" ht="14.25" thickBot="1" x14ac:dyDescent="0.3"/>
    <row r="2" spans="1:11" ht="15.75" customHeight="1" x14ac:dyDescent="0.25">
      <c r="B2" s="862" t="s">
        <v>253</v>
      </c>
      <c r="C2" s="863"/>
      <c r="D2" s="863"/>
      <c r="E2" s="863"/>
      <c r="F2" s="863"/>
      <c r="G2" s="863"/>
      <c r="H2" s="863"/>
      <c r="I2" s="863"/>
      <c r="J2" s="863"/>
      <c r="K2" s="864"/>
    </row>
    <row r="3" spans="1:11" ht="15.75" customHeight="1" x14ac:dyDescent="0.25">
      <c r="B3" s="984" t="s">
        <v>569</v>
      </c>
      <c r="C3" s="985"/>
      <c r="D3" s="985"/>
      <c r="E3" s="985"/>
      <c r="F3" s="985"/>
      <c r="G3" s="985"/>
      <c r="H3" s="985"/>
      <c r="I3" s="985"/>
      <c r="J3" s="985"/>
      <c r="K3" s="986"/>
    </row>
    <row r="4" spans="1:11" ht="16.5" customHeight="1" thickBot="1" x14ac:dyDescent="0.3">
      <c r="B4" s="981" t="s">
        <v>560</v>
      </c>
      <c r="C4" s="982"/>
      <c r="D4" s="982"/>
      <c r="E4" s="982"/>
      <c r="F4" s="982"/>
      <c r="G4" s="982"/>
      <c r="H4" s="982"/>
      <c r="I4" s="982"/>
      <c r="J4" s="982"/>
      <c r="K4" s="983"/>
    </row>
    <row r="6" spans="1:11" x14ac:dyDescent="0.25">
      <c r="D6" s="939" t="s">
        <v>159</v>
      </c>
      <c r="E6" s="939"/>
      <c r="F6" s="939"/>
      <c r="G6" s="939"/>
      <c r="H6" s="939"/>
      <c r="I6" s="939"/>
    </row>
    <row r="7" spans="1:11" x14ac:dyDescent="0.25">
      <c r="B7" s="655"/>
      <c r="C7" s="655" t="s">
        <v>729</v>
      </c>
      <c r="D7" s="632">
        <v>1</v>
      </c>
      <c r="E7" s="632">
        <v>2</v>
      </c>
      <c r="F7" s="632">
        <v>3</v>
      </c>
      <c r="G7" s="632">
        <v>4</v>
      </c>
      <c r="H7" s="632">
        <v>5</v>
      </c>
      <c r="I7" s="632">
        <v>6</v>
      </c>
      <c r="J7" s="816" t="s">
        <v>5</v>
      </c>
    </row>
    <row r="8" spans="1:11" x14ac:dyDescent="0.25">
      <c r="B8" s="640" t="s">
        <v>134</v>
      </c>
      <c r="C8" s="640"/>
      <c r="D8" s="633">
        <v>35</v>
      </c>
      <c r="E8" s="633">
        <v>43</v>
      </c>
      <c r="F8" s="633">
        <v>51</v>
      </c>
      <c r="G8" s="633">
        <v>43</v>
      </c>
      <c r="H8" s="633">
        <v>35</v>
      </c>
      <c r="I8" s="633">
        <v>47</v>
      </c>
      <c r="J8" s="816">
        <f>SUM(D8:I8)</f>
        <v>254</v>
      </c>
    </row>
    <row r="9" spans="1:11" x14ac:dyDescent="0.25">
      <c r="B9" s="641" t="s">
        <v>135</v>
      </c>
      <c r="C9" s="641"/>
      <c r="D9" s="634">
        <f t="shared" ref="D9:I9" si="0">SUM(D8)</f>
        <v>35</v>
      </c>
      <c r="E9" s="634">
        <f t="shared" si="0"/>
        <v>43</v>
      </c>
      <c r="F9" s="634">
        <f t="shared" si="0"/>
        <v>51</v>
      </c>
      <c r="G9" s="634">
        <f t="shared" si="0"/>
        <v>43</v>
      </c>
      <c r="H9" s="634">
        <f t="shared" si="0"/>
        <v>35</v>
      </c>
      <c r="I9" s="634">
        <f t="shared" si="0"/>
        <v>47</v>
      </c>
      <c r="J9" s="810">
        <f>SUM(D9:I9)</f>
        <v>254</v>
      </c>
    </row>
    <row r="10" spans="1:11" x14ac:dyDescent="0.25">
      <c r="B10" s="640" t="s">
        <v>142</v>
      </c>
      <c r="C10" s="640" t="s">
        <v>630</v>
      </c>
      <c r="D10" s="635"/>
      <c r="E10" s="635"/>
      <c r="F10" s="635">
        <v>3</v>
      </c>
      <c r="G10" s="635">
        <v>7</v>
      </c>
      <c r="H10" s="635">
        <v>4</v>
      </c>
      <c r="I10" s="635">
        <v>6</v>
      </c>
      <c r="J10" s="816">
        <f>SUM(D10:I10)</f>
        <v>20</v>
      </c>
    </row>
    <row r="11" spans="1:11" x14ac:dyDescent="0.25">
      <c r="B11" s="633"/>
      <c r="C11" s="633" t="s">
        <v>629</v>
      </c>
      <c r="D11" s="633"/>
      <c r="E11" s="633"/>
      <c r="F11" s="636"/>
      <c r="G11" s="636">
        <v>6</v>
      </c>
      <c r="H11" s="636"/>
      <c r="I11" s="636"/>
      <c r="J11" s="816">
        <f>SUM(D11:I11)</f>
        <v>6</v>
      </c>
    </row>
    <row r="12" spans="1:11" x14ac:dyDescent="0.25">
      <c r="B12" s="637" t="s">
        <v>143</v>
      </c>
      <c r="C12" s="637"/>
      <c r="D12" s="637">
        <f>D11+D10</f>
        <v>0</v>
      </c>
      <c r="E12" s="637">
        <f t="shared" ref="E12:I12" si="1">E11+E10</f>
        <v>0</v>
      </c>
      <c r="F12" s="637">
        <f t="shared" si="1"/>
        <v>3</v>
      </c>
      <c r="G12" s="637">
        <f t="shared" si="1"/>
        <v>13</v>
      </c>
      <c r="H12" s="637">
        <f t="shared" si="1"/>
        <v>4</v>
      </c>
      <c r="I12" s="637">
        <f t="shared" si="1"/>
        <v>6</v>
      </c>
      <c r="J12" s="811">
        <f>J11+J10</f>
        <v>26</v>
      </c>
    </row>
    <row r="13" spans="1:11" x14ac:dyDescent="0.25">
      <c r="B13" s="633" t="s">
        <v>140</v>
      </c>
      <c r="C13" s="633"/>
      <c r="D13" s="633"/>
      <c r="E13" s="633"/>
      <c r="F13" s="636"/>
      <c r="G13" s="636"/>
      <c r="H13" s="636"/>
      <c r="I13" s="636"/>
      <c r="J13" s="816">
        <f>SUM(D13:I13)</f>
        <v>0</v>
      </c>
    </row>
    <row r="14" spans="1:11" x14ac:dyDescent="0.25">
      <c r="B14" s="637" t="s">
        <v>136</v>
      </c>
      <c r="C14" s="637"/>
      <c r="D14" s="637">
        <f t="shared" ref="D14:J14" si="2">SUM(D13:D13)</f>
        <v>0</v>
      </c>
      <c r="E14" s="637">
        <f t="shared" si="2"/>
        <v>0</v>
      </c>
      <c r="F14" s="637">
        <f t="shared" si="2"/>
        <v>0</v>
      </c>
      <c r="G14" s="637">
        <f t="shared" si="2"/>
        <v>0</v>
      </c>
      <c r="H14" s="637">
        <f t="shared" si="2"/>
        <v>0</v>
      </c>
      <c r="I14" s="637">
        <f t="shared" si="2"/>
        <v>0</v>
      </c>
      <c r="J14" s="811">
        <f t="shared" si="2"/>
        <v>0</v>
      </c>
    </row>
    <row r="15" spans="1:11" s="76" customFormat="1" x14ac:dyDescent="0.25">
      <c r="A15" s="87"/>
      <c r="B15" s="841" t="s">
        <v>360</v>
      </c>
      <c r="C15" s="842"/>
      <c r="D15" s="621">
        <f>D14+D12+D9</f>
        <v>35</v>
      </c>
      <c r="E15" s="621">
        <f t="shared" ref="E15:I15" si="3">E14+E12+E9</f>
        <v>43</v>
      </c>
      <c r="F15" s="621">
        <f t="shared" si="3"/>
        <v>54</v>
      </c>
      <c r="G15" s="621">
        <f t="shared" si="3"/>
        <v>56</v>
      </c>
      <c r="H15" s="621">
        <f t="shared" si="3"/>
        <v>39</v>
      </c>
      <c r="I15" s="621">
        <f t="shared" si="3"/>
        <v>53</v>
      </c>
      <c r="J15" s="631">
        <f>SUM(D15:I15)</f>
        <v>280</v>
      </c>
      <c r="K15" s="87"/>
    </row>
  </sheetData>
  <mergeCells count="3">
    <mergeCell ref="B4:K4"/>
    <mergeCell ref="B3:K3"/>
    <mergeCell ref="D6:I6"/>
  </mergeCells>
  <phoneticPr fontId="1"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23"/>
  <sheetViews>
    <sheetView zoomScaleNormal="100" workbookViewId="0">
      <selection activeCell="E5" sqref="E5"/>
    </sheetView>
  </sheetViews>
  <sheetFormatPr baseColWidth="10" defaultRowHeight="13.5" x14ac:dyDescent="0.25"/>
  <cols>
    <col min="1" max="1" width="3.140625" style="87" customWidth="1"/>
    <col min="2" max="2" width="7.5703125" style="591" customWidth="1"/>
    <col min="3" max="3" width="31.140625" style="591" customWidth="1"/>
    <col min="4" max="10" width="4.7109375" style="591" customWidth="1"/>
    <col min="11" max="11" width="7.5703125" style="87" bestFit="1" customWidth="1"/>
    <col min="13" max="13" width="5.42578125" customWidth="1"/>
    <col min="14" max="14" width="4.42578125" customWidth="1"/>
    <col min="15" max="16" width="5.85546875" customWidth="1"/>
    <col min="17" max="17" width="6.28515625" customWidth="1"/>
  </cols>
  <sheetData>
    <row r="1" spans="2:23" ht="14.25" thickBot="1" x14ac:dyDescent="0.3"/>
    <row r="2" spans="2:23" ht="16.5" customHeight="1" x14ac:dyDescent="0.25">
      <c r="B2" s="862" t="s">
        <v>254</v>
      </c>
      <c r="C2" s="863"/>
      <c r="D2" s="863"/>
      <c r="E2" s="863"/>
      <c r="F2" s="863"/>
      <c r="G2" s="863"/>
      <c r="H2" s="863"/>
      <c r="I2" s="863"/>
      <c r="J2" s="863"/>
      <c r="K2" s="864"/>
      <c r="M2" s="30"/>
      <c r="N2" s="30"/>
      <c r="O2" s="30"/>
      <c r="P2" s="30"/>
      <c r="Q2" s="30"/>
      <c r="R2" s="30"/>
      <c r="S2" s="30"/>
      <c r="T2" s="30"/>
      <c r="U2" s="30"/>
      <c r="V2" s="30"/>
      <c r="W2" s="31"/>
    </row>
    <row r="3" spans="2:23" ht="16.5" customHeight="1" x14ac:dyDescent="0.25">
      <c r="B3" s="984" t="s">
        <v>569</v>
      </c>
      <c r="C3" s="985"/>
      <c r="D3" s="985"/>
      <c r="E3" s="985"/>
      <c r="F3" s="985"/>
      <c r="G3" s="985"/>
      <c r="H3" s="985"/>
      <c r="I3" s="985"/>
      <c r="J3" s="985"/>
      <c r="K3" s="986"/>
      <c r="M3" s="30"/>
      <c r="N3" s="30"/>
      <c r="O3" s="30"/>
      <c r="P3" s="30"/>
      <c r="Q3" s="30"/>
      <c r="R3" s="30"/>
      <c r="S3" s="30"/>
      <c r="T3" s="30"/>
      <c r="U3" s="30"/>
      <c r="V3" s="30"/>
      <c r="W3" s="31"/>
    </row>
    <row r="4" spans="2:23" ht="15.75" customHeight="1" thickBot="1" x14ac:dyDescent="0.3">
      <c r="B4" s="981" t="s">
        <v>560</v>
      </c>
      <c r="C4" s="982"/>
      <c r="D4" s="982"/>
      <c r="E4" s="982"/>
      <c r="F4" s="982"/>
      <c r="G4" s="982"/>
      <c r="H4" s="982"/>
      <c r="I4" s="982"/>
      <c r="J4" s="982"/>
      <c r="K4" s="983"/>
      <c r="M4" s="32"/>
      <c r="N4" s="32"/>
      <c r="O4" s="32"/>
      <c r="P4" s="33"/>
      <c r="Q4" s="33"/>
      <c r="R4" s="33"/>
      <c r="S4" s="33"/>
      <c r="T4" s="33"/>
      <c r="U4" s="33"/>
      <c r="V4" s="33"/>
      <c r="W4" s="31"/>
    </row>
    <row r="5" spans="2:23" x14ac:dyDescent="0.25">
      <c r="M5" s="32"/>
      <c r="N5" s="32"/>
      <c r="O5" s="32"/>
      <c r="P5" s="33"/>
      <c r="Q5" s="33"/>
      <c r="R5" s="33"/>
      <c r="S5" s="33"/>
      <c r="T5" s="33"/>
      <c r="U5" s="33"/>
      <c r="V5" s="33"/>
      <c r="W5" s="31"/>
    </row>
    <row r="6" spans="2:23" x14ac:dyDescent="0.25">
      <c r="D6" s="939" t="s">
        <v>159</v>
      </c>
      <c r="E6" s="939"/>
      <c r="F6" s="939"/>
      <c r="G6" s="939"/>
      <c r="H6" s="939"/>
      <c r="I6" s="939"/>
      <c r="J6" s="939"/>
      <c r="M6" s="32"/>
      <c r="N6" s="32"/>
      <c r="O6" s="32"/>
      <c r="P6" s="33"/>
      <c r="Q6" s="33"/>
      <c r="R6" s="33"/>
      <c r="S6" s="33"/>
      <c r="T6" s="33"/>
      <c r="U6" s="33"/>
      <c r="V6" s="33"/>
      <c r="W6" s="31"/>
    </row>
    <row r="7" spans="2:23" x14ac:dyDescent="0.25">
      <c r="B7" s="655"/>
      <c r="C7" s="655" t="s">
        <v>729</v>
      </c>
      <c r="D7" s="655">
        <v>1</v>
      </c>
      <c r="E7" s="655">
        <v>2</v>
      </c>
      <c r="F7" s="655">
        <v>3</v>
      </c>
      <c r="G7" s="655">
        <v>4</v>
      </c>
      <c r="H7" s="655">
        <v>5</v>
      </c>
      <c r="I7" s="655">
        <v>6</v>
      </c>
      <c r="J7" s="655">
        <v>7</v>
      </c>
      <c r="K7" s="658" t="s">
        <v>5</v>
      </c>
      <c r="M7" s="32"/>
      <c r="N7" s="32"/>
      <c r="O7" s="32"/>
      <c r="P7" s="33"/>
      <c r="Q7" s="33"/>
      <c r="R7" s="33"/>
      <c r="S7" s="33"/>
      <c r="T7" s="33"/>
      <c r="U7" s="33"/>
      <c r="V7" s="33"/>
      <c r="W7" s="31"/>
    </row>
    <row r="8" spans="2:23" x14ac:dyDescent="0.25">
      <c r="B8" s="640" t="s">
        <v>134</v>
      </c>
      <c r="C8" s="640"/>
      <c r="D8" s="657">
        <v>31</v>
      </c>
      <c r="E8" s="657">
        <v>34</v>
      </c>
      <c r="F8" s="657">
        <v>15</v>
      </c>
      <c r="G8" s="657">
        <v>10</v>
      </c>
      <c r="H8" s="657">
        <v>13</v>
      </c>
      <c r="I8" s="657">
        <v>9</v>
      </c>
      <c r="J8" s="640"/>
      <c r="K8" s="658">
        <f>SUM(D8:J8)</f>
        <v>112</v>
      </c>
      <c r="M8" s="32"/>
      <c r="N8" s="32"/>
      <c r="O8" s="32"/>
      <c r="P8" s="33"/>
      <c r="Q8" s="33"/>
      <c r="R8" s="33"/>
      <c r="S8" s="33"/>
      <c r="T8" s="33"/>
      <c r="U8" s="33"/>
      <c r="V8" s="33"/>
      <c r="W8" s="31"/>
    </row>
    <row r="9" spans="2:23" x14ac:dyDescent="0.25">
      <c r="B9" s="641" t="s">
        <v>135</v>
      </c>
      <c r="C9" s="641"/>
      <c r="D9" s="641">
        <f t="shared" ref="D9:K9" si="0">SUM(D8)</f>
        <v>31</v>
      </c>
      <c r="E9" s="641">
        <f t="shared" si="0"/>
        <v>34</v>
      </c>
      <c r="F9" s="641">
        <f t="shared" si="0"/>
        <v>15</v>
      </c>
      <c r="G9" s="641">
        <f t="shared" si="0"/>
        <v>10</v>
      </c>
      <c r="H9" s="641">
        <f t="shared" si="0"/>
        <v>13</v>
      </c>
      <c r="I9" s="641">
        <f t="shared" si="0"/>
        <v>9</v>
      </c>
      <c r="J9" s="641">
        <f t="shared" si="0"/>
        <v>0</v>
      </c>
      <c r="K9" s="662">
        <f t="shared" si="0"/>
        <v>112</v>
      </c>
      <c r="M9" s="32"/>
      <c r="N9" s="32"/>
      <c r="O9" s="32"/>
      <c r="P9" s="33"/>
      <c r="Q9" s="33"/>
      <c r="R9" s="33"/>
      <c r="S9" s="33"/>
      <c r="T9" s="33"/>
      <c r="U9" s="33"/>
      <c r="V9" s="33"/>
      <c r="W9" s="31"/>
    </row>
    <row r="10" spans="2:23" x14ac:dyDescent="0.25">
      <c r="B10" s="640" t="s">
        <v>137</v>
      </c>
      <c r="C10" s="640" t="s">
        <v>628</v>
      </c>
      <c r="D10" s="640"/>
      <c r="E10" s="640">
        <v>4</v>
      </c>
      <c r="F10" s="640">
        <v>3</v>
      </c>
      <c r="G10" s="640">
        <v>7</v>
      </c>
      <c r="H10" s="640">
        <v>3</v>
      </c>
      <c r="I10" s="640">
        <v>6</v>
      </c>
      <c r="J10" s="640">
        <v>1</v>
      </c>
      <c r="K10" s="658">
        <f>SUM(D10:J10)</f>
        <v>24</v>
      </c>
      <c r="M10" s="32"/>
      <c r="N10" s="32"/>
      <c r="O10" s="32"/>
      <c r="P10" s="33"/>
      <c r="Q10" s="33"/>
      <c r="R10" s="33"/>
      <c r="S10" s="33"/>
      <c r="T10" s="33"/>
      <c r="U10" s="33"/>
      <c r="V10" s="33"/>
      <c r="W10" s="31"/>
    </row>
    <row r="11" spans="2:23" x14ac:dyDescent="0.25">
      <c r="B11" s="641" t="s">
        <v>139</v>
      </c>
      <c r="C11" s="641"/>
      <c r="D11" s="641">
        <f t="shared" ref="D11:K11" si="1">SUM(D10:D10)</f>
        <v>0</v>
      </c>
      <c r="E11" s="641">
        <f t="shared" si="1"/>
        <v>4</v>
      </c>
      <c r="F11" s="641">
        <f t="shared" si="1"/>
        <v>3</v>
      </c>
      <c r="G11" s="641">
        <f t="shared" si="1"/>
        <v>7</v>
      </c>
      <c r="H11" s="641">
        <f t="shared" si="1"/>
        <v>3</v>
      </c>
      <c r="I11" s="641">
        <f t="shared" si="1"/>
        <v>6</v>
      </c>
      <c r="J11" s="641">
        <f t="shared" si="1"/>
        <v>1</v>
      </c>
      <c r="K11" s="662">
        <f t="shared" si="1"/>
        <v>24</v>
      </c>
      <c r="M11" s="32"/>
      <c r="N11" s="32"/>
      <c r="O11" s="32"/>
      <c r="P11" s="33"/>
      <c r="Q11" s="33"/>
      <c r="R11" s="33"/>
      <c r="S11" s="33"/>
      <c r="T11" s="33"/>
      <c r="U11" s="33"/>
      <c r="V11" s="33"/>
      <c r="W11" s="31"/>
    </row>
    <row r="12" spans="2:23" x14ac:dyDescent="0.25">
      <c r="B12" s="640" t="s">
        <v>140</v>
      </c>
      <c r="C12" s="640" t="s">
        <v>627</v>
      </c>
      <c r="D12" s="640"/>
      <c r="E12" s="640"/>
      <c r="F12" s="640">
        <v>6</v>
      </c>
      <c r="G12" s="640">
        <v>4</v>
      </c>
      <c r="H12" s="640">
        <v>11</v>
      </c>
      <c r="I12" s="640">
        <v>6</v>
      </c>
      <c r="J12" s="640"/>
      <c r="K12" s="658">
        <f>SUM(D12:J12)</f>
        <v>27</v>
      </c>
      <c r="M12" s="32"/>
      <c r="N12" s="32"/>
      <c r="O12" s="32"/>
      <c r="P12" s="33"/>
      <c r="Q12" s="33"/>
      <c r="R12" s="33"/>
      <c r="S12" s="33"/>
      <c r="T12" s="33"/>
      <c r="U12" s="33"/>
      <c r="V12" s="33"/>
      <c r="W12" s="31"/>
    </row>
    <row r="13" spans="2:23" x14ac:dyDescent="0.25">
      <c r="B13" s="641" t="s">
        <v>136</v>
      </c>
      <c r="C13" s="641"/>
      <c r="D13" s="641">
        <f t="shared" ref="D13:K13" si="2">SUM(D12:D12)</f>
        <v>0</v>
      </c>
      <c r="E13" s="641">
        <f t="shared" si="2"/>
        <v>0</v>
      </c>
      <c r="F13" s="641">
        <f t="shared" si="2"/>
        <v>6</v>
      </c>
      <c r="G13" s="641">
        <f t="shared" si="2"/>
        <v>4</v>
      </c>
      <c r="H13" s="641">
        <f t="shared" si="2"/>
        <v>11</v>
      </c>
      <c r="I13" s="641">
        <f t="shared" si="2"/>
        <v>6</v>
      </c>
      <c r="J13" s="641">
        <f t="shared" si="2"/>
        <v>0</v>
      </c>
      <c r="K13" s="662">
        <f t="shared" si="2"/>
        <v>27</v>
      </c>
      <c r="M13" s="32"/>
      <c r="N13" s="32"/>
      <c r="O13" s="32"/>
      <c r="P13" s="33"/>
      <c r="Q13" s="33"/>
      <c r="R13" s="33"/>
      <c r="S13" s="33"/>
      <c r="T13" s="33"/>
      <c r="U13" s="33"/>
      <c r="V13" s="33"/>
      <c r="W13" s="31"/>
    </row>
    <row r="14" spans="2:23" x14ac:dyDescent="0.25">
      <c r="B14" s="640" t="s">
        <v>142</v>
      </c>
      <c r="C14" s="640" t="s">
        <v>626</v>
      </c>
      <c r="D14" s="640"/>
      <c r="E14" s="640"/>
      <c r="F14" s="640">
        <v>22</v>
      </c>
      <c r="G14" s="640">
        <v>15</v>
      </c>
      <c r="H14" s="640">
        <v>9</v>
      </c>
      <c r="I14" s="640">
        <v>10</v>
      </c>
      <c r="J14" s="640"/>
      <c r="K14" s="658">
        <f>SUM(D14:J14)</f>
        <v>56</v>
      </c>
      <c r="M14" s="32"/>
      <c r="N14" s="32"/>
      <c r="O14" s="32"/>
      <c r="P14" s="33"/>
      <c r="Q14" s="33"/>
      <c r="R14" s="33"/>
      <c r="S14" s="33"/>
      <c r="T14" s="33"/>
      <c r="U14" s="33"/>
      <c r="V14" s="33"/>
      <c r="W14" s="31"/>
    </row>
    <row r="15" spans="2:23" x14ac:dyDescent="0.25">
      <c r="B15" s="640"/>
      <c r="C15" s="640" t="s">
        <v>625</v>
      </c>
      <c r="D15" s="640"/>
      <c r="E15" s="640"/>
      <c r="F15" s="640">
        <v>8</v>
      </c>
      <c r="G15" s="640">
        <v>5</v>
      </c>
      <c r="H15" s="640">
        <v>1</v>
      </c>
      <c r="I15" s="640">
        <v>5</v>
      </c>
      <c r="J15" s="640"/>
      <c r="K15" s="658">
        <f>SUM(D15:J15)</f>
        <v>19</v>
      </c>
      <c r="M15" s="32"/>
      <c r="N15" s="32"/>
      <c r="O15" s="32"/>
      <c r="P15" s="33"/>
      <c r="Q15" s="33"/>
      <c r="R15" s="33"/>
      <c r="S15" s="33"/>
      <c r="T15" s="33"/>
      <c r="U15" s="33"/>
      <c r="V15" s="33"/>
      <c r="W15" s="31"/>
    </row>
    <row r="16" spans="2:23" x14ac:dyDescent="0.25">
      <c r="B16" s="641" t="s">
        <v>143</v>
      </c>
      <c r="C16" s="641"/>
      <c r="D16" s="641">
        <f>SUM(D14:D15)</f>
        <v>0</v>
      </c>
      <c r="E16" s="641">
        <f t="shared" ref="E16:K16" si="3">SUM(E14:E15)</f>
        <v>0</v>
      </c>
      <c r="F16" s="641">
        <f t="shared" si="3"/>
        <v>30</v>
      </c>
      <c r="G16" s="641">
        <f t="shared" si="3"/>
        <v>20</v>
      </c>
      <c r="H16" s="641">
        <f t="shared" si="3"/>
        <v>10</v>
      </c>
      <c r="I16" s="641">
        <f t="shared" si="3"/>
        <v>15</v>
      </c>
      <c r="J16" s="641">
        <f t="shared" si="3"/>
        <v>0</v>
      </c>
      <c r="K16" s="662">
        <f t="shared" si="3"/>
        <v>75</v>
      </c>
      <c r="M16" s="32"/>
      <c r="N16" s="32"/>
      <c r="O16" s="32"/>
      <c r="P16" s="33"/>
      <c r="Q16" s="33"/>
      <c r="R16" s="33"/>
      <c r="S16" s="33"/>
      <c r="T16" s="33"/>
      <c r="U16" s="33"/>
      <c r="V16" s="33"/>
      <c r="W16" s="31"/>
    </row>
    <row r="17" spans="1:23" s="76" customFormat="1" x14ac:dyDescent="0.25">
      <c r="A17" s="87"/>
      <c r="B17" s="843" t="s">
        <v>360</v>
      </c>
      <c r="C17" s="844"/>
      <c r="D17" s="660">
        <f t="shared" ref="D17:J17" si="4">D16+D13+D11+D9</f>
        <v>31</v>
      </c>
      <c r="E17" s="660">
        <f t="shared" si="4"/>
        <v>38</v>
      </c>
      <c r="F17" s="660">
        <f t="shared" si="4"/>
        <v>54</v>
      </c>
      <c r="G17" s="660">
        <f t="shared" si="4"/>
        <v>41</v>
      </c>
      <c r="H17" s="660">
        <f t="shared" si="4"/>
        <v>37</v>
      </c>
      <c r="I17" s="660">
        <f t="shared" si="4"/>
        <v>36</v>
      </c>
      <c r="J17" s="660">
        <f t="shared" si="4"/>
        <v>1</v>
      </c>
      <c r="K17" s="661">
        <f>K16+K13+K11+K9</f>
        <v>238</v>
      </c>
      <c r="M17" s="32"/>
      <c r="N17" s="32"/>
      <c r="O17" s="32"/>
      <c r="P17" s="33"/>
      <c r="Q17" s="33"/>
      <c r="R17" s="33"/>
      <c r="S17" s="33"/>
      <c r="T17" s="33"/>
      <c r="U17" s="33"/>
      <c r="V17" s="33"/>
      <c r="W17" s="79"/>
    </row>
    <row r="18" spans="1:23" x14ac:dyDescent="0.25">
      <c r="M18" s="32"/>
      <c r="N18" s="32"/>
      <c r="O18" s="32"/>
      <c r="P18" s="33"/>
      <c r="Q18" s="33"/>
      <c r="R18" s="33"/>
      <c r="S18" s="33"/>
      <c r="T18" s="33"/>
      <c r="U18" s="33"/>
      <c r="V18" s="33"/>
      <c r="W18" s="31"/>
    </row>
    <row r="19" spans="1:23" x14ac:dyDescent="0.25">
      <c r="M19" s="32"/>
      <c r="N19" s="32"/>
      <c r="O19" s="32"/>
      <c r="P19" s="33"/>
      <c r="Q19" s="33"/>
      <c r="R19" s="33"/>
      <c r="S19" s="33"/>
      <c r="T19" s="33"/>
      <c r="U19" s="33"/>
      <c r="V19" s="33"/>
      <c r="W19" s="31"/>
    </row>
    <row r="20" spans="1:23" x14ac:dyDescent="0.25">
      <c r="M20" s="32"/>
      <c r="N20" s="32"/>
      <c r="O20" s="32"/>
      <c r="P20" s="33"/>
      <c r="Q20" s="33"/>
      <c r="R20" s="33"/>
      <c r="S20" s="33"/>
      <c r="T20" s="33"/>
      <c r="U20" s="33"/>
      <c r="V20" s="33"/>
      <c r="W20" s="31"/>
    </row>
    <row r="21" spans="1:23" x14ac:dyDescent="0.25">
      <c r="M21" s="32"/>
      <c r="N21" s="32"/>
      <c r="O21" s="32"/>
      <c r="P21" s="33"/>
      <c r="Q21" s="33"/>
      <c r="R21" s="33"/>
      <c r="S21" s="33"/>
      <c r="T21" s="33"/>
      <c r="U21" s="33"/>
      <c r="V21" s="33"/>
      <c r="W21" s="31"/>
    </row>
    <row r="22" spans="1:23" x14ac:dyDescent="0.25">
      <c r="M22" s="32"/>
      <c r="N22" s="32"/>
      <c r="O22" s="32"/>
      <c r="P22" s="33"/>
      <c r="Q22" s="33"/>
      <c r="R22" s="33"/>
      <c r="S22" s="33"/>
      <c r="T22" s="33"/>
      <c r="U22" s="33"/>
      <c r="V22" s="33"/>
      <c r="W22" s="31"/>
    </row>
    <row r="23" spans="1:23" x14ac:dyDescent="0.25">
      <c r="M23" s="31"/>
      <c r="N23" s="31"/>
      <c r="O23" s="31"/>
      <c r="P23" s="31"/>
      <c r="Q23" s="31"/>
      <c r="R23" s="31"/>
      <c r="S23" s="31"/>
      <c r="T23" s="31"/>
      <c r="U23" s="31"/>
      <c r="V23" s="31"/>
      <c r="W23" s="31"/>
    </row>
  </sheetData>
  <mergeCells count="3">
    <mergeCell ref="B4:K4"/>
    <mergeCell ref="B3:K3"/>
    <mergeCell ref="D6:J6"/>
  </mergeCells>
  <phoneticPr fontId="1"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25"/>
  <sheetViews>
    <sheetView zoomScaleNormal="100" workbookViewId="0">
      <selection activeCell="C5" sqref="C5"/>
    </sheetView>
  </sheetViews>
  <sheetFormatPr baseColWidth="10" defaultRowHeight="13.5" x14ac:dyDescent="0.25"/>
  <cols>
    <col min="1" max="1" width="2.5703125" style="87" customWidth="1"/>
    <col min="2" max="2" width="9" style="591" customWidth="1"/>
    <col min="3" max="3" width="42.28515625" style="591" bestFit="1" customWidth="1"/>
    <col min="4" max="9" width="4.42578125" style="591" bestFit="1" customWidth="1"/>
    <col min="10" max="10" width="7.5703125" style="87" bestFit="1" customWidth="1"/>
    <col min="13" max="13" width="3.42578125" customWidth="1"/>
    <col min="14" max="14" width="3.140625" customWidth="1"/>
    <col min="15" max="15" width="4.140625" customWidth="1"/>
    <col min="16" max="16" width="5.7109375" customWidth="1"/>
    <col min="17" max="17" width="4.5703125" customWidth="1"/>
    <col min="18" max="18" width="4.28515625" customWidth="1"/>
    <col min="19" max="20" width="4" customWidth="1"/>
    <col min="21" max="21" width="4.42578125" customWidth="1"/>
    <col min="22" max="22" width="5.5703125" customWidth="1"/>
    <col min="23" max="23" width="5.140625" customWidth="1"/>
    <col min="24" max="24" width="4.85546875" customWidth="1"/>
    <col min="25" max="26" width="4.7109375" customWidth="1"/>
  </cols>
  <sheetData>
    <row r="1" spans="2:10" ht="14.25" thickBot="1" x14ac:dyDescent="0.3"/>
    <row r="2" spans="2:10" ht="15" x14ac:dyDescent="0.25">
      <c r="B2" s="862" t="s">
        <v>255</v>
      </c>
      <c r="C2" s="863"/>
      <c r="D2" s="863"/>
      <c r="E2" s="863"/>
      <c r="F2" s="863"/>
      <c r="G2" s="863"/>
      <c r="H2" s="863"/>
      <c r="I2" s="863"/>
      <c r="J2" s="864"/>
    </row>
    <row r="3" spans="2:10" ht="15" x14ac:dyDescent="0.25">
      <c r="B3" s="984" t="s">
        <v>569</v>
      </c>
      <c r="C3" s="985"/>
      <c r="D3" s="985"/>
      <c r="E3" s="985"/>
      <c r="F3" s="985"/>
      <c r="G3" s="985"/>
      <c r="H3" s="985"/>
      <c r="I3" s="985"/>
      <c r="J3" s="986"/>
    </row>
    <row r="4" spans="2:10" ht="15.75" thickBot="1" x14ac:dyDescent="0.3">
      <c r="B4" s="981" t="s">
        <v>560</v>
      </c>
      <c r="C4" s="982"/>
      <c r="D4" s="982"/>
      <c r="E4" s="982"/>
      <c r="F4" s="982"/>
      <c r="G4" s="982"/>
      <c r="H4" s="982"/>
      <c r="I4" s="982"/>
      <c r="J4" s="983"/>
    </row>
    <row r="6" spans="2:10" x14ac:dyDescent="0.25">
      <c r="D6" s="939" t="s">
        <v>159</v>
      </c>
      <c r="E6" s="939"/>
      <c r="F6" s="939"/>
      <c r="G6" s="939"/>
      <c r="H6" s="939"/>
      <c r="I6" s="939"/>
    </row>
    <row r="7" spans="2:10" x14ac:dyDescent="0.25">
      <c r="B7" s="655"/>
      <c r="C7" s="655" t="s">
        <v>729</v>
      </c>
      <c r="D7" s="655">
        <v>1</v>
      </c>
      <c r="E7" s="655">
        <v>2</v>
      </c>
      <c r="F7" s="655">
        <v>3</v>
      </c>
      <c r="G7" s="655">
        <v>4</v>
      </c>
      <c r="H7" s="655">
        <v>5</v>
      </c>
      <c r="I7" s="655">
        <v>6</v>
      </c>
      <c r="J7" s="658" t="s">
        <v>5</v>
      </c>
    </row>
    <row r="8" spans="2:10" x14ac:dyDescent="0.25">
      <c r="B8" s="640" t="s">
        <v>134</v>
      </c>
      <c r="C8" s="640"/>
      <c r="D8" s="640">
        <v>118</v>
      </c>
      <c r="E8" s="640">
        <v>121</v>
      </c>
      <c r="F8" s="640">
        <v>64</v>
      </c>
      <c r="G8" s="640">
        <v>99</v>
      </c>
      <c r="H8" s="640">
        <v>70</v>
      </c>
      <c r="I8" s="640">
        <v>93</v>
      </c>
      <c r="J8" s="658">
        <f>SUM(D8:I8)</f>
        <v>565</v>
      </c>
    </row>
    <row r="9" spans="2:10" x14ac:dyDescent="0.25">
      <c r="B9" s="641" t="s">
        <v>135</v>
      </c>
      <c r="C9" s="641"/>
      <c r="D9" s="641">
        <f t="shared" ref="D9:J9" si="0">SUM(D8)</f>
        <v>118</v>
      </c>
      <c r="E9" s="641">
        <f t="shared" si="0"/>
        <v>121</v>
      </c>
      <c r="F9" s="641">
        <f t="shared" si="0"/>
        <v>64</v>
      </c>
      <c r="G9" s="641">
        <f t="shared" si="0"/>
        <v>99</v>
      </c>
      <c r="H9" s="641">
        <f t="shared" si="0"/>
        <v>70</v>
      </c>
      <c r="I9" s="641">
        <f t="shared" si="0"/>
        <v>93</v>
      </c>
      <c r="J9" s="662">
        <f t="shared" si="0"/>
        <v>565</v>
      </c>
    </row>
    <row r="10" spans="2:10" x14ac:dyDescent="0.25">
      <c r="B10" s="640" t="s">
        <v>140</v>
      </c>
      <c r="C10" s="640" t="s">
        <v>144</v>
      </c>
      <c r="D10" s="646"/>
      <c r="E10" s="646"/>
      <c r="F10" s="646"/>
      <c r="G10" s="646"/>
      <c r="H10" s="646"/>
      <c r="I10" s="646"/>
      <c r="J10" s="658">
        <f>SUM(D10:I10)</f>
        <v>0</v>
      </c>
    </row>
    <row r="11" spans="2:10" x14ac:dyDescent="0.25">
      <c r="B11" s="640"/>
      <c r="C11" s="640" t="s">
        <v>241</v>
      </c>
      <c r="D11" s="646"/>
      <c r="E11" s="646"/>
      <c r="F11" s="646"/>
      <c r="G11" s="646"/>
      <c r="H11" s="646">
        <v>10</v>
      </c>
      <c r="I11" s="646">
        <v>5</v>
      </c>
      <c r="J11" s="658">
        <f>SUM(D11:I11)</f>
        <v>15</v>
      </c>
    </row>
    <row r="12" spans="2:10" x14ac:dyDescent="0.25">
      <c r="B12" s="641" t="s">
        <v>136</v>
      </c>
      <c r="C12" s="641"/>
      <c r="D12" s="641">
        <f t="shared" ref="D12:J12" si="1">SUM(D10:D11)</f>
        <v>0</v>
      </c>
      <c r="E12" s="641">
        <f t="shared" si="1"/>
        <v>0</v>
      </c>
      <c r="F12" s="641">
        <f t="shared" si="1"/>
        <v>0</v>
      </c>
      <c r="G12" s="641">
        <f t="shared" si="1"/>
        <v>0</v>
      </c>
      <c r="H12" s="641">
        <f t="shared" si="1"/>
        <v>10</v>
      </c>
      <c r="I12" s="641">
        <f t="shared" si="1"/>
        <v>5</v>
      </c>
      <c r="J12" s="662">
        <f t="shared" si="1"/>
        <v>15</v>
      </c>
    </row>
    <row r="13" spans="2:10" x14ac:dyDescent="0.25">
      <c r="B13" s="640" t="s">
        <v>142</v>
      </c>
      <c r="C13" s="640" t="s">
        <v>571</v>
      </c>
      <c r="D13" s="646"/>
      <c r="E13" s="646"/>
      <c r="F13" s="646">
        <v>9</v>
      </c>
      <c r="G13" s="646">
        <v>9</v>
      </c>
      <c r="H13" s="646">
        <v>13</v>
      </c>
      <c r="I13" s="646">
        <v>8</v>
      </c>
      <c r="J13" s="659">
        <f>SUM(D13:I13)</f>
        <v>39</v>
      </c>
    </row>
    <row r="14" spans="2:10" x14ac:dyDescent="0.25">
      <c r="B14" s="640"/>
      <c r="C14" s="640" t="s">
        <v>202</v>
      </c>
      <c r="D14" s="646"/>
      <c r="E14" s="646"/>
      <c r="F14" s="646">
        <v>6</v>
      </c>
      <c r="G14" s="646">
        <v>9</v>
      </c>
      <c r="H14" s="646"/>
      <c r="I14" s="646"/>
      <c r="J14" s="659">
        <f t="shared" ref="J14:J15" si="2">SUM(D14:I14)</f>
        <v>15</v>
      </c>
    </row>
    <row r="15" spans="2:10" x14ac:dyDescent="0.25">
      <c r="B15" s="640"/>
      <c r="C15" s="640" t="s">
        <v>570</v>
      </c>
      <c r="D15" s="646"/>
      <c r="E15" s="646"/>
      <c r="F15" s="646">
        <v>15</v>
      </c>
      <c r="G15" s="646">
        <v>11</v>
      </c>
      <c r="H15" s="646">
        <v>3</v>
      </c>
      <c r="I15" s="646"/>
      <c r="J15" s="659">
        <f t="shared" si="2"/>
        <v>29</v>
      </c>
    </row>
    <row r="16" spans="2:10" x14ac:dyDescent="0.25">
      <c r="B16" s="641" t="s">
        <v>143</v>
      </c>
      <c r="C16" s="641"/>
      <c r="D16" s="641">
        <f>D15+D14+D13</f>
        <v>0</v>
      </c>
      <c r="E16" s="641">
        <f t="shared" ref="E16:J16" si="3">E15+E14+E13</f>
        <v>0</v>
      </c>
      <c r="F16" s="641">
        <f t="shared" si="3"/>
        <v>30</v>
      </c>
      <c r="G16" s="641">
        <f t="shared" si="3"/>
        <v>29</v>
      </c>
      <c r="H16" s="641">
        <f t="shared" si="3"/>
        <v>16</v>
      </c>
      <c r="I16" s="641">
        <f t="shared" si="3"/>
        <v>8</v>
      </c>
      <c r="J16" s="662">
        <f t="shared" si="3"/>
        <v>83</v>
      </c>
    </row>
    <row r="17" spans="1:10" s="76" customFormat="1" x14ac:dyDescent="0.25">
      <c r="A17" s="87"/>
      <c r="B17" s="660" t="s">
        <v>5</v>
      </c>
      <c r="C17" s="660"/>
      <c r="D17" s="660">
        <f>D16+D12+D9</f>
        <v>118</v>
      </c>
      <c r="E17" s="660">
        <f t="shared" ref="E17:J17" si="4">E16+E12+E9</f>
        <v>121</v>
      </c>
      <c r="F17" s="660">
        <f t="shared" si="4"/>
        <v>94</v>
      </c>
      <c r="G17" s="660">
        <f t="shared" si="4"/>
        <v>128</v>
      </c>
      <c r="H17" s="660">
        <f t="shared" si="4"/>
        <v>96</v>
      </c>
      <c r="I17" s="660">
        <f t="shared" si="4"/>
        <v>106</v>
      </c>
      <c r="J17" s="663">
        <f t="shared" si="4"/>
        <v>663</v>
      </c>
    </row>
    <row r="18" spans="1:10" x14ac:dyDescent="0.25">
      <c r="B18" s="664" t="s">
        <v>264</v>
      </c>
      <c r="C18" s="644" t="s">
        <v>503</v>
      </c>
      <c r="D18" s="644"/>
      <c r="E18" s="644"/>
      <c r="F18" s="644"/>
      <c r="G18" s="644"/>
      <c r="H18" s="644"/>
      <c r="I18" s="587"/>
      <c r="J18" s="665">
        <v>0</v>
      </c>
    </row>
    <row r="19" spans="1:10" x14ac:dyDescent="0.25">
      <c r="B19" s="664" t="s">
        <v>264</v>
      </c>
      <c r="C19" s="644" t="s">
        <v>505</v>
      </c>
      <c r="D19" s="644"/>
      <c r="E19" s="644"/>
      <c r="F19" s="644"/>
      <c r="G19" s="644"/>
      <c r="H19" s="644"/>
      <c r="I19" s="587"/>
      <c r="J19" s="665">
        <v>9</v>
      </c>
    </row>
    <row r="20" spans="1:10" x14ac:dyDescent="0.25">
      <c r="B20" s="664" t="s">
        <v>264</v>
      </c>
      <c r="C20" s="644" t="s">
        <v>504</v>
      </c>
      <c r="D20" s="991">
        <v>0</v>
      </c>
      <c r="E20" s="991"/>
      <c r="F20" s="991"/>
      <c r="G20" s="991"/>
      <c r="H20" s="991"/>
      <c r="I20" s="991"/>
      <c r="J20" s="991"/>
    </row>
    <row r="21" spans="1:10" x14ac:dyDescent="0.25">
      <c r="B21" s="664" t="s">
        <v>347</v>
      </c>
      <c r="C21" s="644"/>
      <c r="D21" s="644"/>
      <c r="E21" s="644"/>
      <c r="F21" s="644"/>
      <c r="G21" s="644"/>
      <c r="H21" s="644"/>
      <c r="I21" s="587"/>
      <c r="J21" s="665">
        <v>0</v>
      </c>
    </row>
    <row r="22" spans="1:10" x14ac:dyDescent="0.25">
      <c r="B22" s="837" t="s">
        <v>360</v>
      </c>
      <c r="C22" s="838"/>
      <c r="D22" s="630"/>
      <c r="E22" s="630"/>
      <c r="F22" s="630"/>
      <c r="G22" s="630"/>
      <c r="H22" s="630"/>
      <c r="I22" s="630"/>
      <c r="J22" s="558">
        <f>J17+J18+J19+J21</f>
        <v>672</v>
      </c>
    </row>
    <row r="23" spans="1:10" x14ac:dyDescent="0.25">
      <c r="B23" s="99"/>
      <c r="I23" s="568"/>
      <c r="J23" s="98"/>
    </row>
    <row r="24" spans="1:10" x14ac:dyDescent="0.25">
      <c r="B24" s="760" t="s">
        <v>558</v>
      </c>
    </row>
    <row r="25" spans="1:10" x14ac:dyDescent="0.25">
      <c r="B25" s="304" t="s">
        <v>346</v>
      </c>
    </row>
  </sheetData>
  <mergeCells count="4">
    <mergeCell ref="B4:J4"/>
    <mergeCell ref="B3:J3"/>
    <mergeCell ref="D20:J20"/>
    <mergeCell ref="D6:I6"/>
  </mergeCells>
  <phoneticPr fontId="1" type="noConversion"/>
  <pageMargins left="0.78740157480314965" right="0.78740157480314965" top="0.98425196850393704" bottom="0.98425196850393704" header="0.51181102362204722" footer="0.51181102362204722"/>
  <pageSetup paperSize="9" scale="9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17"/>
  <sheetViews>
    <sheetView topLeftCell="A4" zoomScaleNormal="100" workbookViewId="0">
      <selection activeCell="J13" sqref="J13"/>
    </sheetView>
  </sheetViews>
  <sheetFormatPr baseColWidth="10" defaultRowHeight="13.5" x14ac:dyDescent="0.25"/>
  <cols>
    <col min="1" max="1" width="2.7109375" style="87" customWidth="1"/>
    <col min="2" max="2" width="13.85546875" style="591" customWidth="1"/>
    <col min="3" max="3" width="28.28515625" style="591" bestFit="1" customWidth="1"/>
    <col min="4" max="9" width="4.5703125" style="591" customWidth="1"/>
    <col min="10" max="10" width="7.5703125" style="87" bestFit="1" customWidth="1"/>
    <col min="11" max="11" width="11.42578125" style="87"/>
  </cols>
  <sheetData>
    <row r="1" spans="1:11" ht="14.25" thickBot="1" x14ac:dyDescent="0.3"/>
    <row r="2" spans="1:11" ht="15" x14ac:dyDescent="0.25">
      <c r="B2" s="995" t="s">
        <v>256</v>
      </c>
      <c r="C2" s="996"/>
      <c r="D2" s="996"/>
      <c r="E2" s="996"/>
      <c r="F2" s="996"/>
      <c r="G2" s="996"/>
      <c r="H2" s="996"/>
      <c r="I2" s="996"/>
      <c r="J2" s="996"/>
      <c r="K2" s="997"/>
    </row>
    <row r="3" spans="1:11" ht="15" x14ac:dyDescent="0.25">
      <c r="B3" s="998" t="s">
        <v>569</v>
      </c>
      <c r="C3" s="999"/>
      <c r="D3" s="999"/>
      <c r="E3" s="999"/>
      <c r="F3" s="999"/>
      <c r="G3" s="999"/>
      <c r="H3" s="999"/>
      <c r="I3" s="999"/>
      <c r="J3" s="999"/>
      <c r="K3" s="1000"/>
    </row>
    <row r="4" spans="1:11" ht="15.75" thickBot="1" x14ac:dyDescent="0.3">
      <c r="B4" s="981" t="s">
        <v>560</v>
      </c>
      <c r="C4" s="982"/>
      <c r="D4" s="982"/>
      <c r="E4" s="982"/>
      <c r="F4" s="982"/>
      <c r="G4" s="982"/>
      <c r="H4" s="982"/>
      <c r="I4" s="982"/>
      <c r="J4" s="982"/>
      <c r="K4" s="983"/>
    </row>
    <row r="6" spans="1:11" x14ac:dyDescent="0.25">
      <c r="D6" s="939" t="s">
        <v>159</v>
      </c>
      <c r="E6" s="939"/>
      <c r="F6" s="939"/>
      <c r="G6" s="939"/>
      <c r="H6" s="939"/>
      <c r="I6" s="939"/>
    </row>
    <row r="7" spans="1:11" x14ac:dyDescent="0.25">
      <c r="B7" s="655"/>
      <c r="C7" s="656" t="s">
        <v>729</v>
      </c>
      <c r="D7" s="667">
        <v>1</v>
      </c>
      <c r="E7" s="667">
        <v>2</v>
      </c>
      <c r="F7" s="667">
        <v>3</v>
      </c>
      <c r="G7" s="667">
        <v>4</v>
      </c>
      <c r="H7" s="667">
        <v>5</v>
      </c>
      <c r="I7" s="667">
        <v>6</v>
      </c>
      <c r="J7" s="672" t="s">
        <v>5</v>
      </c>
    </row>
    <row r="8" spans="1:11" ht="14.25" thickBot="1" x14ac:dyDescent="0.3">
      <c r="B8" s="668" t="s">
        <v>134</v>
      </c>
      <c r="C8" s="669"/>
      <c r="D8" s="670">
        <v>39</v>
      </c>
      <c r="E8" s="670">
        <v>41</v>
      </c>
      <c r="F8" s="670">
        <v>43</v>
      </c>
      <c r="G8" s="670">
        <v>74</v>
      </c>
      <c r="H8" s="670">
        <v>52</v>
      </c>
      <c r="I8" s="670">
        <v>59</v>
      </c>
      <c r="J8" s="673">
        <f>SUM(D8:I8)</f>
        <v>308</v>
      </c>
    </row>
    <row r="9" spans="1:11" s="76" customFormat="1" x14ac:dyDescent="0.25">
      <c r="A9" s="87"/>
      <c r="B9" s="318" t="s">
        <v>5</v>
      </c>
      <c r="C9" s="319"/>
      <c r="D9" s="320">
        <f t="shared" ref="D9:J9" si="0">SUM(D8)</f>
        <v>39</v>
      </c>
      <c r="E9" s="320">
        <f t="shared" si="0"/>
        <v>41</v>
      </c>
      <c r="F9" s="320">
        <f t="shared" si="0"/>
        <v>43</v>
      </c>
      <c r="G9" s="320">
        <f t="shared" si="0"/>
        <v>74</v>
      </c>
      <c r="H9" s="320">
        <f t="shared" si="0"/>
        <v>52</v>
      </c>
      <c r="I9" s="320">
        <f t="shared" si="0"/>
        <v>59</v>
      </c>
      <c r="J9" s="321">
        <f t="shared" si="0"/>
        <v>308</v>
      </c>
      <c r="K9" s="87"/>
    </row>
    <row r="10" spans="1:11" x14ac:dyDescent="0.25">
      <c r="B10" s="671" t="s">
        <v>264</v>
      </c>
      <c r="C10" s="635" t="s">
        <v>503</v>
      </c>
      <c r="D10" s="644"/>
      <c r="E10" s="644"/>
      <c r="F10" s="644"/>
      <c r="G10" s="644"/>
      <c r="H10" s="644"/>
      <c r="I10" s="644"/>
      <c r="J10" s="674">
        <v>0</v>
      </c>
    </row>
    <row r="11" spans="1:11" x14ac:dyDescent="0.25">
      <c r="B11" s="671" t="s">
        <v>264</v>
      </c>
      <c r="C11" s="635" t="s">
        <v>505</v>
      </c>
      <c r="D11" s="644"/>
      <c r="E11" s="644"/>
      <c r="F11" s="644"/>
      <c r="G11" s="644"/>
      <c r="H11" s="644"/>
      <c r="I11" s="644"/>
      <c r="J11" s="674">
        <v>4</v>
      </c>
    </row>
    <row r="12" spans="1:11" x14ac:dyDescent="0.25">
      <c r="B12" s="671" t="s">
        <v>264</v>
      </c>
      <c r="C12" s="635" t="s">
        <v>504</v>
      </c>
      <c r="D12" s="992">
        <v>0</v>
      </c>
      <c r="E12" s="993"/>
      <c r="F12" s="993"/>
      <c r="G12" s="993"/>
      <c r="H12" s="993"/>
      <c r="I12" s="993"/>
      <c r="J12" s="994"/>
    </row>
    <row r="13" spans="1:11" x14ac:dyDescent="0.25">
      <c r="B13" s="664" t="s">
        <v>347</v>
      </c>
      <c r="C13" s="644"/>
      <c r="D13" s="644"/>
      <c r="E13" s="644"/>
      <c r="F13" s="644"/>
      <c r="G13" s="644"/>
      <c r="H13" s="644"/>
      <c r="I13" s="644"/>
      <c r="J13" s="674">
        <v>2</v>
      </c>
    </row>
    <row r="14" spans="1:11" x14ac:dyDescent="0.25">
      <c r="B14" s="630" t="s">
        <v>360</v>
      </c>
      <c r="C14" s="630"/>
      <c r="D14" s="630"/>
      <c r="E14" s="630"/>
      <c r="F14" s="630"/>
      <c r="G14" s="630"/>
      <c r="H14" s="630"/>
      <c r="I14" s="630"/>
      <c r="J14" s="558">
        <f>J13+J11+J10+J9</f>
        <v>314</v>
      </c>
    </row>
    <row r="15" spans="1:11" s="440" customFormat="1" x14ac:dyDescent="0.25">
      <c r="A15" s="342"/>
      <c r="B15" s="817"/>
      <c r="C15" s="817"/>
      <c r="D15" s="817"/>
      <c r="E15" s="817"/>
      <c r="F15" s="817"/>
      <c r="G15" s="817"/>
      <c r="H15" s="817"/>
      <c r="I15" s="817"/>
      <c r="J15" s="818"/>
      <c r="K15" s="342"/>
    </row>
    <row r="16" spans="1:11" x14ac:dyDescent="0.25">
      <c r="B16" s="99" t="s">
        <v>558</v>
      </c>
    </row>
    <row r="17" spans="2:2" x14ac:dyDescent="0.25">
      <c r="B17" s="304" t="s">
        <v>346</v>
      </c>
    </row>
  </sheetData>
  <mergeCells count="5">
    <mergeCell ref="D12:J12"/>
    <mergeCell ref="D6:I6"/>
    <mergeCell ref="B2:K2"/>
    <mergeCell ref="B3:K3"/>
    <mergeCell ref="B4:K4"/>
  </mergeCells>
  <phoneticPr fontId="1" type="noConversion"/>
  <pageMargins left="0.78740157480314965" right="0.78740157480314965" top="0.98425196850393704" bottom="0.98425196850393704" header="0.51181102362204722" footer="0.51181102362204722"/>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16"/>
  <sheetViews>
    <sheetView zoomScaleNormal="100" workbookViewId="0">
      <selection activeCell="J10" sqref="J10"/>
    </sheetView>
  </sheetViews>
  <sheetFormatPr baseColWidth="10" defaultRowHeight="12.75" x14ac:dyDescent="0.2"/>
  <cols>
    <col min="1" max="1" width="5" customWidth="1"/>
    <col min="2" max="2" width="15" customWidth="1"/>
    <col min="3" max="11" width="6.28515625" customWidth="1"/>
    <col min="12" max="12" width="4.85546875" bestFit="1" customWidth="1"/>
    <col min="13" max="15" width="6.28515625" customWidth="1"/>
  </cols>
  <sheetData>
    <row r="2" spans="2:15" ht="13.5" thickBot="1" x14ac:dyDescent="0.25"/>
    <row r="3" spans="2:15" ht="15" customHeight="1" x14ac:dyDescent="0.25">
      <c r="B3" s="957" t="s">
        <v>26</v>
      </c>
      <c r="C3" s="958"/>
      <c r="D3" s="958"/>
      <c r="E3" s="958"/>
      <c r="F3" s="958"/>
      <c r="G3" s="958"/>
      <c r="H3" s="958"/>
      <c r="I3" s="958"/>
      <c r="J3" s="958"/>
      <c r="K3" s="958"/>
      <c r="L3" s="958"/>
      <c r="M3" s="958"/>
      <c r="N3" s="958"/>
      <c r="O3" s="959"/>
    </row>
    <row r="4" spans="2:15" ht="15" customHeight="1" x14ac:dyDescent="0.25">
      <c r="B4" s="960" t="s">
        <v>569</v>
      </c>
      <c r="C4" s="961"/>
      <c r="D4" s="961"/>
      <c r="E4" s="961"/>
      <c r="F4" s="961"/>
      <c r="G4" s="961"/>
      <c r="H4" s="961"/>
      <c r="I4" s="961"/>
      <c r="J4" s="961"/>
      <c r="K4" s="961"/>
      <c r="L4" s="961"/>
      <c r="M4" s="961"/>
      <c r="N4" s="961"/>
      <c r="O4" s="962"/>
    </row>
    <row r="5" spans="2:15" ht="15" customHeight="1" thickBot="1" x14ac:dyDescent="0.3">
      <c r="B5" s="963" t="s">
        <v>560</v>
      </c>
      <c r="C5" s="964"/>
      <c r="D5" s="964"/>
      <c r="E5" s="964"/>
      <c r="F5" s="964"/>
      <c r="G5" s="964"/>
      <c r="H5" s="964"/>
      <c r="I5" s="964"/>
      <c r="J5" s="964"/>
      <c r="K5" s="964"/>
      <c r="L5" s="964"/>
      <c r="M5" s="964"/>
      <c r="N5" s="964"/>
      <c r="O5" s="965"/>
    </row>
    <row r="6" spans="2:15" s="440" customFormat="1" ht="13.5" customHeight="1" x14ac:dyDescent="0.3">
      <c r="B6" s="846"/>
      <c r="C6" s="846"/>
      <c r="D6" s="846"/>
      <c r="E6" s="846"/>
      <c r="F6" s="846"/>
      <c r="G6" s="846"/>
      <c r="H6" s="846"/>
      <c r="I6" s="846"/>
      <c r="J6" s="846"/>
      <c r="K6" s="846"/>
      <c r="L6" s="846"/>
      <c r="M6" s="846"/>
      <c r="N6" s="846"/>
      <c r="O6" s="846"/>
    </row>
    <row r="7" spans="2:15" s="440" customFormat="1" ht="13.5" customHeight="1" x14ac:dyDescent="0.3">
      <c r="B7" s="99" t="s">
        <v>730</v>
      </c>
      <c r="C7" s="846"/>
      <c r="D7" s="846"/>
      <c r="E7" s="846"/>
      <c r="F7" s="846"/>
      <c r="G7" s="847" t="s">
        <v>733</v>
      </c>
      <c r="H7" s="847"/>
      <c r="I7" s="847"/>
      <c r="J7" s="847"/>
      <c r="K7" s="846"/>
      <c r="L7" s="846"/>
      <c r="M7" s="846"/>
      <c r="N7" s="846"/>
      <c r="O7" s="846"/>
    </row>
    <row r="8" spans="2:15" s="440" customFormat="1" ht="13.5" customHeight="1" x14ac:dyDescent="0.3">
      <c r="B8" s="99" t="s">
        <v>731</v>
      </c>
      <c r="C8" s="846"/>
      <c r="D8" s="846"/>
      <c r="E8" s="846"/>
      <c r="F8" s="846"/>
      <c r="G8" s="847" t="s">
        <v>734</v>
      </c>
      <c r="H8" s="847"/>
      <c r="I8" s="847"/>
      <c r="J8" s="846"/>
      <c r="K8" s="846"/>
      <c r="L8" s="846"/>
      <c r="M8" s="846"/>
      <c r="N8" s="846"/>
      <c r="O8" s="846"/>
    </row>
    <row r="9" spans="2:15" ht="13.5" customHeight="1" x14ac:dyDescent="0.3">
      <c r="B9" s="99" t="s">
        <v>732</v>
      </c>
      <c r="C9" s="255"/>
      <c r="D9" s="255"/>
      <c r="E9" s="255"/>
      <c r="F9" s="256"/>
      <c r="G9" s="848" t="s">
        <v>472</v>
      </c>
      <c r="H9" s="255"/>
      <c r="I9" s="255"/>
      <c r="J9" s="255"/>
      <c r="K9" s="255"/>
      <c r="L9" s="255"/>
      <c r="M9" s="255"/>
      <c r="N9" s="256"/>
      <c r="O9" s="257"/>
    </row>
    <row r="10" spans="2:15" ht="13.5" customHeight="1" x14ac:dyDescent="0.3">
      <c r="B10" s="99" t="s">
        <v>305</v>
      </c>
      <c r="C10" s="255"/>
      <c r="D10" s="255"/>
      <c r="E10" s="255"/>
      <c r="F10" s="256"/>
      <c r="G10" s="255"/>
      <c r="H10" s="255"/>
      <c r="I10" s="255"/>
      <c r="J10" s="255"/>
      <c r="K10" s="255"/>
      <c r="L10" s="255"/>
      <c r="M10" s="255"/>
      <c r="N10" s="256"/>
      <c r="O10" s="257"/>
    </row>
    <row r="11" spans="2:15" ht="16.5" x14ac:dyDescent="0.3">
      <c r="B11" s="99"/>
      <c r="C11" s="255"/>
      <c r="D11" s="255"/>
      <c r="E11" s="255"/>
      <c r="F11" s="256"/>
      <c r="G11" s="255"/>
      <c r="H11" s="255"/>
      <c r="I11" s="255"/>
      <c r="J11" s="255"/>
      <c r="K11" s="255"/>
      <c r="L11" s="255"/>
      <c r="M11" s="255"/>
      <c r="N11" s="256"/>
      <c r="O11" s="257"/>
    </row>
    <row r="12" spans="2:15" ht="13.5" x14ac:dyDescent="0.25">
      <c r="B12" s="386"/>
      <c r="C12" s="386" t="s">
        <v>27</v>
      </c>
      <c r="D12" s="386" t="s">
        <v>28</v>
      </c>
      <c r="E12" s="386" t="s">
        <v>29</v>
      </c>
      <c r="F12" s="392" t="s">
        <v>30</v>
      </c>
      <c r="G12" s="386" t="s">
        <v>31</v>
      </c>
      <c r="H12" s="386" t="s">
        <v>32</v>
      </c>
      <c r="I12" s="386" t="s">
        <v>33</v>
      </c>
      <c r="J12" s="386" t="s">
        <v>34</v>
      </c>
      <c r="K12" s="386" t="s">
        <v>35</v>
      </c>
      <c r="L12" s="386" t="s">
        <v>347</v>
      </c>
      <c r="M12" s="386" t="s">
        <v>36</v>
      </c>
      <c r="N12" s="392" t="s">
        <v>37</v>
      </c>
      <c r="O12" s="387" t="s">
        <v>5</v>
      </c>
    </row>
    <row r="13" spans="2:15" ht="13.5" x14ac:dyDescent="0.25">
      <c r="B13" s="619" t="s">
        <v>43</v>
      </c>
      <c r="C13" s="281">
        <v>109</v>
      </c>
      <c r="D13" s="281">
        <v>99</v>
      </c>
      <c r="E13" s="281">
        <v>132</v>
      </c>
      <c r="F13" s="563">
        <v>340</v>
      </c>
      <c r="G13" s="281">
        <v>147</v>
      </c>
      <c r="H13" s="281">
        <v>141</v>
      </c>
      <c r="I13" s="281">
        <v>117</v>
      </c>
      <c r="J13" s="281">
        <v>160</v>
      </c>
      <c r="K13" s="281">
        <v>138</v>
      </c>
      <c r="L13" s="281">
        <v>0</v>
      </c>
      <c r="M13" s="281">
        <v>158</v>
      </c>
      <c r="N13" s="564">
        <v>861</v>
      </c>
      <c r="O13" s="565">
        <v>1201</v>
      </c>
    </row>
    <row r="14" spans="2:15" ht="13.5" x14ac:dyDescent="0.25">
      <c r="B14" s="566" t="s">
        <v>696</v>
      </c>
      <c r="C14" s="566">
        <v>621</v>
      </c>
      <c r="D14" s="566">
        <v>680</v>
      </c>
      <c r="E14" s="566">
        <v>664</v>
      </c>
      <c r="F14" s="563">
        <v>1965</v>
      </c>
      <c r="G14" s="566">
        <v>629</v>
      </c>
      <c r="H14" s="566">
        <v>629</v>
      </c>
      <c r="I14" s="566">
        <v>603</v>
      </c>
      <c r="J14" s="566">
        <v>619</v>
      </c>
      <c r="K14" s="566">
        <v>581</v>
      </c>
      <c r="L14" s="566">
        <v>1</v>
      </c>
      <c r="M14" s="566">
        <v>547</v>
      </c>
      <c r="N14" s="564">
        <f>SUM(G14:M14)</f>
        <v>3609</v>
      </c>
      <c r="O14" s="565">
        <f>N14+F14</f>
        <v>5574</v>
      </c>
    </row>
    <row r="15" spans="2:15" ht="13.5" x14ac:dyDescent="0.25">
      <c r="B15" s="619" t="s">
        <v>285</v>
      </c>
      <c r="C15" s="567">
        <v>48</v>
      </c>
      <c r="D15" s="567">
        <v>49</v>
      </c>
      <c r="E15" s="567">
        <v>53</v>
      </c>
      <c r="F15" s="563">
        <v>150</v>
      </c>
      <c r="G15" s="567">
        <v>64</v>
      </c>
      <c r="H15" s="567">
        <v>58</v>
      </c>
      <c r="I15" s="567">
        <v>57</v>
      </c>
      <c r="J15" s="567">
        <v>59</v>
      </c>
      <c r="K15" s="567">
        <v>80</v>
      </c>
      <c r="L15" s="567">
        <v>0</v>
      </c>
      <c r="M15" s="567">
        <v>63</v>
      </c>
      <c r="N15" s="564">
        <v>381</v>
      </c>
      <c r="O15" s="565">
        <v>531</v>
      </c>
    </row>
    <row r="16" spans="2:15" ht="15" x14ac:dyDescent="0.25">
      <c r="B16" s="389" t="s">
        <v>360</v>
      </c>
      <c r="C16" s="389">
        <f>+C13+C14+C15</f>
        <v>778</v>
      </c>
      <c r="D16" s="389">
        <f t="shared" ref="D16:M16" si="0">+D13+D14+D15</f>
        <v>828</v>
      </c>
      <c r="E16" s="389">
        <f t="shared" si="0"/>
        <v>849</v>
      </c>
      <c r="F16" s="385">
        <f t="shared" si="0"/>
        <v>2455</v>
      </c>
      <c r="G16" s="389">
        <f t="shared" si="0"/>
        <v>840</v>
      </c>
      <c r="H16" s="389">
        <f t="shared" si="0"/>
        <v>828</v>
      </c>
      <c r="I16" s="389">
        <f t="shared" si="0"/>
        <v>777</v>
      </c>
      <c r="J16" s="389">
        <f t="shared" si="0"/>
        <v>838</v>
      </c>
      <c r="K16" s="389">
        <f t="shared" si="0"/>
        <v>799</v>
      </c>
      <c r="L16" s="389">
        <f t="shared" si="0"/>
        <v>1</v>
      </c>
      <c r="M16" s="389">
        <f t="shared" si="0"/>
        <v>768</v>
      </c>
      <c r="N16" s="390">
        <f>N15+N14+N13</f>
        <v>4851</v>
      </c>
      <c r="O16" s="391">
        <f>O15+O14+O13</f>
        <v>7306</v>
      </c>
    </row>
  </sheetData>
  <mergeCells count="3">
    <mergeCell ref="B3:O3"/>
    <mergeCell ref="B4:O4"/>
    <mergeCell ref="B5:O5"/>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42"/>
  <sheetViews>
    <sheetView topLeftCell="A19" zoomScaleNormal="100" workbookViewId="0">
      <selection activeCell="C5" sqref="C5"/>
    </sheetView>
  </sheetViews>
  <sheetFormatPr baseColWidth="10" defaultRowHeight="13.5" x14ac:dyDescent="0.25"/>
  <cols>
    <col min="1" max="1" width="2.7109375" style="87" customWidth="1"/>
    <col min="2" max="2" width="8.7109375" style="591" customWidth="1"/>
    <col min="3" max="3" width="51.7109375" style="591" bestFit="1" customWidth="1"/>
    <col min="4" max="10" width="4" style="591" customWidth="1"/>
    <col min="11" max="11" width="7.5703125" style="87" bestFit="1" customWidth="1"/>
    <col min="12" max="12" width="11.42578125" style="87"/>
  </cols>
  <sheetData>
    <row r="1" spans="2:11" ht="14.25" thickBot="1" x14ac:dyDescent="0.3"/>
    <row r="2" spans="2:11" ht="15" x14ac:dyDescent="0.25">
      <c r="B2" s="865" t="s">
        <v>257</v>
      </c>
      <c r="C2" s="866"/>
      <c r="D2" s="866"/>
      <c r="E2" s="866"/>
      <c r="F2" s="866"/>
      <c r="G2" s="866"/>
      <c r="H2" s="866"/>
      <c r="I2" s="867"/>
      <c r="J2" s="868"/>
      <c r="K2" s="869"/>
    </row>
    <row r="3" spans="2:11" ht="15" x14ac:dyDescent="0.25">
      <c r="B3" s="998" t="s">
        <v>569</v>
      </c>
      <c r="C3" s="999"/>
      <c r="D3" s="999"/>
      <c r="E3" s="999"/>
      <c r="F3" s="999"/>
      <c r="G3" s="999"/>
      <c r="H3" s="999"/>
      <c r="I3" s="999"/>
      <c r="J3" s="999"/>
      <c r="K3" s="1000"/>
    </row>
    <row r="4" spans="2:11" ht="17.25" customHeight="1" thickBot="1" x14ac:dyDescent="0.3">
      <c r="B4" s="1001" t="s">
        <v>560</v>
      </c>
      <c r="C4" s="1002"/>
      <c r="D4" s="1002"/>
      <c r="E4" s="1002"/>
      <c r="F4" s="1002"/>
      <c r="G4" s="1002"/>
      <c r="H4" s="1002"/>
      <c r="I4" s="1002"/>
      <c r="J4" s="1002"/>
      <c r="K4" s="1003"/>
    </row>
    <row r="6" spans="2:11" x14ac:dyDescent="0.25">
      <c r="D6" s="945" t="s">
        <v>159</v>
      </c>
      <c r="E6" s="929"/>
      <c r="F6" s="929"/>
      <c r="G6" s="929"/>
      <c r="H6" s="929"/>
      <c r="I6" s="929"/>
      <c r="J6" s="930"/>
    </row>
    <row r="7" spans="2:11" x14ac:dyDescent="0.25">
      <c r="B7" s="655"/>
      <c r="C7" s="655" t="s">
        <v>729</v>
      </c>
      <c r="D7" s="655">
        <v>1</v>
      </c>
      <c r="E7" s="655">
        <v>2</v>
      </c>
      <c r="F7" s="655">
        <v>3</v>
      </c>
      <c r="G7" s="655">
        <v>4</v>
      </c>
      <c r="H7" s="655">
        <v>5</v>
      </c>
      <c r="I7" s="655">
        <v>6</v>
      </c>
      <c r="J7" s="655">
        <v>7</v>
      </c>
      <c r="K7" s="658" t="s">
        <v>5</v>
      </c>
    </row>
    <row r="8" spans="2:11" x14ac:dyDescent="0.25">
      <c r="B8" s="640" t="s">
        <v>134</v>
      </c>
      <c r="C8" s="640"/>
      <c r="D8" s="675">
        <v>76</v>
      </c>
      <c r="E8" s="675">
        <v>43</v>
      </c>
      <c r="F8" s="640"/>
      <c r="G8" s="640"/>
      <c r="H8" s="640"/>
      <c r="I8" s="640"/>
      <c r="J8" s="640"/>
      <c r="K8" s="658">
        <f>SUM(D8:J8)</f>
        <v>119</v>
      </c>
    </row>
    <row r="9" spans="2:11" x14ac:dyDescent="0.25">
      <c r="B9" s="641" t="s">
        <v>135</v>
      </c>
      <c r="C9" s="641"/>
      <c r="D9" s="641">
        <f t="shared" ref="D9:K9" si="0">SUM(D8)</f>
        <v>76</v>
      </c>
      <c r="E9" s="641">
        <f t="shared" si="0"/>
        <v>43</v>
      </c>
      <c r="F9" s="641">
        <f t="shared" si="0"/>
        <v>0</v>
      </c>
      <c r="G9" s="641">
        <f t="shared" si="0"/>
        <v>0</v>
      </c>
      <c r="H9" s="641">
        <f t="shared" si="0"/>
        <v>0</v>
      </c>
      <c r="I9" s="641">
        <f t="shared" si="0"/>
        <v>0</v>
      </c>
      <c r="J9" s="641">
        <f t="shared" si="0"/>
        <v>0</v>
      </c>
      <c r="K9" s="662">
        <f t="shared" si="0"/>
        <v>119</v>
      </c>
    </row>
    <row r="10" spans="2:11" x14ac:dyDescent="0.25">
      <c r="B10" s="640" t="s">
        <v>137</v>
      </c>
      <c r="C10" s="640" t="s">
        <v>138</v>
      </c>
      <c r="D10" s="675">
        <v>19</v>
      </c>
      <c r="E10" s="646">
        <v>32</v>
      </c>
      <c r="F10" s="646"/>
      <c r="G10" s="646"/>
      <c r="H10" s="646"/>
      <c r="I10" s="646"/>
      <c r="J10" s="646"/>
      <c r="K10" s="658">
        <f t="shared" ref="K10:K25" si="1">SUM(D10:J10)</f>
        <v>51</v>
      </c>
    </row>
    <row r="11" spans="2:11" x14ac:dyDescent="0.25">
      <c r="B11" s="640"/>
      <c r="C11" s="640" t="s">
        <v>697</v>
      </c>
      <c r="D11" s="675"/>
      <c r="E11" s="646"/>
      <c r="F11" s="646"/>
      <c r="G11" s="646"/>
      <c r="H11" s="646"/>
      <c r="I11" s="646"/>
      <c r="J11" s="646"/>
      <c r="K11" s="658">
        <f t="shared" si="1"/>
        <v>0</v>
      </c>
    </row>
    <row r="12" spans="2:11" x14ac:dyDescent="0.25">
      <c r="B12" s="640"/>
      <c r="C12" s="640" t="s">
        <v>698</v>
      </c>
      <c r="D12" s="675"/>
      <c r="E12" s="646"/>
      <c r="F12" s="646">
        <v>4</v>
      </c>
      <c r="G12" s="646"/>
      <c r="H12" s="646"/>
      <c r="I12" s="646"/>
      <c r="J12" s="646"/>
      <c r="K12" s="658">
        <f t="shared" si="1"/>
        <v>4</v>
      </c>
    </row>
    <row r="13" spans="2:11" x14ac:dyDescent="0.25">
      <c r="B13" s="640"/>
      <c r="C13" s="640" t="s">
        <v>699</v>
      </c>
      <c r="D13" s="640"/>
      <c r="E13" s="676"/>
      <c r="F13" s="676">
        <v>8</v>
      </c>
      <c r="G13" s="676">
        <v>4</v>
      </c>
      <c r="H13" s="676">
        <v>10</v>
      </c>
      <c r="I13" s="676">
        <v>5</v>
      </c>
      <c r="J13" s="646">
        <v>2</v>
      </c>
      <c r="K13" s="658">
        <f t="shared" si="1"/>
        <v>29</v>
      </c>
    </row>
    <row r="14" spans="2:11" x14ac:dyDescent="0.25">
      <c r="B14" s="640"/>
      <c r="C14" s="640" t="s">
        <v>700</v>
      </c>
      <c r="D14" s="640"/>
      <c r="E14" s="676"/>
      <c r="F14" s="646"/>
      <c r="G14" s="646"/>
      <c r="H14" s="646"/>
      <c r="I14" s="646"/>
      <c r="J14" s="646"/>
      <c r="K14" s="658">
        <f t="shared" si="1"/>
        <v>0</v>
      </c>
    </row>
    <row r="15" spans="2:11" x14ac:dyDescent="0.25">
      <c r="B15" s="640"/>
      <c r="C15" s="640" t="s">
        <v>701</v>
      </c>
      <c r="D15" s="640"/>
      <c r="E15" s="676"/>
      <c r="F15" s="646"/>
      <c r="G15" s="646"/>
      <c r="H15" s="646"/>
      <c r="I15" s="646"/>
      <c r="J15" s="646"/>
      <c r="K15" s="658">
        <f t="shared" si="1"/>
        <v>0</v>
      </c>
    </row>
    <row r="16" spans="2:11" x14ac:dyDescent="0.25">
      <c r="B16" s="640"/>
      <c r="C16" s="640" t="s">
        <v>702</v>
      </c>
      <c r="D16" s="640"/>
      <c r="E16" s="646"/>
      <c r="F16" s="676">
        <v>6</v>
      </c>
      <c r="G16" s="676">
        <v>8</v>
      </c>
      <c r="H16" s="646"/>
      <c r="I16" s="646"/>
      <c r="J16" s="646"/>
      <c r="K16" s="658">
        <f t="shared" si="1"/>
        <v>14</v>
      </c>
    </row>
    <row r="17" spans="2:11" x14ac:dyDescent="0.25">
      <c r="B17" s="640"/>
      <c r="C17" s="640" t="s">
        <v>703</v>
      </c>
      <c r="D17" s="640"/>
      <c r="E17" s="646"/>
      <c r="F17" s="676"/>
      <c r="G17" s="676"/>
      <c r="H17" s="646"/>
      <c r="I17" s="646"/>
      <c r="J17" s="646"/>
      <c r="K17" s="658">
        <f t="shared" si="1"/>
        <v>0</v>
      </c>
    </row>
    <row r="18" spans="2:11" x14ac:dyDescent="0.25">
      <c r="B18" s="640"/>
      <c r="C18" s="640" t="s">
        <v>704</v>
      </c>
      <c r="D18" s="640"/>
      <c r="E18" s="676"/>
      <c r="F18" s="676"/>
      <c r="G18" s="676"/>
      <c r="H18" s="646">
        <v>6</v>
      </c>
      <c r="I18" s="646">
        <v>5</v>
      </c>
      <c r="J18" s="646"/>
      <c r="K18" s="658">
        <f t="shared" si="1"/>
        <v>11</v>
      </c>
    </row>
    <row r="19" spans="2:11" x14ac:dyDescent="0.25">
      <c r="B19" s="640"/>
      <c r="C19" s="640" t="s">
        <v>705</v>
      </c>
      <c r="D19" s="640"/>
      <c r="E19" s="646"/>
      <c r="F19" s="646"/>
      <c r="G19" s="646"/>
      <c r="H19" s="676"/>
      <c r="I19" s="676"/>
      <c r="J19" s="646">
        <v>3</v>
      </c>
      <c r="K19" s="658">
        <f t="shared" si="1"/>
        <v>3</v>
      </c>
    </row>
    <row r="20" spans="2:11" x14ac:dyDescent="0.25">
      <c r="B20" s="640"/>
      <c r="C20" s="640" t="s">
        <v>706</v>
      </c>
      <c r="D20" s="640"/>
      <c r="E20" s="646"/>
      <c r="F20" s="646">
        <v>9</v>
      </c>
      <c r="G20" s="646"/>
      <c r="H20" s="676"/>
      <c r="I20" s="676"/>
      <c r="J20" s="646"/>
      <c r="K20" s="658">
        <f t="shared" si="1"/>
        <v>9</v>
      </c>
    </row>
    <row r="21" spans="2:11" x14ac:dyDescent="0.25">
      <c r="B21" s="640"/>
      <c r="C21" s="640" t="s">
        <v>707</v>
      </c>
      <c r="D21" s="640"/>
      <c r="E21" s="646"/>
      <c r="F21" s="646"/>
      <c r="G21" s="646">
        <v>5</v>
      </c>
      <c r="H21" s="676"/>
      <c r="I21" s="676"/>
      <c r="J21" s="646"/>
      <c r="K21" s="658">
        <f t="shared" si="1"/>
        <v>5</v>
      </c>
    </row>
    <row r="22" spans="2:11" x14ac:dyDescent="0.25">
      <c r="B22" s="640"/>
      <c r="C22" s="640" t="s">
        <v>708</v>
      </c>
      <c r="D22" s="640"/>
      <c r="E22" s="646"/>
      <c r="F22" s="646"/>
      <c r="G22" s="646"/>
      <c r="H22" s="676"/>
      <c r="I22" s="676"/>
      <c r="J22" s="646"/>
      <c r="K22" s="658">
        <f t="shared" si="1"/>
        <v>0</v>
      </c>
    </row>
    <row r="23" spans="2:11" x14ac:dyDescent="0.25">
      <c r="B23" s="640"/>
      <c r="C23" s="640" t="s">
        <v>709</v>
      </c>
      <c r="D23" s="640"/>
      <c r="E23" s="646"/>
      <c r="F23" s="646">
        <v>16</v>
      </c>
      <c r="G23" s="646">
        <v>7</v>
      </c>
      <c r="H23" s="676"/>
      <c r="I23" s="676"/>
      <c r="J23" s="646"/>
      <c r="K23" s="658">
        <f t="shared" si="1"/>
        <v>23</v>
      </c>
    </row>
    <row r="24" spans="2:11" x14ac:dyDescent="0.25">
      <c r="B24" s="640"/>
      <c r="C24" s="640" t="s">
        <v>710</v>
      </c>
      <c r="D24" s="640"/>
      <c r="E24" s="646"/>
      <c r="F24" s="646"/>
      <c r="G24" s="646"/>
      <c r="H24" s="676">
        <v>5</v>
      </c>
      <c r="I24" s="676">
        <v>10</v>
      </c>
      <c r="J24" s="646">
        <v>1</v>
      </c>
      <c r="K24" s="658">
        <f t="shared" si="1"/>
        <v>16</v>
      </c>
    </row>
    <row r="25" spans="2:11" x14ac:dyDescent="0.25">
      <c r="B25" s="640"/>
      <c r="C25" s="640" t="s">
        <v>711</v>
      </c>
      <c r="D25" s="640"/>
      <c r="E25" s="646"/>
      <c r="F25" s="646"/>
      <c r="G25" s="646"/>
      <c r="H25" s="646"/>
      <c r="I25" s="646"/>
      <c r="J25" s="676"/>
      <c r="K25" s="658">
        <f t="shared" si="1"/>
        <v>0</v>
      </c>
    </row>
    <row r="26" spans="2:11" x14ac:dyDescent="0.25">
      <c r="B26" s="641" t="s">
        <v>139</v>
      </c>
      <c r="C26" s="641"/>
      <c r="D26" s="641">
        <f t="shared" ref="D26:K26" si="2">SUM(D10:D25)</f>
        <v>19</v>
      </c>
      <c r="E26" s="641">
        <f t="shared" si="2"/>
        <v>32</v>
      </c>
      <c r="F26" s="641">
        <f t="shared" si="2"/>
        <v>43</v>
      </c>
      <c r="G26" s="641">
        <f t="shared" si="2"/>
        <v>24</v>
      </c>
      <c r="H26" s="641">
        <f t="shared" si="2"/>
        <v>21</v>
      </c>
      <c r="I26" s="641">
        <f t="shared" si="2"/>
        <v>20</v>
      </c>
      <c r="J26" s="641">
        <f t="shared" si="2"/>
        <v>6</v>
      </c>
      <c r="K26" s="662">
        <f t="shared" si="2"/>
        <v>165</v>
      </c>
    </row>
    <row r="27" spans="2:11" x14ac:dyDescent="0.25">
      <c r="B27" s="640" t="s">
        <v>140</v>
      </c>
      <c r="C27" s="640" t="s">
        <v>712</v>
      </c>
      <c r="D27" s="640"/>
      <c r="E27" s="646"/>
      <c r="F27" s="676">
        <v>4</v>
      </c>
      <c r="G27" s="676">
        <v>7</v>
      </c>
      <c r="H27" s="676">
        <v>3</v>
      </c>
      <c r="I27" s="676">
        <v>3</v>
      </c>
      <c r="J27" s="646"/>
      <c r="K27" s="658">
        <f t="shared" ref="K27:K34" si="3">SUM(D27:J27)</f>
        <v>17</v>
      </c>
    </row>
    <row r="28" spans="2:11" x14ac:dyDescent="0.25">
      <c r="B28" s="640"/>
      <c r="C28" s="640" t="s">
        <v>713</v>
      </c>
      <c r="D28" s="640"/>
      <c r="E28" s="646"/>
      <c r="F28" s="676"/>
      <c r="G28" s="676"/>
      <c r="H28" s="676"/>
      <c r="I28" s="676">
        <v>1</v>
      </c>
      <c r="J28" s="646"/>
      <c r="K28" s="658">
        <f t="shared" si="3"/>
        <v>1</v>
      </c>
    </row>
    <row r="29" spans="2:11" x14ac:dyDescent="0.25">
      <c r="B29" s="640"/>
      <c r="C29" s="640" t="s">
        <v>714</v>
      </c>
      <c r="D29" s="640"/>
      <c r="E29" s="646"/>
      <c r="F29" s="676">
        <v>10</v>
      </c>
      <c r="G29" s="676">
        <v>5</v>
      </c>
      <c r="H29" s="646"/>
      <c r="I29" s="646"/>
      <c r="J29" s="646"/>
      <c r="K29" s="658">
        <f t="shared" si="3"/>
        <v>15</v>
      </c>
    </row>
    <row r="30" spans="2:11" x14ac:dyDescent="0.25">
      <c r="B30" s="640"/>
      <c r="C30" s="640" t="s">
        <v>715</v>
      </c>
      <c r="D30" s="640"/>
      <c r="E30" s="646"/>
      <c r="F30" s="676"/>
      <c r="G30" s="676"/>
      <c r="H30" s="676">
        <v>3</v>
      </c>
      <c r="I30" s="676">
        <v>3</v>
      </c>
      <c r="J30" s="646"/>
      <c r="K30" s="658">
        <f t="shared" si="3"/>
        <v>6</v>
      </c>
    </row>
    <row r="31" spans="2:11" x14ac:dyDescent="0.25">
      <c r="B31" s="640"/>
      <c r="C31" s="640" t="s">
        <v>716</v>
      </c>
      <c r="D31" s="640"/>
      <c r="E31" s="646"/>
      <c r="F31" s="676">
        <v>16</v>
      </c>
      <c r="G31" s="676">
        <v>9</v>
      </c>
      <c r="H31" s="676">
        <v>5</v>
      </c>
      <c r="I31" s="676">
        <v>1</v>
      </c>
      <c r="J31" s="646"/>
      <c r="K31" s="658">
        <f>F31+G31+H31+I31</f>
        <v>31</v>
      </c>
    </row>
    <row r="32" spans="2:11" x14ac:dyDescent="0.25">
      <c r="B32" s="640"/>
      <c r="C32" s="640" t="s">
        <v>717</v>
      </c>
      <c r="D32" s="640"/>
      <c r="E32" s="646"/>
      <c r="F32" s="676">
        <v>8</v>
      </c>
      <c r="G32" s="676">
        <v>11</v>
      </c>
      <c r="H32" s="676">
        <v>2</v>
      </c>
      <c r="I32" s="676">
        <v>3</v>
      </c>
      <c r="J32" s="646"/>
      <c r="K32" s="658">
        <f>F32+G32+H32+I32</f>
        <v>24</v>
      </c>
    </row>
    <row r="33" spans="1:12" x14ac:dyDescent="0.25">
      <c r="B33" s="640"/>
      <c r="C33" s="640" t="s">
        <v>307</v>
      </c>
      <c r="D33" s="640"/>
      <c r="E33" s="646"/>
      <c r="F33" s="646"/>
      <c r="G33" s="646"/>
      <c r="H33" s="676"/>
      <c r="I33" s="676"/>
      <c r="J33" s="646"/>
      <c r="K33" s="658">
        <f t="shared" si="3"/>
        <v>0</v>
      </c>
    </row>
    <row r="34" spans="1:12" x14ac:dyDescent="0.25">
      <c r="B34" s="640"/>
      <c r="C34" s="640" t="s">
        <v>718</v>
      </c>
      <c r="D34" s="640"/>
      <c r="E34" s="646"/>
      <c r="F34" s="646"/>
      <c r="G34" s="646"/>
      <c r="H34" s="676">
        <v>5</v>
      </c>
      <c r="I34" s="676">
        <v>2</v>
      </c>
      <c r="J34" s="646"/>
      <c r="K34" s="658">
        <f t="shared" si="3"/>
        <v>7</v>
      </c>
    </row>
    <row r="35" spans="1:12" x14ac:dyDescent="0.25">
      <c r="B35" s="641" t="s">
        <v>136</v>
      </c>
      <c r="C35" s="819"/>
      <c r="D35" s="641">
        <f>SUM(D27:D34)</f>
        <v>0</v>
      </c>
      <c r="E35" s="641">
        <f t="shared" ref="E35:K35" si="4">SUM(E27:E34)</f>
        <v>0</v>
      </c>
      <c r="F35" s="641">
        <f t="shared" si="4"/>
        <v>38</v>
      </c>
      <c r="G35" s="641">
        <f t="shared" si="4"/>
        <v>32</v>
      </c>
      <c r="H35" s="641">
        <f t="shared" si="4"/>
        <v>18</v>
      </c>
      <c r="I35" s="641">
        <f t="shared" si="4"/>
        <v>13</v>
      </c>
      <c r="J35" s="641">
        <f t="shared" si="4"/>
        <v>0</v>
      </c>
      <c r="K35" s="662">
        <f t="shared" si="4"/>
        <v>101</v>
      </c>
    </row>
    <row r="36" spans="1:12" x14ac:dyDescent="0.25">
      <c r="B36" s="640" t="s">
        <v>142</v>
      </c>
      <c r="C36" s="640" t="s">
        <v>719</v>
      </c>
      <c r="D36" s="640"/>
      <c r="E36" s="640"/>
      <c r="F36" s="675">
        <v>9</v>
      </c>
      <c r="G36" s="675">
        <v>4</v>
      </c>
      <c r="H36" s="675">
        <v>3</v>
      </c>
      <c r="I36" s="640">
        <v>5</v>
      </c>
      <c r="J36" s="640"/>
      <c r="K36" s="658">
        <f>SUM(D36:J36)</f>
        <v>21</v>
      </c>
    </row>
    <row r="37" spans="1:12" x14ac:dyDescent="0.25">
      <c r="B37" s="641" t="s">
        <v>143</v>
      </c>
      <c r="C37" s="641"/>
      <c r="D37" s="641">
        <f t="shared" ref="D37:K37" si="5">SUM(D36:D36)</f>
        <v>0</v>
      </c>
      <c r="E37" s="641">
        <f t="shared" si="5"/>
        <v>0</v>
      </c>
      <c r="F37" s="641">
        <f t="shared" si="5"/>
        <v>9</v>
      </c>
      <c r="G37" s="641">
        <f t="shared" si="5"/>
        <v>4</v>
      </c>
      <c r="H37" s="641">
        <f t="shared" si="5"/>
        <v>3</v>
      </c>
      <c r="I37" s="641">
        <f t="shared" si="5"/>
        <v>5</v>
      </c>
      <c r="J37" s="641">
        <f t="shared" si="5"/>
        <v>0</v>
      </c>
      <c r="K37" s="662">
        <f t="shared" si="5"/>
        <v>21</v>
      </c>
    </row>
    <row r="38" spans="1:12" s="76" customFormat="1" x14ac:dyDescent="0.25">
      <c r="A38" s="87"/>
      <c r="B38" s="660" t="s">
        <v>5</v>
      </c>
      <c r="C38" s="660"/>
      <c r="D38" s="660">
        <f t="shared" ref="D38:J38" si="6">D37+D35+D26+D9</f>
        <v>95</v>
      </c>
      <c r="E38" s="660">
        <f t="shared" si="6"/>
        <v>75</v>
      </c>
      <c r="F38" s="660">
        <f t="shared" si="6"/>
        <v>90</v>
      </c>
      <c r="G38" s="660">
        <f t="shared" si="6"/>
        <v>60</v>
      </c>
      <c r="H38" s="660">
        <f t="shared" si="6"/>
        <v>42</v>
      </c>
      <c r="I38" s="660">
        <f t="shared" si="6"/>
        <v>38</v>
      </c>
      <c r="J38" s="660">
        <f t="shared" si="6"/>
        <v>6</v>
      </c>
      <c r="K38" s="661">
        <f>K9+K26+K35+K37</f>
        <v>406</v>
      </c>
      <c r="L38" s="87"/>
    </row>
    <row r="39" spans="1:12" s="39" customFormat="1" x14ac:dyDescent="0.25">
      <c r="A39" s="99"/>
      <c r="B39" s="677" t="s">
        <v>263</v>
      </c>
      <c r="C39" s="664"/>
      <c r="D39" s="664"/>
      <c r="E39" s="664"/>
      <c r="F39" s="664"/>
      <c r="G39" s="664"/>
      <c r="H39" s="664"/>
      <c r="I39" s="664"/>
      <c r="J39" s="664"/>
      <c r="K39" s="678">
        <v>12</v>
      </c>
      <c r="L39" s="99"/>
    </row>
    <row r="40" spans="1:12" s="39" customFormat="1" x14ac:dyDescent="0.25">
      <c r="A40" s="99"/>
      <c r="B40" s="837" t="s">
        <v>360</v>
      </c>
      <c r="C40" s="838"/>
      <c r="D40" s="666"/>
      <c r="E40" s="666"/>
      <c r="F40" s="666"/>
      <c r="G40" s="666"/>
      <c r="H40" s="666"/>
      <c r="I40" s="666"/>
      <c r="J40" s="666"/>
      <c r="K40" s="558">
        <f>K38+K39</f>
        <v>418</v>
      </c>
      <c r="L40" s="99"/>
    </row>
    <row r="42" spans="1:12" x14ac:dyDescent="0.25">
      <c r="B42" s="304" t="s">
        <v>693</v>
      </c>
    </row>
  </sheetData>
  <mergeCells count="3">
    <mergeCell ref="B4:K4"/>
    <mergeCell ref="B3:K3"/>
    <mergeCell ref="D6:J6"/>
  </mergeCells>
  <phoneticPr fontId="1" type="noConversion"/>
  <pageMargins left="0.78740157480314965" right="0.78740157480314965" top="0.98425196850393704" bottom="0.98425196850393704" header="0.51181102362204722" footer="0.51181102362204722"/>
  <pageSetup paperSize="9" scale="8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31"/>
  <sheetViews>
    <sheetView topLeftCell="B10" zoomScaleNormal="100" workbookViewId="0">
      <selection activeCell="K28" sqref="K28"/>
    </sheetView>
  </sheetViews>
  <sheetFormatPr baseColWidth="10" defaultRowHeight="13.5" x14ac:dyDescent="0.25"/>
  <cols>
    <col min="1" max="1" width="2.7109375" style="87" customWidth="1"/>
    <col min="2" max="2" width="8.28515625" style="591" customWidth="1"/>
    <col min="3" max="3" width="40.140625" style="591" customWidth="1"/>
    <col min="4" max="7" width="3.85546875" style="591" customWidth="1"/>
    <col min="8" max="8" width="4.42578125" style="591" customWidth="1"/>
    <col min="9" max="10" width="3.85546875" style="591" customWidth="1"/>
    <col min="11" max="11" width="5.42578125" style="87" customWidth="1"/>
  </cols>
  <sheetData>
    <row r="1" spans="2:11" ht="14.25" thickBot="1" x14ac:dyDescent="0.3"/>
    <row r="2" spans="2:11" ht="15" x14ac:dyDescent="0.25">
      <c r="B2" s="865" t="s">
        <v>435</v>
      </c>
      <c r="C2" s="870"/>
      <c r="D2" s="866"/>
      <c r="E2" s="866"/>
      <c r="F2" s="866"/>
      <c r="G2" s="866"/>
      <c r="H2" s="867"/>
      <c r="I2" s="868"/>
      <c r="J2" s="868"/>
      <c r="K2" s="869"/>
    </row>
    <row r="3" spans="2:11" ht="15" x14ac:dyDescent="0.25">
      <c r="B3" s="998" t="s">
        <v>569</v>
      </c>
      <c r="C3" s="999"/>
      <c r="D3" s="999"/>
      <c r="E3" s="999"/>
      <c r="F3" s="999"/>
      <c r="G3" s="999"/>
      <c r="H3" s="999"/>
      <c r="I3" s="999"/>
      <c r="J3" s="999"/>
      <c r="K3" s="1000"/>
    </row>
    <row r="4" spans="2:11" ht="15.75" thickBot="1" x14ac:dyDescent="0.3">
      <c r="B4" s="981" t="s">
        <v>560</v>
      </c>
      <c r="C4" s="982"/>
      <c r="D4" s="982"/>
      <c r="E4" s="982"/>
      <c r="F4" s="982"/>
      <c r="G4" s="982"/>
      <c r="H4" s="982"/>
      <c r="I4" s="982"/>
      <c r="J4" s="982"/>
      <c r="K4" s="983"/>
    </row>
    <row r="6" spans="2:11" x14ac:dyDescent="0.25">
      <c r="D6" s="939" t="s">
        <v>159</v>
      </c>
      <c r="E6" s="939"/>
      <c r="F6" s="939"/>
      <c r="G6" s="939"/>
      <c r="H6" s="939"/>
      <c r="I6" s="939"/>
      <c r="J6" s="939"/>
    </row>
    <row r="7" spans="2:11" x14ac:dyDescent="0.25">
      <c r="B7" s="655"/>
      <c r="C7" s="655" t="s">
        <v>729</v>
      </c>
      <c r="D7" s="655">
        <v>1</v>
      </c>
      <c r="E7" s="655">
        <v>2</v>
      </c>
      <c r="F7" s="655">
        <v>3</v>
      </c>
      <c r="G7" s="655">
        <v>4</v>
      </c>
      <c r="H7" s="655">
        <v>5</v>
      </c>
      <c r="I7" s="655">
        <v>6</v>
      </c>
      <c r="J7" s="655">
        <v>7</v>
      </c>
      <c r="K7" s="658" t="s">
        <v>12</v>
      </c>
    </row>
    <row r="8" spans="2:11" x14ac:dyDescent="0.25">
      <c r="B8" s="640" t="s">
        <v>134</v>
      </c>
      <c r="C8" s="640"/>
      <c r="D8" s="640">
        <v>87</v>
      </c>
      <c r="E8" s="640">
        <v>68</v>
      </c>
      <c r="F8" s="640">
        <v>58</v>
      </c>
      <c r="G8" s="640">
        <v>48</v>
      </c>
      <c r="H8" s="640">
        <v>32</v>
      </c>
      <c r="I8" s="640">
        <v>50</v>
      </c>
      <c r="J8" s="640"/>
      <c r="K8" s="658">
        <f>SUM(D8:J8)</f>
        <v>343</v>
      </c>
    </row>
    <row r="9" spans="2:11" x14ac:dyDescent="0.25">
      <c r="B9" s="641" t="s">
        <v>135</v>
      </c>
      <c r="C9" s="641"/>
      <c r="D9" s="641">
        <f t="shared" ref="D9:I9" si="0">SUM(D8)</f>
        <v>87</v>
      </c>
      <c r="E9" s="641">
        <f t="shared" si="0"/>
        <v>68</v>
      </c>
      <c r="F9" s="641">
        <f t="shared" si="0"/>
        <v>58</v>
      </c>
      <c r="G9" s="641">
        <f t="shared" si="0"/>
        <v>48</v>
      </c>
      <c r="H9" s="641">
        <f t="shared" si="0"/>
        <v>32</v>
      </c>
      <c r="I9" s="641">
        <f t="shared" si="0"/>
        <v>50</v>
      </c>
      <c r="J9" s="641">
        <v>0</v>
      </c>
      <c r="K9" s="662">
        <f>SUM(D9:J9)</f>
        <v>343</v>
      </c>
    </row>
    <row r="10" spans="2:11" x14ac:dyDescent="0.25">
      <c r="B10" s="640" t="s">
        <v>137</v>
      </c>
      <c r="C10" s="640" t="s">
        <v>138</v>
      </c>
      <c r="D10" s="646">
        <v>6</v>
      </c>
      <c r="E10" s="646">
        <v>15</v>
      </c>
      <c r="F10" s="646"/>
      <c r="G10" s="646"/>
      <c r="H10" s="646"/>
      <c r="I10" s="646"/>
      <c r="J10" s="646"/>
      <c r="K10" s="658">
        <f t="shared" ref="K10:K19" si="1">SUM(D10:J10)</f>
        <v>21</v>
      </c>
    </row>
    <row r="11" spans="2:11" x14ac:dyDescent="0.25">
      <c r="B11" s="640"/>
      <c r="C11" s="640" t="s">
        <v>679</v>
      </c>
      <c r="D11" s="646"/>
      <c r="E11" s="646"/>
      <c r="F11" s="646">
        <v>10</v>
      </c>
      <c r="G11" s="646">
        <v>11</v>
      </c>
      <c r="H11" s="646"/>
      <c r="I11" s="646"/>
      <c r="J11" s="646"/>
      <c r="K11" s="658">
        <f t="shared" si="1"/>
        <v>21</v>
      </c>
    </row>
    <row r="12" spans="2:11" x14ac:dyDescent="0.25">
      <c r="B12" s="640"/>
      <c r="C12" s="640" t="s">
        <v>680</v>
      </c>
      <c r="D12" s="646"/>
      <c r="E12" s="646"/>
      <c r="F12" s="646"/>
      <c r="G12" s="646"/>
      <c r="H12" s="646"/>
      <c r="I12" s="646"/>
      <c r="J12" s="646"/>
      <c r="K12" s="658">
        <f t="shared" si="1"/>
        <v>0</v>
      </c>
    </row>
    <row r="13" spans="2:11" x14ac:dyDescent="0.25">
      <c r="B13" s="640"/>
      <c r="C13" s="640" t="s">
        <v>681</v>
      </c>
      <c r="D13" s="646"/>
      <c r="E13" s="646"/>
      <c r="F13" s="646"/>
      <c r="G13" s="646"/>
      <c r="H13" s="646">
        <v>12</v>
      </c>
      <c r="I13" s="646">
        <v>4</v>
      </c>
      <c r="J13" s="646"/>
      <c r="K13" s="658">
        <f t="shared" si="1"/>
        <v>16</v>
      </c>
    </row>
    <row r="14" spans="2:11" x14ac:dyDescent="0.25">
      <c r="B14" s="640"/>
      <c r="C14" s="640" t="s">
        <v>682</v>
      </c>
      <c r="D14" s="646"/>
      <c r="E14" s="646"/>
      <c r="F14" s="646"/>
      <c r="G14" s="646"/>
      <c r="H14" s="646"/>
      <c r="I14" s="646"/>
      <c r="J14" s="646"/>
      <c r="K14" s="658">
        <f t="shared" si="1"/>
        <v>0</v>
      </c>
    </row>
    <row r="15" spans="2:11" x14ac:dyDescent="0.25">
      <c r="B15" s="640"/>
      <c r="C15" s="640" t="s">
        <v>683</v>
      </c>
      <c r="D15" s="646"/>
      <c r="E15" s="646"/>
      <c r="F15" s="646">
        <v>2</v>
      </c>
      <c r="G15" s="646">
        <v>3</v>
      </c>
      <c r="H15" s="646"/>
      <c r="I15" s="646"/>
      <c r="J15" s="646"/>
      <c r="K15" s="658">
        <f t="shared" si="1"/>
        <v>5</v>
      </c>
    </row>
    <row r="16" spans="2:11" x14ac:dyDescent="0.25">
      <c r="B16" s="640"/>
      <c r="C16" s="640" t="s">
        <v>684</v>
      </c>
      <c r="D16" s="646"/>
      <c r="E16" s="646"/>
      <c r="F16" s="646"/>
      <c r="G16" s="646"/>
      <c r="H16" s="646">
        <v>10</v>
      </c>
      <c r="I16" s="646">
        <v>5</v>
      </c>
      <c r="J16" s="646"/>
      <c r="K16" s="658">
        <f t="shared" si="1"/>
        <v>15</v>
      </c>
    </row>
    <row r="17" spans="1:12" x14ac:dyDescent="0.25">
      <c r="B17" s="640"/>
      <c r="C17" s="640" t="s">
        <v>685</v>
      </c>
      <c r="D17" s="646"/>
      <c r="E17" s="646"/>
      <c r="F17" s="646">
        <v>14</v>
      </c>
      <c r="G17" s="646">
        <v>4</v>
      </c>
      <c r="H17" s="646"/>
      <c r="I17" s="646"/>
      <c r="J17" s="646"/>
      <c r="K17" s="658">
        <f t="shared" si="1"/>
        <v>18</v>
      </c>
    </row>
    <row r="18" spans="1:12" x14ac:dyDescent="0.25">
      <c r="B18" s="640"/>
      <c r="C18" s="640" t="s">
        <v>686</v>
      </c>
      <c r="D18" s="646"/>
      <c r="E18" s="646"/>
      <c r="F18" s="646"/>
      <c r="G18" s="646"/>
      <c r="H18" s="646"/>
      <c r="I18" s="646"/>
      <c r="J18" s="646">
        <v>4</v>
      </c>
      <c r="K18" s="658">
        <f t="shared" si="1"/>
        <v>4</v>
      </c>
    </row>
    <row r="19" spans="1:12" x14ac:dyDescent="0.25">
      <c r="B19" s="640"/>
      <c r="C19" s="640" t="s">
        <v>687</v>
      </c>
      <c r="D19" s="646"/>
      <c r="E19" s="646"/>
      <c r="F19" s="646"/>
      <c r="G19" s="646"/>
      <c r="H19" s="646"/>
      <c r="I19" s="646"/>
      <c r="J19" s="646">
        <v>4</v>
      </c>
      <c r="K19" s="658">
        <f t="shared" si="1"/>
        <v>4</v>
      </c>
    </row>
    <row r="20" spans="1:12" x14ac:dyDescent="0.25">
      <c r="B20" s="641" t="s">
        <v>139</v>
      </c>
      <c r="C20" s="641"/>
      <c r="D20" s="641">
        <f>SUM(D10:D19)</f>
        <v>6</v>
      </c>
      <c r="E20" s="641">
        <f t="shared" ref="E20:K20" si="2">SUM(E10:E19)</f>
        <v>15</v>
      </c>
      <c r="F20" s="641">
        <f t="shared" si="2"/>
        <v>26</v>
      </c>
      <c r="G20" s="641">
        <f t="shared" si="2"/>
        <v>18</v>
      </c>
      <c r="H20" s="641">
        <f t="shared" si="2"/>
        <v>22</v>
      </c>
      <c r="I20" s="641">
        <f t="shared" si="2"/>
        <v>9</v>
      </c>
      <c r="J20" s="641">
        <f t="shared" si="2"/>
        <v>8</v>
      </c>
      <c r="K20" s="662">
        <f t="shared" si="2"/>
        <v>104</v>
      </c>
    </row>
    <row r="21" spans="1:12" x14ac:dyDescent="0.25">
      <c r="B21" s="640"/>
      <c r="C21" s="640" t="s">
        <v>688</v>
      </c>
      <c r="D21" s="646"/>
      <c r="E21" s="646"/>
      <c r="F21" s="646"/>
      <c r="G21" s="646"/>
      <c r="H21" s="646"/>
      <c r="I21" s="646"/>
      <c r="J21" s="646"/>
      <c r="K21" s="658">
        <f>SUM(D21:I21)</f>
        <v>0</v>
      </c>
    </row>
    <row r="22" spans="1:12" x14ac:dyDescent="0.25">
      <c r="B22" s="640"/>
      <c r="C22" s="640" t="s">
        <v>689</v>
      </c>
      <c r="D22" s="646"/>
      <c r="E22" s="644"/>
      <c r="F22" s="646"/>
      <c r="G22" s="646">
        <v>8</v>
      </c>
      <c r="H22" s="646"/>
      <c r="I22" s="646"/>
      <c r="J22" s="646"/>
      <c r="K22" s="658">
        <f>SUM(D22:I22)</f>
        <v>8</v>
      </c>
    </row>
    <row r="23" spans="1:12" x14ac:dyDescent="0.25">
      <c r="B23" s="640"/>
      <c r="C23" s="640" t="s">
        <v>690</v>
      </c>
      <c r="D23" s="646"/>
      <c r="E23" s="644"/>
      <c r="F23" s="646"/>
      <c r="G23" s="646"/>
      <c r="H23" s="646"/>
      <c r="I23" s="646"/>
      <c r="J23" s="646"/>
      <c r="K23" s="658">
        <f>SUM(D23:I23)</f>
        <v>0</v>
      </c>
    </row>
    <row r="24" spans="1:12" x14ac:dyDescent="0.25">
      <c r="B24" s="640"/>
      <c r="C24" s="640" t="s">
        <v>691</v>
      </c>
      <c r="D24" s="646"/>
      <c r="E24" s="644"/>
      <c r="F24" s="646"/>
      <c r="G24" s="646"/>
      <c r="H24" s="646">
        <v>8</v>
      </c>
      <c r="I24" s="646">
        <v>11</v>
      </c>
      <c r="J24" s="646"/>
      <c r="K24" s="658">
        <f>SUM(D24:I24)</f>
        <v>19</v>
      </c>
    </row>
    <row r="25" spans="1:12" x14ac:dyDescent="0.25">
      <c r="B25" s="640"/>
      <c r="C25" s="640" t="s">
        <v>692</v>
      </c>
      <c r="D25" s="646"/>
      <c r="E25" s="646"/>
      <c r="F25" s="646">
        <v>14</v>
      </c>
      <c r="G25" s="646">
        <v>22</v>
      </c>
      <c r="H25" s="646">
        <v>40</v>
      </c>
      <c r="I25" s="646">
        <v>23</v>
      </c>
      <c r="J25" s="646"/>
      <c r="K25" s="658">
        <f>SUM(D25:I25)</f>
        <v>99</v>
      </c>
    </row>
    <row r="26" spans="1:12" x14ac:dyDescent="0.25">
      <c r="B26" s="641" t="s">
        <v>136</v>
      </c>
      <c r="C26" s="641"/>
      <c r="D26" s="641">
        <f>SUM(D21:D25)</f>
        <v>0</v>
      </c>
      <c r="E26" s="641">
        <f t="shared" ref="E26:J26" si="3">SUM(E21:E25)</f>
        <v>0</v>
      </c>
      <c r="F26" s="641">
        <f t="shared" si="3"/>
        <v>14</v>
      </c>
      <c r="G26" s="641">
        <f t="shared" si="3"/>
        <v>30</v>
      </c>
      <c r="H26" s="641">
        <f t="shared" si="3"/>
        <v>48</v>
      </c>
      <c r="I26" s="641">
        <f t="shared" si="3"/>
        <v>34</v>
      </c>
      <c r="J26" s="641">
        <f t="shared" si="3"/>
        <v>0</v>
      </c>
      <c r="K26" s="662">
        <f>D26+E26+F26+G26+H26+I26+J26</f>
        <v>126</v>
      </c>
    </row>
    <row r="27" spans="1:12" s="76" customFormat="1" x14ac:dyDescent="0.25">
      <c r="A27" s="87"/>
      <c r="B27" s="660" t="s">
        <v>5</v>
      </c>
      <c r="C27" s="660"/>
      <c r="D27" s="660">
        <f t="shared" ref="D27:J27" si="4">D26+D20+D9</f>
        <v>93</v>
      </c>
      <c r="E27" s="660">
        <f t="shared" si="4"/>
        <v>83</v>
      </c>
      <c r="F27" s="660">
        <f t="shared" si="4"/>
        <v>98</v>
      </c>
      <c r="G27" s="660">
        <f t="shared" si="4"/>
        <v>96</v>
      </c>
      <c r="H27" s="660">
        <f t="shared" si="4"/>
        <v>102</v>
      </c>
      <c r="I27" s="660">
        <f t="shared" si="4"/>
        <v>93</v>
      </c>
      <c r="J27" s="660">
        <f t="shared" si="4"/>
        <v>8</v>
      </c>
      <c r="K27" s="661">
        <f>K9+K20+K26</f>
        <v>573</v>
      </c>
      <c r="L27" s="679"/>
    </row>
    <row r="28" spans="1:12" x14ac:dyDescent="0.25">
      <c r="B28" s="664" t="s">
        <v>347</v>
      </c>
      <c r="C28" s="664"/>
      <c r="D28" s="664"/>
      <c r="E28" s="664"/>
      <c r="F28" s="664"/>
      <c r="G28" s="664"/>
      <c r="H28" s="664"/>
      <c r="I28" s="664"/>
      <c r="J28" s="664"/>
      <c r="K28" s="678">
        <v>2</v>
      </c>
    </row>
    <row r="29" spans="1:12" x14ac:dyDescent="0.25">
      <c r="B29" s="837" t="s">
        <v>360</v>
      </c>
      <c r="C29" s="838"/>
      <c r="D29" s="666"/>
      <c r="E29" s="666"/>
      <c r="F29" s="666"/>
      <c r="G29" s="666"/>
      <c r="H29" s="666"/>
      <c r="I29" s="666"/>
      <c r="J29" s="666"/>
      <c r="K29" s="558">
        <f>K27+K28</f>
        <v>575</v>
      </c>
    </row>
    <row r="31" spans="1:12" x14ac:dyDescent="0.25">
      <c r="B31" s="304" t="s">
        <v>346</v>
      </c>
    </row>
  </sheetData>
  <mergeCells count="3">
    <mergeCell ref="B4:K4"/>
    <mergeCell ref="B3:K3"/>
    <mergeCell ref="D6:J6"/>
  </mergeCells>
  <phoneticPr fontId="1" type="noConversion"/>
  <pageMargins left="0.78740157480314965" right="0.78740157480314965" top="0.98425196850393704" bottom="0.98425196850393704" header="0.51181102362204722" footer="0.51181102362204722"/>
  <pageSetup paperSize="9" scale="9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44"/>
  <sheetViews>
    <sheetView topLeftCell="A19" zoomScaleNormal="100" workbookViewId="0">
      <selection activeCell="E5" sqref="E5"/>
    </sheetView>
  </sheetViews>
  <sheetFormatPr baseColWidth="10" defaultRowHeight="13.5" x14ac:dyDescent="0.25"/>
  <cols>
    <col min="1" max="1" width="6.7109375" style="99" bestFit="1" customWidth="1"/>
    <col min="2" max="4" width="8.42578125" style="87" customWidth="1"/>
    <col min="5" max="5" width="9.5703125" style="87" customWidth="1"/>
    <col min="6" max="6" width="8.42578125" style="87" customWidth="1"/>
    <col min="7" max="8" width="7.28515625" style="87" customWidth="1"/>
    <col min="9" max="9" width="9.28515625" style="87" customWidth="1"/>
    <col min="10" max="11" width="7.5703125" style="87" customWidth="1"/>
  </cols>
  <sheetData>
    <row r="1" spans="1:12" ht="14.25" thickBot="1" x14ac:dyDescent="0.3"/>
    <row r="2" spans="1:12" ht="15" x14ac:dyDescent="0.25">
      <c r="A2" s="500"/>
      <c r="B2" s="1019" t="s">
        <v>756</v>
      </c>
      <c r="C2" s="1020"/>
      <c r="D2" s="1020"/>
      <c r="E2" s="1020"/>
      <c r="F2" s="1020"/>
      <c r="G2" s="1020"/>
      <c r="H2" s="1020"/>
      <c r="I2" s="1020"/>
      <c r="J2" s="1020"/>
      <c r="K2" s="1021"/>
    </row>
    <row r="3" spans="1:12" ht="15" x14ac:dyDescent="0.25">
      <c r="A3" s="500"/>
      <c r="B3" s="1022" t="s">
        <v>569</v>
      </c>
      <c r="C3" s="1023"/>
      <c r="D3" s="1023"/>
      <c r="E3" s="1023"/>
      <c r="F3" s="1023"/>
      <c r="G3" s="1023"/>
      <c r="H3" s="1023"/>
      <c r="I3" s="1023"/>
      <c r="J3" s="1023"/>
      <c r="K3" s="1024"/>
    </row>
    <row r="4" spans="1:12" ht="15.75" thickBot="1" x14ac:dyDescent="0.3">
      <c r="A4" s="500"/>
      <c r="B4" s="1025" t="s">
        <v>560</v>
      </c>
      <c r="C4" s="1026"/>
      <c r="D4" s="1026"/>
      <c r="E4" s="1026"/>
      <c r="F4" s="1026"/>
      <c r="G4" s="1026"/>
      <c r="H4" s="1026"/>
      <c r="I4" s="1026"/>
      <c r="J4" s="1026"/>
      <c r="K4" s="1027"/>
    </row>
    <row r="5" spans="1:12" ht="12.75" x14ac:dyDescent="0.2">
      <c r="B5" s="323"/>
      <c r="C5" s="323"/>
      <c r="D5" s="323"/>
      <c r="E5" s="322"/>
      <c r="F5" s="323"/>
      <c r="G5" s="323"/>
      <c r="H5" s="323"/>
      <c r="I5" s="322"/>
      <c r="J5" s="322"/>
      <c r="K5" s="322"/>
    </row>
    <row r="6" spans="1:12" x14ac:dyDescent="0.25">
      <c r="B6" s="1007" t="s">
        <v>581</v>
      </c>
      <c r="C6" s="1007"/>
      <c r="D6" s="1007"/>
      <c r="E6" s="1007"/>
    </row>
    <row r="7" spans="1:12" x14ac:dyDescent="0.25">
      <c r="B7" s="712" t="s">
        <v>594</v>
      </c>
      <c r="C7" s="712" t="s">
        <v>595</v>
      </c>
      <c r="D7" s="712" t="s">
        <v>596</v>
      </c>
      <c r="E7" s="503" t="s">
        <v>600</v>
      </c>
      <c r="L7" s="497"/>
    </row>
    <row r="8" spans="1:12" x14ac:dyDescent="0.25">
      <c r="B8" s="713">
        <v>16</v>
      </c>
      <c r="C8" s="713">
        <v>13</v>
      </c>
      <c r="D8" s="713">
        <v>9</v>
      </c>
      <c r="E8" s="505">
        <f>B8+C8+D8</f>
        <v>38</v>
      </c>
      <c r="L8" s="498"/>
    </row>
    <row r="9" spans="1:12" x14ac:dyDescent="0.25">
      <c r="B9" s="506"/>
      <c r="C9" s="506"/>
      <c r="D9" s="506"/>
      <c r="E9" s="506"/>
      <c r="F9" s="506"/>
      <c r="G9" s="506"/>
      <c r="H9" s="506"/>
      <c r="I9" s="506"/>
      <c r="J9" s="324"/>
      <c r="K9" s="324"/>
    </row>
    <row r="10" spans="1:12" x14ac:dyDescent="0.25">
      <c r="B10" s="1007" t="s">
        <v>582</v>
      </c>
      <c r="C10" s="1007"/>
      <c r="D10" s="1007"/>
      <c r="E10" s="1007"/>
      <c r="F10" s="506"/>
      <c r="G10" s="506"/>
      <c r="H10" s="506"/>
      <c r="I10" s="506"/>
      <c r="J10" s="324"/>
      <c r="K10" s="324"/>
    </row>
    <row r="11" spans="1:12" x14ac:dyDescent="0.25">
      <c r="B11" s="712" t="s">
        <v>598</v>
      </c>
      <c r="C11" s="712" t="s">
        <v>597</v>
      </c>
      <c r="D11" s="712" t="s">
        <v>599</v>
      </c>
      <c r="E11" s="503" t="s">
        <v>601</v>
      </c>
      <c r="F11" s="506"/>
      <c r="G11" s="506"/>
      <c r="H11" s="506"/>
      <c r="I11" s="506"/>
      <c r="J11" s="324"/>
      <c r="K11" s="324"/>
    </row>
    <row r="12" spans="1:12" x14ac:dyDescent="0.25">
      <c r="B12" s="504">
        <v>40</v>
      </c>
      <c r="C12" s="504">
        <v>22</v>
      </c>
      <c r="D12" s="504">
        <v>22</v>
      </c>
      <c r="E12" s="505">
        <f>B12+C12+D12</f>
        <v>84</v>
      </c>
      <c r="F12" s="506"/>
      <c r="G12" s="506"/>
      <c r="H12" s="506"/>
      <c r="I12" s="506"/>
      <c r="J12" s="324"/>
      <c r="K12" s="324"/>
    </row>
    <row r="13" spans="1:12" x14ac:dyDescent="0.25">
      <c r="B13" s="506"/>
      <c r="C13" s="506"/>
      <c r="D13" s="506"/>
      <c r="E13" s="506"/>
      <c r="F13" s="506"/>
      <c r="G13" s="506"/>
      <c r="H13" s="506"/>
      <c r="I13" s="506"/>
      <c r="J13" s="324"/>
      <c r="K13" s="324"/>
    </row>
    <row r="14" spans="1:12" x14ac:dyDescent="0.25">
      <c r="B14" s="1007" t="s">
        <v>580</v>
      </c>
      <c r="C14" s="1007"/>
      <c r="D14" s="1007"/>
      <c r="E14" s="1007"/>
      <c r="F14" s="1007"/>
      <c r="G14" s="506"/>
      <c r="H14" s="506"/>
      <c r="I14" s="506"/>
      <c r="J14" s="324"/>
      <c r="K14" s="324"/>
    </row>
    <row r="15" spans="1:12" ht="27" x14ac:dyDescent="0.25">
      <c r="B15" s="714" t="s">
        <v>467</v>
      </c>
      <c r="C15" s="714" t="s">
        <v>487</v>
      </c>
      <c r="D15" s="714" t="s">
        <v>506</v>
      </c>
      <c r="E15" s="714" t="s">
        <v>586</v>
      </c>
      <c r="F15" s="503" t="s">
        <v>488</v>
      </c>
      <c r="G15" s="506"/>
      <c r="H15" s="506"/>
      <c r="I15" s="506"/>
      <c r="J15" s="324"/>
      <c r="K15" s="324"/>
    </row>
    <row r="16" spans="1:12" x14ac:dyDescent="0.25">
      <c r="B16" s="715">
        <v>15</v>
      </c>
      <c r="C16" s="715">
        <v>9</v>
      </c>
      <c r="D16" s="715">
        <v>10</v>
      </c>
      <c r="E16" s="715">
        <v>8</v>
      </c>
      <c r="F16" s="505">
        <f>B16+C16+D16+E16</f>
        <v>42</v>
      </c>
      <c r="G16" s="506"/>
      <c r="H16" s="506"/>
      <c r="I16" s="506"/>
      <c r="J16" s="324"/>
      <c r="K16" s="324"/>
    </row>
    <row r="17" spans="1:11" x14ac:dyDescent="0.25">
      <c r="B17" s="506"/>
      <c r="C17" s="506"/>
      <c r="D17" s="506"/>
      <c r="E17" s="506"/>
      <c r="F17" s="506"/>
      <c r="G17" s="506"/>
      <c r="H17" s="506"/>
      <c r="I17" s="506"/>
      <c r="J17" s="324"/>
      <c r="K17" s="324"/>
    </row>
    <row r="18" spans="1:11" x14ac:dyDescent="0.25">
      <c r="B18" s="1007" t="s">
        <v>314</v>
      </c>
      <c r="C18" s="1007"/>
      <c r="D18" s="1007"/>
      <c r="E18" s="1007"/>
      <c r="F18" s="506"/>
      <c r="G18" s="506"/>
      <c r="H18" s="506"/>
      <c r="I18" s="506"/>
      <c r="J18" s="324"/>
      <c r="K18" s="324"/>
    </row>
    <row r="19" spans="1:11" ht="27" x14ac:dyDescent="0.25">
      <c r="B19" s="712" t="s">
        <v>591</v>
      </c>
      <c r="C19" s="712" t="s">
        <v>592</v>
      </c>
      <c r="D19" s="712" t="s">
        <v>593</v>
      </c>
      <c r="E19" s="503" t="s">
        <v>602</v>
      </c>
      <c r="F19" s="506"/>
      <c r="G19" s="506"/>
      <c r="H19" s="506"/>
      <c r="I19" s="506"/>
      <c r="J19" s="324"/>
      <c r="K19" s="324"/>
    </row>
    <row r="20" spans="1:11" x14ac:dyDescent="0.25">
      <c r="B20" s="713">
        <v>11</v>
      </c>
      <c r="C20" s="713">
        <v>12</v>
      </c>
      <c r="D20" s="713">
        <v>8</v>
      </c>
      <c r="E20" s="505">
        <f>B20+C20+D20</f>
        <v>31</v>
      </c>
      <c r="F20" s="506"/>
      <c r="G20" s="506"/>
      <c r="H20" s="506"/>
      <c r="I20" s="506"/>
      <c r="J20" s="324"/>
      <c r="K20" s="324"/>
    </row>
    <row r="21" spans="1:11" x14ac:dyDescent="0.25">
      <c r="B21" s="506"/>
      <c r="C21" s="506"/>
      <c r="D21" s="506"/>
      <c r="E21" s="506"/>
      <c r="F21" s="506"/>
      <c r="G21" s="506"/>
      <c r="H21" s="506"/>
      <c r="I21" s="506"/>
      <c r="J21" s="324"/>
      <c r="K21" s="324"/>
    </row>
    <row r="22" spans="1:11" x14ac:dyDescent="0.25">
      <c r="B22" s="1007" t="s">
        <v>583</v>
      </c>
      <c r="C22" s="1007"/>
      <c r="D22" s="1007"/>
      <c r="E22" s="1007"/>
      <c r="F22" s="1007"/>
      <c r="G22" s="507" t="s">
        <v>468</v>
      </c>
      <c r="H22" s="506"/>
      <c r="I22" s="506"/>
      <c r="J22" s="324"/>
      <c r="K22" s="324"/>
    </row>
    <row r="23" spans="1:11" x14ac:dyDescent="0.25">
      <c r="B23" s="1004"/>
      <c r="C23" s="1005"/>
      <c r="D23" s="1005"/>
      <c r="E23" s="1005"/>
      <c r="F23" s="1006"/>
      <c r="G23" s="508">
        <v>3</v>
      </c>
      <c r="H23" s="506"/>
      <c r="I23" s="506"/>
      <c r="J23" s="324"/>
      <c r="K23" s="324"/>
    </row>
    <row r="24" spans="1:11" x14ac:dyDescent="0.25">
      <c r="B24" s="506"/>
      <c r="C24" s="506"/>
      <c r="D24" s="506"/>
      <c r="E24" s="506"/>
      <c r="F24" s="506"/>
      <c r="G24" s="506"/>
      <c r="H24" s="506"/>
      <c r="I24" s="506"/>
      <c r="J24" s="324"/>
      <c r="K24" s="324"/>
    </row>
    <row r="25" spans="1:11" x14ac:dyDescent="0.25">
      <c r="B25" s="1007" t="s">
        <v>577</v>
      </c>
      <c r="C25" s="1007"/>
      <c r="D25" s="1007"/>
      <c r="E25" s="1007"/>
      <c r="F25" s="1007"/>
      <c r="G25" s="509" t="s">
        <v>585</v>
      </c>
      <c r="H25" s="506"/>
      <c r="I25" s="506"/>
      <c r="J25" s="324"/>
      <c r="K25" s="324"/>
    </row>
    <row r="26" spans="1:11" x14ac:dyDescent="0.25">
      <c r="B26" s="1010"/>
      <c r="C26" s="1010"/>
      <c r="D26" s="1010"/>
      <c r="E26" s="1010"/>
      <c r="F26" s="1010"/>
      <c r="G26" s="499">
        <v>1</v>
      </c>
      <c r="H26" s="506"/>
      <c r="I26" s="506"/>
      <c r="J26" s="324"/>
      <c r="K26" s="324"/>
    </row>
    <row r="27" spans="1:11" x14ac:dyDescent="0.25">
      <c r="B27" s="506"/>
      <c r="C27" s="506"/>
      <c r="D27" s="506"/>
      <c r="E27" s="506"/>
      <c r="F27" s="506"/>
      <c r="G27" s="506"/>
      <c r="H27" s="506"/>
      <c r="I27" s="506"/>
      <c r="J27" s="324"/>
      <c r="K27" s="324"/>
    </row>
    <row r="28" spans="1:11" s="59" customFormat="1" x14ac:dyDescent="0.25">
      <c r="A28" s="109"/>
      <c r="B28" s="1008" t="s">
        <v>578</v>
      </c>
      <c r="C28" s="1009"/>
      <c r="D28" s="1009"/>
      <c r="E28" s="1009"/>
      <c r="F28" s="1009"/>
      <c r="G28" s="502" t="s">
        <v>579</v>
      </c>
      <c r="H28" s="502" t="s">
        <v>584</v>
      </c>
      <c r="I28" s="502" t="s">
        <v>587</v>
      </c>
      <c r="J28" s="322"/>
    </row>
    <row r="29" spans="1:11" x14ac:dyDescent="0.25">
      <c r="A29" s="109"/>
      <c r="B29" s="1014"/>
      <c r="C29" s="1015"/>
      <c r="D29" s="1015"/>
      <c r="E29" s="1015"/>
      <c r="F29" s="1015"/>
      <c r="G29" s="510">
        <v>16</v>
      </c>
      <c r="H29" s="510">
        <v>8</v>
      </c>
      <c r="I29" s="499">
        <f>H29+G29</f>
        <v>24</v>
      </c>
      <c r="J29" s="322"/>
    </row>
    <row r="30" spans="1:11" x14ac:dyDescent="0.25">
      <c r="A30" s="109"/>
      <c r="B30" s="511"/>
      <c r="C30" s="511"/>
      <c r="D30" s="512"/>
      <c r="E30" s="513"/>
      <c r="F30" s="512"/>
      <c r="G30" s="512"/>
      <c r="H30" s="512"/>
      <c r="I30" s="513"/>
      <c r="J30" s="325"/>
      <c r="K30" s="325"/>
    </row>
    <row r="31" spans="1:11" x14ac:dyDescent="0.25">
      <c r="A31" s="109"/>
      <c r="B31" s="1007" t="s">
        <v>315</v>
      </c>
      <c r="C31" s="1007"/>
      <c r="D31" s="1007"/>
      <c r="E31" s="1007"/>
      <c r="F31" s="499">
        <v>14</v>
      </c>
    </row>
    <row r="33" spans="1:11" s="822" customFormat="1" ht="15" x14ac:dyDescent="0.25">
      <c r="A33" s="820"/>
      <c r="B33" s="1016" t="s">
        <v>342</v>
      </c>
      <c r="C33" s="1016"/>
      <c r="D33" s="1016"/>
      <c r="E33" s="1016"/>
      <c r="F33" s="821">
        <f>E8+E12+F16+E20+G23+G26+I29+F31</f>
        <v>237</v>
      </c>
      <c r="G33" s="820"/>
      <c r="H33" s="820"/>
      <c r="I33" s="820"/>
      <c r="J33" s="820"/>
      <c r="K33" s="820"/>
    </row>
    <row r="34" spans="1:11" x14ac:dyDescent="0.25">
      <c r="B34" s="1017" t="s">
        <v>348</v>
      </c>
      <c r="C34" s="1017"/>
      <c r="D34" s="1017"/>
      <c r="E34" s="1017"/>
      <c r="F34" s="674">
        <v>1</v>
      </c>
    </row>
    <row r="35" spans="1:11" s="822" customFormat="1" ht="15" x14ac:dyDescent="0.25">
      <c r="A35" s="820"/>
      <c r="B35" s="1018" t="s">
        <v>360</v>
      </c>
      <c r="C35" s="1018"/>
      <c r="D35" s="1018"/>
      <c r="E35" s="1018"/>
      <c r="F35" s="821">
        <f>F33+F34</f>
        <v>238</v>
      </c>
      <c r="G35" s="820"/>
      <c r="H35" s="820"/>
      <c r="I35" s="820"/>
      <c r="J35" s="820"/>
      <c r="K35" s="820"/>
    </row>
    <row r="36" spans="1:11" x14ac:dyDescent="0.25">
      <c r="K36" s="99"/>
    </row>
    <row r="37" spans="1:11" x14ac:dyDescent="0.25">
      <c r="B37" s="1007" t="s">
        <v>604</v>
      </c>
      <c r="C37" s="1007"/>
      <c r="D37" s="1007"/>
      <c r="E37" s="1007"/>
      <c r="F37" s="514"/>
      <c r="G37" s="501"/>
      <c r="K37" s="99"/>
    </row>
    <row r="38" spans="1:11" x14ac:dyDescent="0.25">
      <c r="B38" s="716" t="s">
        <v>590</v>
      </c>
      <c r="C38" s="716" t="s">
        <v>588</v>
      </c>
      <c r="D38" s="716" t="s">
        <v>589</v>
      </c>
      <c r="E38" s="717" t="s">
        <v>605</v>
      </c>
      <c r="F38" s="515" t="s">
        <v>603</v>
      </c>
      <c r="G38" s="516"/>
      <c r="K38" s="136"/>
    </row>
    <row r="39" spans="1:11" x14ac:dyDescent="0.25">
      <c r="B39" s="718">
        <v>5</v>
      </c>
      <c r="C39" s="718">
        <v>7</v>
      </c>
      <c r="D39" s="718">
        <v>6</v>
      </c>
      <c r="E39" s="719">
        <v>9</v>
      </c>
      <c r="F39" s="517">
        <f>SUM(B39:E39)</f>
        <v>27</v>
      </c>
      <c r="G39" s="514"/>
      <c r="K39" s="136"/>
    </row>
    <row r="40" spans="1:11" ht="14.25" thickBot="1" x14ac:dyDescent="0.3">
      <c r="K40" s="136"/>
    </row>
    <row r="41" spans="1:11" s="822" customFormat="1" ht="15.75" thickBot="1" x14ac:dyDescent="0.3">
      <c r="A41" s="820"/>
      <c r="B41" s="1011" t="s">
        <v>720</v>
      </c>
      <c r="C41" s="1012"/>
      <c r="D41" s="1012"/>
      <c r="E41" s="1012"/>
      <c r="F41" s="1013"/>
      <c r="G41" s="823">
        <f>F35+F39</f>
        <v>265</v>
      </c>
      <c r="H41" s="820"/>
      <c r="I41" s="820"/>
      <c r="J41" s="820"/>
      <c r="K41" s="824"/>
    </row>
    <row r="43" spans="1:11" s="39" customFormat="1" ht="11.25" x14ac:dyDescent="0.2">
      <c r="A43" s="99"/>
      <c r="B43" s="99"/>
      <c r="C43" s="99"/>
      <c r="D43" s="99"/>
      <c r="E43" s="99"/>
      <c r="F43" s="99"/>
      <c r="G43" s="99"/>
      <c r="H43" s="99"/>
      <c r="I43" s="99"/>
      <c r="J43" s="99"/>
      <c r="K43" s="99"/>
    </row>
    <row r="44" spans="1:11" s="39" customFormat="1" ht="11.25" x14ac:dyDescent="0.2">
      <c r="A44" s="99"/>
      <c r="B44" s="99"/>
      <c r="C44" s="99"/>
      <c r="D44" s="99"/>
      <c r="E44" s="99"/>
      <c r="F44" s="99"/>
      <c r="G44" s="99"/>
      <c r="H44" s="99"/>
      <c r="I44" s="99"/>
      <c r="J44" s="99"/>
      <c r="K44" s="99"/>
    </row>
  </sheetData>
  <mergeCells count="19">
    <mergeCell ref="B2:K2"/>
    <mergeCell ref="B3:K3"/>
    <mergeCell ref="B4:K4"/>
    <mergeCell ref="B41:F41"/>
    <mergeCell ref="B37:E37"/>
    <mergeCell ref="B29:F29"/>
    <mergeCell ref="B31:E31"/>
    <mergeCell ref="B33:E33"/>
    <mergeCell ref="B34:E34"/>
    <mergeCell ref="B35:E35"/>
    <mergeCell ref="B23:F23"/>
    <mergeCell ref="B25:F25"/>
    <mergeCell ref="B28:F28"/>
    <mergeCell ref="B6:E6"/>
    <mergeCell ref="B10:E10"/>
    <mergeCell ref="B26:F26"/>
    <mergeCell ref="B14:F14"/>
    <mergeCell ref="B22:F22"/>
    <mergeCell ref="B18:E18"/>
  </mergeCells>
  <phoneticPr fontId="4" type="noConversion"/>
  <pageMargins left="0.78740157499999996" right="0.78740157499999996" top="0.984251969" bottom="0.984251969" header="0.4921259845" footer="0.4921259845"/>
  <pageSetup paperSize="9" scale="86"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I24"/>
  <sheetViews>
    <sheetView zoomScaleNormal="100" workbookViewId="0">
      <selection activeCell="B5" sqref="B5"/>
    </sheetView>
  </sheetViews>
  <sheetFormatPr baseColWidth="10" defaultRowHeight="13.5" x14ac:dyDescent="0.25"/>
  <cols>
    <col min="1" max="1" width="5.42578125" customWidth="1"/>
    <col min="2" max="2" width="48.7109375" style="591" bestFit="1" customWidth="1"/>
    <col min="3" max="3" width="6" style="591" customWidth="1"/>
    <col min="4" max="4" width="5" style="591" bestFit="1" customWidth="1"/>
    <col min="5" max="5" width="5" style="591" customWidth="1"/>
    <col min="6" max="6" width="5.42578125" style="87" bestFit="1" customWidth="1"/>
  </cols>
  <sheetData>
    <row r="1" spans="2:9" ht="14.25" thickBot="1" x14ac:dyDescent="0.3">
      <c r="B1" s="700"/>
      <c r="C1" s="700"/>
      <c r="D1" s="700"/>
      <c r="E1" s="700"/>
      <c r="F1" s="326"/>
    </row>
    <row r="2" spans="2:9" ht="15" x14ac:dyDescent="0.25">
      <c r="B2" s="871" t="s">
        <v>740</v>
      </c>
      <c r="C2" s="872"/>
      <c r="D2" s="872"/>
      <c r="E2" s="872"/>
      <c r="F2" s="873"/>
    </row>
    <row r="3" spans="2:9" ht="15" x14ac:dyDescent="0.25">
      <c r="B3" s="1028" t="s">
        <v>569</v>
      </c>
      <c r="C3" s="1029"/>
      <c r="D3" s="1029"/>
      <c r="E3" s="1029"/>
      <c r="F3" s="1030"/>
    </row>
    <row r="4" spans="2:9" ht="15.75" thickBot="1" x14ac:dyDescent="0.3">
      <c r="B4" s="874" t="s">
        <v>560</v>
      </c>
      <c r="C4" s="875"/>
      <c r="D4" s="875"/>
      <c r="E4" s="875"/>
      <c r="F4" s="876"/>
    </row>
    <row r="5" spans="2:9" x14ac:dyDescent="0.25">
      <c r="B5" s="700"/>
      <c r="C5" s="700"/>
      <c r="D5" s="700"/>
      <c r="E5" s="700"/>
      <c r="F5" s="326"/>
    </row>
    <row r="6" spans="2:9" ht="13.5" customHeight="1" x14ac:dyDescent="0.3">
      <c r="B6" s="99" t="s">
        <v>730</v>
      </c>
      <c r="C6" s="847" t="s">
        <v>733</v>
      </c>
      <c r="D6" s="846"/>
      <c r="E6" s="846"/>
      <c r="F6" s="859"/>
      <c r="G6" s="846"/>
      <c r="I6" s="847"/>
    </row>
    <row r="7" spans="2:9" ht="13.5" customHeight="1" x14ac:dyDescent="0.3">
      <c r="B7" s="99" t="s">
        <v>732</v>
      </c>
      <c r="C7" s="847" t="s">
        <v>734</v>
      </c>
      <c r="D7" s="846"/>
      <c r="E7" s="846"/>
      <c r="F7" s="859"/>
      <c r="G7" s="846"/>
      <c r="I7" s="847"/>
    </row>
    <row r="8" spans="2:9" ht="13.5" customHeight="1" x14ac:dyDescent="0.25">
      <c r="B8" s="700"/>
      <c r="C8" s="853" t="s">
        <v>738</v>
      </c>
      <c r="D8" s="700"/>
      <c r="E8" s="700"/>
      <c r="F8" s="326"/>
    </row>
    <row r="9" spans="2:9" x14ac:dyDescent="0.25">
      <c r="B9" s="700"/>
      <c r="C9" s="700"/>
      <c r="D9" s="700"/>
      <c r="E9" s="700"/>
      <c r="F9" s="326"/>
    </row>
    <row r="10" spans="2:9" ht="15" x14ac:dyDescent="0.25">
      <c r="B10" s="854"/>
      <c r="C10" s="701" t="s">
        <v>30</v>
      </c>
      <c r="D10" s="701" t="s">
        <v>37</v>
      </c>
      <c r="E10" s="701" t="s">
        <v>296</v>
      </c>
      <c r="F10" s="856" t="s">
        <v>38</v>
      </c>
    </row>
    <row r="11" spans="2:9" x14ac:dyDescent="0.25">
      <c r="B11" s="701" t="s">
        <v>2</v>
      </c>
      <c r="C11" s="701"/>
      <c r="D11" s="701"/>
      <c r="E11" s="701"/>
      <c r="F11" s="856"/>
    </row>
    <row r="12" spans="2:9" x14ac:dyDescent="0.25">
      <c r="B12" s="702" t="s">
        <v>462</v>
      </c>
      <c r="C12" s="703">
        <v>3</v>
      </c>
      <c r="D12" s="703">
        <v>19</v>
      </c>
      <c r="E12" s="703"/>
      <c r="F12" s="856">
        <f>D12+C12</f>
        <v>22</v>
      </c>
    </row>
    <row r="13" spans="2:9" x14ac:dyDescent="0.25">
      <c r="B13" s="702" t="s">
        <v>298</v>
      </c>
      <c r="C13" s="703">
        <v>5</v>
      </c>
      <c r="D13" s="703">
        <v>47</v>
      </c>
      <c r="E13" s="703"/>
      <c r="F13" s="856">
        <f>D13+C13</f>
        <v>52</v>
      </c>
    </row>
    <row r="14" spans="2:9" x14ac:dyDescent="0.25">
      <c r="B14" s="857"/>
      <c r="C14" s="710">
        <f>C13+C12</f>
        <v>8</v>
      </c>
      <c r="D14" s="710">
        <f>D13+D12</f>
        <v>66</v>
      </c>
      <c r="E14" s="710">
        <f>E13+E12</f>
        <v>0</v>
      </c>
      <c r="F14" s="858">
        <f>F13+F12</f>
        <v>74</v>
      </c>
    </row>
    <row r="15" spans="2:9" x14ac:dyDescent="0.25">
      <c r="B15" s="702" t="s">
        <v>299</v>
      </c>
      <c r="C15" s="703">
        <v>0</v>
      </c>
      <c r="D15" s="703">
        <v>45</v>
      </c>
      <c r="E15" s="703">
        <v>152</v>
      </c>
      <c r="F15" s="856">
        <f>E15+D15+C15</f>
        <v>197</v>
      </c>
    </row>
    <row r="16" spans="2:9" x14ac:dyDescent="0.25">
      <c r="B16" s="704" t="s">
        <v>43</v>
      </c>
      <c r="C16" s="704">
        <f>C15+C14</f>
        <v>8</v>
      </c>
      <c r="D16" s="704">
        <f>D15+D14</f>
        <v>111</v>
      </c>
      <c r="E16" s="704">
        <f>E15+E14</f>
        <v>152</v>
      </c>
      <c r="F16" s="683">
        <f>F15+F14</f>
        <v>271</v>
      </c>
    </row>
    <row r="17" spans="2:6" ht="15.75" customHeight="1" x14ac:dyDescent="0.25">
      <c r="B17" s="705"/>
      <c r="C17" s="705"/>
      <c r="D17" s="705"/>
      <c r="E17" s="705"/>
      <c r="F17" s="856"/>
    </row>
    <row r="18" spans="2:6" x14ac:dyDescent="0.25">
      <c r="B18" s="706" t="s">
        <v>354</v>
      </c>
      <c r="C18" s="703"/>
      <c r="D18" s="703"/>
      <c r="E18" s="703"/>
      <c r="F18" s="856"/>
    </row>
    <row r="19" spans="2:6" x14ac:dyDescent="0.25">
      <c r="B19" s="702" t="s">
        <v>361</v>
      </c>
      <c r="C19" s="702">
        <v>0</v>
      </c>
      <c r="D19" s="702">
        <v>48</v>
      </c>
      <c r="E19" s="702"/>
      <c r="F19" s="856">
        <f>D19+C19</f>
        <v>48</v>
      </c>
    </row>
    <row r="20" spans="2:6" x14ac:dyDescent="0.25">
      <c r="B20" s="704" t="s">
        <v>285</v>
      </c>
      <c r="C20" s="704">
        <f>C19</f>
        <v>0</v>
      </c>
      <c r="D20" s="704">
        <f>D19</f>
        <v>48</v>
      </c>
      <c r="E20" s="704">
        <f>E19</f>
        <v>0</v>
      </c>
      <c r="F20" s="683">
        <f>F19</f>
        <v>48</v>
      </c>
    </row>
    <row r="21" spans="2:6" ht="3" customHeight="1" x14ac:dyDescent="0.25">
      <c r="B21" s="705"/>
      <c r="C21" s="705"/>
      <c r="D21" s="705"/>
      <c r="E21" s="705"/>
      <c r="F21" s="681"/>
    </row>
    <row r="22" spans="2:6" s="76" customFormat="1" x14ac:dyDescent="0.25">
      <c r="B22" s="860" t="s">
        <v>739</v>
      </c>
      <c r="C22" s="860">
        <f>C20+C16</f>
        <v>8</v>
      </c>
      <c r="D22" s="860">
        <f>D20+D16</f>
        <v>159</v>
      </c>
      <c r="E22" s="860">
        <f>E20+E16</f>
        <v>152</v>
      </c>
      <c r="F22" s="682">
        <f>C22+D22+E22</f>
        <v>319</v>
      </c>
    </row>
    <row r="23" spans="2:6" x14ac:dyDescent="0.25">
      <c r="B23" s="707"/>
      <c r="C23" s="708"/>
      <c r="D23" s="708"/>
      <c r="E23" s="708"/>
      <c r="F23" s="711"/>
    </row>
    <row r="24" spans="2:6" x14ac:dyDescent="0.25">
      <c r="B24" s="709"/>
      <c r="C24" s="855"/>
      <c r="D24" s="709"/>
      <c r="E24" s="709"/>
      <c r="F24" s="326"/>
    </row>
  </sheetData>
  <mergeCells count="1">
    <mergeCell ref="B3:F3"/>
  </mergeCells>
  <pageMargins left="0.70866141732283472" right="0.70866141732283472" top="0.78740157480314965" bottom="0.78740157480314965"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25"/>
  <sheetViews>
    <sheetView zoomScaleNormal="100" workbookViewId="0">
      <selection activeCell="C5" sqref="C5"/>
    </sheetView>
  </sheetViews>
  <sheetFormatPr baseColWidth="10" defaultRowHeight="13.5" x14ac:dyDescent="0.25"/>
  <cols>
    <col min="1" max="1" width="6.85546875" style="591" customWidth="1"/>
    <col min="2" max="2" width="22.85546875" style="591" customWidth="1"/>
    <col min="3" max="3" width="10.5703125" style="591" customWidth="1"/>
    <col min="4" max="4" width="11" style="591" customWidth="1"/>
    <col min="5" max="5" width="10.85546875" style="591" customWidth="1"/>
    <col min="6" max="6" width="5.5703125" customWidth="1"/>
  </cols>
  <sheetData>
    <row r="1" spans="1:6" ht="14.25" thickBot="1" x14ac:dyDescent="0.3"/>
    <row r="2" spans="1:6" s="36" customFormat="1" ht="15" x14ac:dyDescent="0.25">
      <c r="A2" s="591"/>
      <c r="B2" s="1035" t="s">
        <v>145</v>
      </c>
      <c r="C2" s="1036"/>
      <c r="D2" s="1036"/>
      <c r="E2" s="1036"/>
      <c r="F2" s="1037"/>
    </row>
    <row r="3" spans="1:6" s="36" customFormat="1" ht="15" x14ac:dyDescent="0.25">
      <c r="A3" s="591"/>
      <c r="B3" s="1038" t="s">
        <v>569</v>
      </c>
      <c r="C3" s="1039"/>
      <c r="D3" s="1039"/>
      <c r="E3" s="1039"/>
      <c r="F3" s="1040"/>
    </row>
    <row r="4" spans="1:6" s="36" customFormat="1" ht="15.75" thickBot="1" x14ac:dyDescent="0.3">
      <c r="A4" s="591"/>
      <c r="B4" s="1041" t="s">
        <v>560</v>
      </c>
      <c r="C4" s="1042"/>
      <c r="D4" s="1042"/>
      <c r="E4" s="1042"/>
      <c r="F4" s="1043"/>
    </row>
    <row r="5" spans="1:6" s="689" customFormat="1" ht="16.5" x14ac:dyDescent="0.3">
      <c r="A5" s="690"/>
      <c r="B5" s="691"/>
      <c r="C5" s="691"/>
      <c r="D5" s="691"/>
      <c r="E5" s="691"/>
      <c r="F5" s="688"/>
    </row>
    <row r="6" spans="1:6" s="37" customFormat="1" ht="25.5" x14ac:dyDescent="0.25">
      <c r="A6" s="692"/>
      <c r="B6" s="693"/>
      <c r="C6" s="861" t="s">
        <v>146</v>
      </c>
      <c r="D6" s="694" t="s">
        <v>147</v>
      </c>
      <c r="E6" s="684" t="s">
        <v>12</v>
      </c>
    </row>
    <row r="7" spans="1:6" x14ac:dyDescent="0.25">
      <c r="B7" s="695" t="s">
        <v>148</v>
      </c>
      <c r="C7" s="696">
        <v>1</v>
      </c>
      <c r="D7" s="696">
        <v>1</v>
      </c>
      <c r="E7" s="684">
        <f>D7+C7</f>
        <v>2</v>
      </c>
    </row>
    <row r="8" spans="1:6" x14ac:dyDescent="0.25">
      <c r="B8" s="695" t="s">
        <v>149</v>
      </c>
      <c r="C8" s="696">
        <v>59</v>
      </c>
      <c r="D8" s="696">
        <v>36</v>
      </c>
      <c r="E8" s="684">
        <f>D8+C8</f>
        <v>95</v>
      </c>
    </row>
    <row r="9" spans="1:6" x14ac:dyDescent="0.25">
      <c r="B9" s="695" t="s">
        <v>308</v>
      </c>
      <c r="C9" s="696">
        <v>0</v>
      </c>
      <c r="D9" s="696">
        <v>0</v>
      </c>
      <c r="E9" s="684">
        <f>D9+C9</f>
        <v>0</v>
      </c>
    </row>
    <row r="10" spans="1:6" s="37" customFormat="1" x14ac:dyDescent="0.25">
      <c r="A10" s="692"/>
      <c r="B10" s="697" t="s">
        <v>5</v>
      </c>
      <c r="C10" s="698">
        <f>SUM(C7,C9,C8)</f>
        <v>60</v>
      </c>
      <c r="D10" s="698">
        <f>SUM(D7,D9,D8)</f>
        <v>37</v>
      </c>
      <c r="E10" s="686">
        <f>D10+C10</f>
        <v>97</v>
      </c>
    </row>
    <row r="11" spans="1:6" x14ac:dyDescent="0.25">
      <c r="B11" s="568"/>
      <c r="C11" s="568"/>
      <c r="D11" s="568"/>
      <c r="E11" s="568"/>
      <c r="F11" s="35"/>
    </row>
    <row r="12" spans="1:6" ht="14.25" thickBot="1" x14ac:dyDescent="0.3">
      <c r="B12" s="568"/>
      <c r="C12" s="568"/>
      <c r="D12" s="568"/>
      <c r="E12" s="568"/>
      <c r="F12" s="35"/>
    </row>
    <row r="13" spans="1:6" ht="12" customHeight="1" x14ac:dyDescent="0.25">
      <c r="B13" s="1031" t="s">
        <v>752</v>
      </c>
      <c r="C13" s="1032"/>
      <c r="D13" s="568"/>
      <c r="E13" s="568"/>
      <c r="F13" s="35"/>
    </row>
    <row r="14" spans="1:6" ht="14.25" thickBot="1" x14ac:dyDescent="0.3">
      <c r="B14" s="1033" t="s">
        <v>434</v>
      </c>
      <c r="C14" s="1034"/>
      <c r="D14" s="568"/>
      <c r="E14" s="568"/>
      <c r="F14" s="35"/>
    </row>
    <row r="15" spans="1:6" x14ac:dyDescent="0.25">
      <c r="B15" s="568"/>
      <c r="C15" s="568"/>
      <c r="D15" s="568"/>
      <c r="E15" s="568"/>
      <c r="F15" s="35"/>
    </row>
    <row r="16" spans="1:6" x14ac:dyDescent="0.25">
      <c r="B16" s="587"/>
      <c r="C16" s="499" t="s">
        <v>12</v>
      </c>
      <c r="D16" s="568"/>
      <c r="E16" s="568"/>
      <c r="F16" s="35"/>
    </row>
    <row r="17" spans="1:6" x14ac:dyDescent="0.25">
      <c r="B17" s="589" t="s">
        <v>148</v>
      </c>
      <c r="C17" s="685">
        <v>0</v>
      </c>
      <c r="D17" s="568"/>
      <c r="E17" s="568"/>
      <c r="F17" s="35"/>
    </row>
    <row r="18" spans="1:6" x14ac:dyDescent="0.25">
      <c r="B18" s="589" t="s">
        <v>149</v>
      </c>
      <c r="C18" s="685">
        <v>27</v>
      </c>
      <c r="D18" s="568"/>
      <c r="E18" s="568"/>
      <c r="F18" s="35"/>
    </row>
    <row r="19" spans="1:6" s="37" customFormat="1" x14ac:dyDescent="0.25">
      <c r="A19" s="692"/>
      <c r="B19" s="699" t="s">
        <v>5</v>
      </c>
      <c r="C19" s="687">
        <f>C18+C17</f>
        <v>27</v>
      </c>
      <c r="D19" s="585"/>
      <c r="E19" s="585"/>
      <c r="F19" s="38"/>
    </row>
    <row r="20" spans="1:6" x14ac:dyDescent="0.25">
      <c r="C20" s="87"/>
    </row>
    <row r="21" spans="1:6" s="76" customFormat="1" x14ac:dyDescent="0.25">
      <c r="A21" s="87"/>
      <c r="B21" s="629" t="s">
        <v>360</v>
      </c>
      <c r="C21" s="680">
        <f>C19+E10</f>
        <v>124</v>
      </c>
      <c r="D21" s="87"/>
      <c r="E21" s="87"/>
    </row>
    <row r="23" spans="1:6" x14ac:dyDescent="0.25">
      <c r="B23" s="99" t="s">
        <v>753</v>
      </c>
    </row>
    <row r="24" spans="1:6" x14ac:dyDescent="0.25">
      <c r="B24" s="99" t="s">
        <v>754</v>
      </c>
    </row>
    <row r="25" spans="1:6" x14ac:dyDescent="0.25">
      <c r="B25" s="99" t="s">
        <v>755</v>
      </c>
    </row>
  </sheetData>
  <mergeCells count="5">
    <mergeCell ref="B13:C13"/>
    <mergeCell ref="B14:C14"/>
    <mergeCell ref="B2:F2"/>
    <mergeCell ref="B3:F3"/>
    <mergeCell ref="B4:F4"/>
  </mergeCells>
  <phoneticPr fontId="4" type="noConversion"/>
  <pageMargins left="0.78740157499999996" right="0.78740157499999996" top="0.984251969" bottom="0.984251969" header="0.4921259845" footer="0.4921259845"/>
  <pageSetup paperSize="9" scale="86"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8"/>
  <sheetViews>
    <sheetView zoomScaleNormal="100" workbookViewId="0">
      <selection activeCell="B5" sqref="B5"/>
    </sheetView>
  </sheetViews>
  <sheetFormatPr baseColWidth="10" defaultRowHeight="13.5" x14ac:dyDescent="0.25"/>
  <cols>
    <col min="1" max="1" width="2.5703125" style="87" customWidth="1"/>
    <col min="2" max="2" width="34.85546875" style="87" customWidth="1"/>
    <col min="3" max="3" width="9.28515625" style="87" customWidth="1"/>
    <col min="4" max="4" width="6.42578125" style="87" customWidth="1"/>
    <col min="5" max="5" width="5" style="87" customWidth="1"/>
  </cols>
  <sheetData>
    <row r="1" spans="2:10" ht="14.25" thickBot="1" x14ac:dyDescent="0.3"/>
    <row r="2" spans="2:10" ht="15" x14ac:dyDescent="0.25">
      <c r="B2" s="1044" t="s">
        <v>741</v>
      </c>
      <c r="C2" s="1045"/>
      <c r="D2" s="1045"/>
      <c r="E2" s="1045"/>
      <c r="F2" s="1046"/>
    </row>
    <row r="3" spans="2:10" ht="15" x14ac:dyDescent="0.25">
      <c r="B3" s="984" t="s">
        <v>569</v>
      </c>
      <c r="C3" s="985"/>
      <c r="D3" s="985"/>
      <c r="E3" s="985"/>
      <c r="F3" s="986"/>
    </row>
    <row r="4" spans="2:10" ht="15.75" thickBot="1" x14ac:dyDescent="0.3">
      <c r="B4" s="981" t="s">
        <v>560</v>
      </c>
      <c r="C4" s="982"/>
      <c r="D4" s="982"/>
      <c r="E4" s="982"/>
      <c r="F4" s="983"/>
      <c r="G4" s="57"/>
      <c r="H4" s="58"/>
      <c r="I4" s="58"/>
      <c r="J4" s="58"/>
    </row>
    <row r="5" spans="2:10" x14ac:dyDescent="0.25">
      <c r="G5" s="57"/>
      <c r="H5" s="58"/>
      <c r="I5" s="58"/>
      <c r="J5" s="58"/>
    </row>
    <row r="6" spans="2:10" ht="15" x14ac:dyDescent="0.25">
      <c r="B6" s="328"/>
      <c r="C6" s="329" t="s">
        <v>88</v>
      </c>
      <c r="D6" s="329" t="s">
        <v>150</v>
      </c>
      <c r="E6" s="329" t="s">
        <v>12</v>
      </c>
      <c r="G6" s="57"/>
      <c r="H6" s="58"/>
      <c r="I6" s="58"/>
      <c r="J6" s="58"/>
    </row>
    <row r="7" spans="2:10" x14ac:dyDescent="0.25">
      <c r="B7" s="330" t="s">
        <v>5</v>
      </c>
      <c r="C7" s="331">
        <v>12</v>
      </c>
      <c r="D7" s="331">
        <v>14</v>
      </c>
      <c r="E7" s="720">
        <f>SUM(C7,D7)</f>
        <v>26</v>
      </c>
      <c r="G7" s="59"/>
      <c r="H7" s="59"/>
      <c r="I7" s="59"/>
      <c r="J7" s="59"/>
    </row>
    <row r="8" spans="2:10" x14ac:dyDescent="0.25">
      <c r="B8" s="98"/>
      <c r="C8" s="98"/>
      <c r="D8" s="332"/>
      <c r="E8" s="98"/>
    </row>
  </sheetData>
  <mergeCells count="3">
    <mergeCell ref="B2:F2"/>
    <mergeCell ref="B3:F3"/>
    <mergeCell ref="B4:F4"/>
  </mergeCells>
  <phoneticPr fontId="4" type="noConversion"/>
  <pageMargins left="0.78740157499999996" right="0.78740157499999996" top="0.984251969" bottom="0.984251969" header="0.4921259845" footer="0.4921259845"/>
  <pageSetup paperSize="9" scale="86"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9"/>
  <sheetViews>
    <sheetView zoomScaleNormal="100" workbookViewId="0">
      <selection activeCell="D5" sqref="D5"/>
    </sheetView>
  </sheetViews>
  <sheetFormatPr baseColWidth="10" defaultRowHeight="13.5" x14ac:dyDescent="0.25"/>
  <cols>
    <col min="1" max="1" width="4.28515625" style="87" customWidth="1"/>
    <col min="2" max="4" width="11.42578125" style="87"/>
    <col min="5" max="5" width="18.5703125" style="87" customWidth="1"/>
  </cols>
  <sheetData>
    <row r="1" spans="2:6" ht="14.25" thickBot="1" x14ac:dyDescent="0.3"/>
    <row r="2" spans="2:6" ht="15" x14ac:dyDescent="0.25">
      <c r="B2" s="1044" t="s">
        <v>742</v>
      </c>
      <c r="C2" s="1045"/>
      <c r="D2" s="1045"/>
      <c r="E2" s="1045"/>
      <c r="F2" s="1046"/>
    </row>
    <row r="3" spans="2:6" ht="15" x14ac:dyDescent="0.25">
      <c r="B3" s="984" t="s">
        <v>569</v>
      </c>
      <c r="C3" s="985"/>
      <c r="D3" s="985"/>
      <c r="E3" s="985"/>
      <c r="F3" s="986"/>
    </row>
    <row r="4" spans="2:6" ht="15.75" thickBot="1" x14ac:dyDescent="0.3">
      <c r="B4" s="981" t="s">
        <v>560</v>
      </c>
      <c r="C4" s="982"/>
      <c r="D4" s="982"/>
      <c r="E4" s="982"/>
      <c r="F4" s="983"/>
    </row>
    <row r="6" spans="2:6" ht="15" x14ac:dyDescent="0.25">
      <c r="B6" s="328"/>
      <c r="C6" s="329"/>
    </row>
    <row r="7" spans="2:6" x14ac:dyDescent="0.25">
      <c r="B7" s="333" t="s">
        <v>5</v>
      </c>
      <c r="C7" s="720">
        <v>1288</v>
      </c>
    </row>
    <row r="8" spans="2:6" x14ac:dyDescent="0.25">
      <c r="B8" s="98"/>
      <c r="C8" s="98"/>
    </row>
    <row r="9" spans="2:6" x14ac:dyDescent="0.25">
      <c r="B9" s="334"/>
      <c r="C9" s="334"/>
      <c r="D9" s="334"/>
      <c r="E9" s="334"/>
    </row>
  </sheetData>
  <mergeCells count="3">
    <mergeCell ref="B2:F2"/>
    <mergeCell ref="B3:F3"/>
    <mergeCell ref="B4:F4"/>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19"/>
  <sheetViews>
    <sheetView zoomScaleNormal="100" workbookViewId="0">
      <selection activeCell="B5" sqref="B5"/>
    </sheetView>
  </sheetViews>
  <sheetFormatPr baseColWidth="10" defaultRowHeight="13.5" x14ac:dyDescent="0.25"/>
  <cols>
    <col min="1" max="1" width="6" style="99" customWidth="1"/>
    <col min="2" max="2" width="42.42578125" style="87" customWidth="1"/>
    <col min="3" max="3" width="6.85546875" style="87" customWidth="1"/>
    <col min="4" max="4" width="11.85546875" style="87" customWidth="1"/>
    <col min="5" max="5" width="16.28515625" customWidth="1"/>
  </cols>
  <sheetData>
    <row r="1" spans="2:5" ht="14.25" thickBot="1" x14ac:dyDescent="0.3"/>
    <row r="2" spans="2:5" ht="15" x14ac:dyDescent="0.25">
      <c r="B2" s="1044" t="s">
        <v>743</v>
      </c>
      <c r="C2" s="1045"/>
      <c r="D2" s="1045"/>
      <c r="E2" s="1046"/>
    </row>
    <row r="3" spans="2:5" ht="15" x14ac:dyDescent="0.25">
      <c r="B3" s="984" t="s">
        <v>569</v>
      </c>
      <c r="C3" s="985"/>
      <c r="D3" s="985"/>
      <c r="E3" s="986"/>
    </row>
    <row r="4" spans="2:5" ht="15.75" thickBot="1" x14ac:dyDescent="0.3">
      <c r="B4" s="981" t="s">
        <v>560</v>
      </c>
      <c r="C4" s="982"/>
      <c r="D4" s="982"/>
      <c r="E4" s="983"/>
    </row>
    <row r="6" spans="2:5" x14ac:dyDescent="0.25">
      <c r="B6" s="99" t="s">
        <v>730</v>
      </c>
    </row>
    <row r="7" spans="2:5" x14ac:dyDescent="0.25">
      <c r="B7" s="99" t="s">
        <v>731</v>
      </c>
    </row>
    <row r="8" spans="2:5" x14ac:dyDescent="0.25">
      <c r="B8" s="99" t="s">
        <v>732</v>
      </c>
    </row>
    <row r="10" spans="2:5" x14ac:dyDescent="0.25">
      <c r="B10" s="335" t="s">
        <v>151</v>
      </c>
      <c r="C10" s="335" t="s">
        <v>152</v>
      </c>
      <c r="D10" s="335" t="s">
        <v>5</v>
      </c>
    </row>
    <row r="11" spans="2:5" x14ac:dyDescent="0.25">
      <c r="B11" s="336" t="s">
        <v>297</v>
      </c>
      <c r="C11" s="336" t="s">
        <v>2</v>
      </c>
      <c r="D11" s="336">
        <v>450</v>
      </c>
      <c r="E11" s="80"/>
    </row>
    <row r="12" spans="2:5" x14ac:dyDescent="0.25">
      <c r="B12" s="336" t="s">
        <v>153</v>
      </c>
      <c r="C12" s="336" t="s">
        <v>2</v>
      </c>
      <c r="D12" s="336">
        <v>114</v>
      </c>
      <c r="E12" s="80"/>
    </row>
    <row r="13" spans="2:5" x14ac:dyDescent="0.25">
      <c r="B13" s="336" t="s">
        <v>154</v>
      </c>
      <c r="C13" s="336" t="s">
        <v>2</v>
      </c>
      <c r="D13" s="336">
        <v>113</v>
      </c>
      <c r="E13" s="80"/>
    </row>
    <row r="14" spans="2:5" x14ac:dyDescent="0.25">
      <c r="B14" s="630" t="s">
        <v>119</v>
      </c>
      <c r="C14" s="630"/>
      <c r="D14" s="630">
        <f>D13+D12+D11</f>
        <v>677</v>
      </c>
      <c r="E14" s="80"/>
    </row>
    <row r="15" spans="2:5" x14ac:dyDescent="0.25">
      <c r="B15" s="336" t="s">
        <v>751</v>
      </c>
      <c r="C15" s="336" t="s">
        <v>4</v>
      </c>
      <c r="D15" s="336">
        <v>87</v>
      </c>
      <c r="E15" s="80"/>
    </row>
    <row r="16" spans="2:5" x14ac:dyDescent="0.25">
      <c r="B16" s="336" t="s">
        <v>420</v>
      </c>
      <c r="C16" s="336" t="s">
        <v>3</v>
      </c>
      <c r="D16" s="336">
        <v>341</v>
      </c>
      <c r="E16" s="80"/>
    </row>
    <row r="17" spans="1:4" x14ac:dyDescent="0.25">
      <c r="B17" s="337"/>
      <c r="C17" s="338"/>
      <c r="D17" s="339"/>
    </row>
    <row r="18" spans="1:4" ht="15" customHeight="1" x14ac:dyDescent="0.25">
      <c r="B18" s="629" t="s">
        <v>721</v>
      </c>
      <c r="C18" s="629"/>
      <c r="D18" s="680">
        <f>D16+D15+D14</f>
        <v>1105</v>
      </c>
    </row>
    <row r="19" spans="1:4" x14ac:dyDescent="0.25">
      <c r="A19" s="87"/>
    </row>
  </sheetData>
  <mergeCells count="3">
    <mergeCell ref="B2:E2"/>
    <mergeCell ref="B3:E3"/>
    <mergeCell ref="B4:E4"/>
  </mergeCells>
  <phoneticPr fontId="4"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U59"/>
  <sheetViews>
    <sheetView topLeftCell="A40" zoomScaleNormal="100" workbookViewId="0">
      <selection activeCell="K7" sqref="K7"/>
    </sheetView>
  </sheetViews>
  <sheetFormatPr baseColWidth="10" defaultRowHeight="11.25" x14ac:dyDescent="0.2"/>
  <cols>
    <col min="1" max="1" width="2" style="340" customWidth="1"/>
    <col min="2" max="2" width="23.5703125" style="340" customWidth="1"/>
    <col min="3" max="3" width="5" style="340" bestFit="1" customWidth="1"/>
    <col min="4" max="4" width="5.5703125" style="340" customWidth="1"/>
    <col min="5" max="9" width="4.42578125" style="340" bestFit="1" customWidth="1"/>
    <col min="10" max="11" width="4.5703125" style="340" customWidth="1"/>
    <col min="12" max="12" width="4.42578125" style="340" bestFit="1" customWidth="1"/>
    <col min="13" max="13" width="4.42578125" style="340" customWidth="1"/>
    <col min="14" max="14" width="4.42578125" style="340" bestFit="1" customWidth="1"/>
    <col min="15" max="15" width="4.7109375" style="341" customWidth="1"/>
    <col min="16" max="16" width="4.42578125" style="341" bestFit="1" customWidth="1"/>
    <col min="17" max="19" width="4.42578125" style="340" bestFit="1" customWidth="1"/>
    <col min="20" max="21" width="4.42578125" style="40" bestFit="1" customWidth="1"/>
    <col min="22" max="16384" width="11.42578125" style="40"/>
  </cols>
  <sheetData>
    <row r="1" spans="1:21" ht="12" thickBot="1" x14ac:dyDescent="0.25"/>
    <row r="2" spans="1:21" s="73" customFormat="1" ht="15" customHeight="1" x14ac:dyDescent="0.25">
      <c r="A2" s="98"/>
      <c r="B2" s="1047" t="s">
        <v>747</v>
      </c>
      <c r="C2" s="1048"/>
      <c r="D2" s="1048"/>
      <c r="E2" s="1048"/>
      <c r="F2" s="1048"/>
      <c r="G2" s="1048"/>
      <c r="H2" s="1048"/>
      <c r="I2" s="1048"/>
      <c r="J2" s="1048"/>
      <c r="K2" s="1048"/>
      <c r="L2" s="1048"/>
      <c r="M2" s="1048"/>
      <c r="N2" s="1048"/>
      <c r="O2" s="1048"/>
      <c r="P2" s="1048"/>
      <c r="Q2" s="1048"/>
      <c r="R2" s="1048"/>
      <c r="S2" s="1048"/>
      <c r="T2" s="1049"/>
    </row>
    <row r="3" spans="1:21" s="73" customFormat="1" ht="15" customHeight="1" x14ac:dyDescent="0.25">
      <c r="A3" s="98"/>
      <c r="B3" s="877"/>
      <c r="C3" s="878"/>
      <c r="D3" s="878"/>
      <c r="E3" s="878"/>
      <c r="F3" s="878"/>
      <c r="G3" s="878"/>
      <c r="H3" s="878"/>
      <c r="I3" s="878" t="s">
        <v>750</v>
      </c>
      <c r="J3" s="878"/>
      <c r="K3" s="878"/>
      <c r="L3" s="878"/>
      <c r="M3" s="878"/>
      <c r="N3" s="878"/>
      <c r="O3" s="878"/>
      <c r="P3" s="878"/>
      <c r="Q3" s="878"/>
      <c r="R3" s="878"/>
      <c r="S3" s="878"/>
      <c r="T3" s="879"/>
    </row>
    <row r="4" spans="1:21" s="65" customFormat="1" ht="15" customHeight="1" x14ac:dyDescent="0.25">
      <c r="A4" s="87"/>
      <c r="B4" s="1050" t="s">
        <v>745</v>
      </c>
      <c r="C4" s="1051"/>
      <c r="D4" s="1051"/>
      <c r="E4" s="1051"/>
      <c r="F4" s="1051"/>
      <c r="G4" s="1051"/>
      <c r="H4" s="1051"/>
      <c r="I4" s="1051"/>
      <c r="J4" s="1051"/>
      <c r="K4" s="1051"/>
      <c r="L4" s="1051"/>
      <c r="M4" s="1051"/>
      <c r="N4" s="1051"/>
      <c r="O4" s="1051"/>
      <c r="P4" s="1051"/>
      <c r="Q4" s="1051"/>
      <c r="R4" s="1051"/>
      <c r="S4" s="1051"/>
      <c r="T4" s="1052"/>
    </row>
    <row r="5" spans="1:21" s="65" customFormat="1" ht="15" customHeight="1" x14ac:dyDescent="0.25">
      <c r="A5" s="87"/>
      <c r="B5" s="1053" t="s">
        <v>569</v>
      </c>
      <c r="C5" s="1054"/>
      <c r="D5" s="1054"/>
      <c r="E5" s="1054"/>
      <c r="F5" s="1054"/>
      <c r="G5" s="1054"/>
      <c r="H5" s="1054"/>
      <c r="I5" s="1054"/>
      <c r="J5" s="1054"/>
      <c r="K5" s="1054"/>
      <c r="L5" s="1054"/>
      <c r="M5" s="1054"/>
      <c r="N5" s="1054"/>
      <c r="O5" s="1054"/>
      <c r="P5" s="1054"/>
      <c r="Q5" s="1054"/>
      <c r="R5" s="1054"/>
      <c r="S5" s="1054"/>
      <c r="T5" s="1055"/>
    </row>
    <row r="6" spans="1:21" s="65" customFormat="1" ht="15" customHeight="1" thickBot="1" x14ac:dyDescent="0.3">
      <c r="A6" s="87"/>
      <c r="B6" s="1056" t="s">
        <v>560</v>
      </c>
      <c r="C6" s="1057"/>
      <c r="D6" s="1057"/>
      <c r="E6" s="1057"/>
      <c r="F6" s="1057"/>
      <c r="G6" s="1057"/>
      <c r="H6" s="1057"/>
      <c r="I6" s="1057"/>
      <c r="J6" s="1057"/>
      <c r="K6" s="1057"/>
      <c r="L6" s="1057"/>
      <c r="M6" s="1057"/>
      <c r="N6" s="1057"/>
      <c r="O6" s="1057"/>
      <c r="P6" s="1057"/>
      <c r="Q6" s="1057"/>
      <c r="R6" s="1057"/>
      <c r="S6" s="1057"/>
      <c r="T6" s="1058"/>
    </row>
    <row r="7" spans="1:21" x14ac:dyDescent="0.2">
      <c r="B7" s="343"/>
      <c r="C7" s="343"/>
      <c r="D7" s="343"/>
      <c r="E7" s="344"/>
    </row>
    <row r="8" spans="1:21" x14ac:dyDescent="0.2">
      <c r="B8" s="345"/>
      <c r="C8" s="345"/>
      <c r="D8" s="345"/>
      <c r="E8" s="346"/>
      <c r="F8" s="347" t="s">
        <v>155</v>
      </c>
      <c r="G8" s="347" t="s">
        <v>155</v>
      </c>
      <c r="H8" s="347" t="s">
        <v>155</v>
      </c>
      <c r="I8" s="347" t="s">
        <v>155</v>
      </c>
      <c r="J8" s="347" t="s">
        <v>155</v>
      </c>
      <c r="K8" s="347" t="s">
        <v>155</v>
      </c>
      <c r="L8" s="347" t="s">
        <v>155</v>
      </c>
      <c r="M8" s="347" t="s">
        <v>155</v>
      </c>
      <c r="N8" s="347" t="s">
        <v>155</v>
      </c>
      <c r="O8" s="348" t="s">
        <v>155</v>
      </c>
      <c r="P8" s="348" t="s">
        <v>155</v>
      </c>
      <c r="Q8" s="348" t="s">
        <v>155</v>
      </c>
      <c r="R8" s="348" t="s">
        <v>155</v>
      </c>
      <c r="S8" s="348" t="s">
        <v>155</v>
      </c>
      <c r="T8" s="348" t="s">
        <v>155</v>
      </c>
      <c r="U8" s="721" t="s">
        <v>155</v>
      </c>
    </row>
    <row r="9" spans="1:21" x14ac:dyDescent="0.2">
      <c r="B9" s="345"/>
      <c r="C9" s="345"/>
      <c r="D9" s="345"/>
      <c r="E9" s="346"/>
      <c r="F9" s="347">
        <v>2005</v>
      </c>
      <c r="G9" s="347">
        <v>2006</v>
      </c>
      <c r="H9" s="347">
        <v>2007</v>
      </c>
      <c r="I9" s="347">
        <v>2008</v>
      </c>
      <c r="J9" s="347">
        <v>2009</v>
      </c>
      <c r="K9" s="347">
        <v>2010</v>
      </c>
      <c r="L9" s="347">
        <v>2011</v>
      </c>
      <c r="M9" s="347">
        <v>2012</v>
      </c>
      <c r="N9" s="347">
        <v>2013</v>
      </c>
      <c r="O9" s="348">
        <v>2014</v>
      </c>
      <c r="P9" s="348">
        <v>2015</v>
      </c>
      <c r="Q9" s="348">
        <v>2016</v>
      </c>
      <c r="R9" s="348">
        <v>2017</v>
      </c>
      <c r="S9" s="348">
        <v>2018</v>
      </c>
      <c r="T9" s="348">
        <v>2019</v>
      </c>
      <c r="U9" s="721">
        <v>2020</v>
      </c>
    </row>
    <row r="10" spans="1:21" x14ac:dyDescent="0.2">
      <c r="B10" s="518" t="s">
        <v>156</v>
      </c>
      <c r="C10" s="518" t="s">
        <v>157</v>
      </c>
      <c r="D10" s="518" t="s">
        <v>158</v>
      </c>
      <c r="E10" s="518" t="s">
        <v>159</v>
      </c>
      <c r="F10" s="347">
        <v>2006</v>
      </c>
      <c r="G10" s="347">
        <v>2007</v>
      </c>
      <c r="H10" s="347">
        <v>2008</v>
      </c>
      <c r="I10" s="347">
        <v>2009</v>
      </c>
      <c r="J10" s="347">
        <v>2010</v>
      </c>
      <c r="K10" s="347">
        <v>2011</v>
      </c>
      <c r="L10" s="347">
        <v>2012</v>
      </c>
      <c r="M10" s="347">
        <v>2013</v>
      </c>
      <c r="N10" s="347">
        <v>2014</v>
      </c>
      <c r="O10" s="348">
        <v>2015</v>
      </c>
      <c r="P10" s="348">
        <v>2016</v>
      </c>
      <c r="Q10" s="348">
        <v>2017</v>
      </c>
      <c r="R10" s="348">
        <v>2018</v>
      </c>
      <c r="S10" s="348">
        <v>2019</v>
      </c>
      <c r="T10" s="348">
        <v>2020</v>
      </c>
      <c r="U10" s="721">
        <v>2021</v>
      </c>
    </row>
    <row r="11" spans="1:21" x14ac:dyDescent="0.2">
      <c r="B11" s="519" t="s">
        <v>160</v>
      </c>
      <c r="C11" s="520" t="s">
        <v>161</v>
      </c>
      <c r="D11" s="520">
        <v>200</v>
      </c>
      <c r="E11" s="520">
        <v>1</v>
      </c>
      <c r="F11" s="359"/>
      <c r="G11" s="359"/>
      <c r="H11" s="359"/>
      <c r="I11" s="359"/>
      <c r="J11" s="359"/>
      <c r="K11" s="359"/>
      <c r="L11" s="359"/>
      <c r="M11" s="359"/>
      <c r="N11" s="359"/>
      <c r="O11" s="349"/>
      <c r="P11" s="349"/>
      <c r="Q11" s="348"/>
      <c r="R11" s="348"/>
      <c r="S11" s="348"/>
      <c r="T11" s="348"/>
      <c r="U11" s="721"/>
    </row>
    <row r="12" spans="1:21" x14ac:dyDescent="0.2">
      <c r="B12" s="520" t="s">
        <v>162</v>
      </c>
      <c r="C12" s="520" t="s">
        <v>161</v>
      </c>
      <c r="D12" s="520">
        <v>60</v>
      </c>
      <c r="E12" s="520">
        <v>1</v>
      </c>
      <c r="F12" s="359">
        <v>6</v>
      </c>
      <c r="G12" s="359"/>
      <c r="H12" s="359"/>
      <c r="I12" s="359"/>
      <c r="J12" s="359"/>
      <c r="K12" s="359"/>
      <c r="L12" s="359"/>
      <c r="M12" s="359"/>
      <c r="N12" s="359"/>
      <c r="O12" s="349"/>
      <c r="P12" s="349"/>
      <c r="Q12" s="348"/>
      <c r="R12" s="348"/>
      <c r="S12" s="348"/>
      <c r="T12" s="348"/>
      <c r="U12" s="721"/>
    </row>
    <row r="13" spans="1:21" x14ac:dyDescent="0.2">
      <c r="B13" s="520" t="s">
        <v>418</v>
      </c>
      <c r="C13" s="520" t="s">
        <v>161</v>
      </c>
      <c r="D13" s="520">
        <v>80</v>
      </c>
      <c r="E13" s="520"/>
      <c r="F13" s="359"/>
      <c r="G13" s="359"/>
      <c r="H13" s="359"/>
      <c r="I13" s="359"/>
      <c r="J13" s="359"/>
      <c r="K13" s="359"/>
      <c r="L13" s="359"/>
      <c r="M13" s="359"/>
      <c r="N13" s="359"/>
      <c r="O13" s="349">
        <v>10</v>
      </c>
      <c r="P13" s="349"/>
      <c r="Q13" s="348"/>
      <c r="R13" s="348"/>
      <c r="S13" s="348"/>
      <c r="T13" s="348"/>
      <c r="U13" s="721"/>
    </row>
    <row r="14" spans="1:21" x14ac:dyDescent="0.2">
      <c r="B14" s="520" t="s">
        <v>163</v>
      </c>
      <c r="C14" s="520" t="s">
        <v>161</v>
      </c>
      <c r="D14" s="520">
        <v>120</v>
      </c>
      <c r="E14" s="520">
        <v>1</v>
      </c>
      <c r="F14" s="359"/>
      <c r="G14" s="359"/>
      <c r="H14" s="359"/>
      <c r="I14" s="359"/>
      <c r="J14" s="359"/>
      <c r="K14" s="359"/>
      <c r="L14" s="359"/>
      <c r="M14" s="359"/>
      <c r="N14" s="359"/>
      <c r="O14" s="349"/>
      <c r="P14" s="349"/>
      <c r="Q14" s="348"/>
      <c r="R14" s="348"/>
      <c r="S14" s="348"/>
      <c r="T14" s="348"/>
      <c r="U14" s="721"/>
    </row>
    <row r="15" spans="1:21" x14ac:dyDescent="0.2">
      <c r="B15" s="520" t="s">
        <v>163</v>
      </c>
      <c r="C15" s="520" t="s">
        <v>161</v>
      </c>
      <c r="D15" s="520">
        <v>60</v>
      </c>
      <c r="E15" s="520">
        <v>1</v>
      </c>
      <c r="F15" s="359"/>
      <c r="G15" s="359"/>
      <c r="H15" s="359"/>
      <c r="I15" s="359"/>
      <c r="J15" s="359"/>
      <c r="K15" s="359"/>
      <c r="L15" s="359"/>
      <c r="M15" s="359"/>
      <c r="N15" s="359"/>
      <c r="O15" s="349"/>
      <c r="P15" s="349"/>
      <c r="Q15" s="348"/>
      <c r="R15" s="348"/>
      <c r="S15" s="348"/>
      <c r="T15" s="348"/>
      <c r="U15" s="721"/>
    </row>
    <row r="16" spans="1:21" x14ac:dyDescent="0.2">
      <c r="B16" s="520" t="s">
        <v>163</v>
      </c>
      <c r="C16" s="520" t="s">
        <v>161</v>
      </c>
      <c r="D16" s="520">
        <v>20</v>
      </c>
      <c r="E16" s="520"/>
      <c r="F16" s="359"/>
      <c r="G16" s="359"/>
      <c r="H16" s="359"/>
      <c r="I16" s="359"/>
      <c r="J16" s="359"/>
      <c r="K16" s="359"/>
      <c r="L16" s="359"/>
      <c r="M16" s="359"/>
      <c r="N16" s="359"/>
      <c r="O16" s="349"/>
      <c r="P16" s="349"/>
      <c r="Q16" s="348"/>
      <c r="R16" s="348"/>
      <c r="S16" s="348"/>
      <c r="T16" s="348"/>
      <c r="U16" s="721"/>
    </row>
    <row r="17" spans="2:21" x14ac:dyDescent="0.2">
      <c r="B17" s="520" t="s">
        <v>164</v>
      </c>
      <c r="C17" s="520" t="s">
        <v>161</v>
      </c>
      <c r="D17" s="520">
        <v>120</v>
      </c>
      <c r="E17" s="520">
        <v>1</v>
      </c>
      <c r="F17" s="359"/>
      <c r="G17" s="359"/>
      <c r="H17" s="359"/>
      <c r="I17" s="359"/>
      <c r="J17" s="359"/>
      <c r="K17" s="359"/>
      <c r="L17" s="359"/>
      <c r="M17" s="359"/>
      <c r="N17" s="359"/>
      <c r="O17" s="349"/>
      <c r="P17" s="349"/>
      <c r="Q17" s="348"/>
      <c r="R17" s="348"/>
      <c r="S17" s="348"/>
      <c r="T17" s="348"/>
      <c r="U17" s="721"/>
    </row>
    <row r="18" spans="2:21" x14ac:dyDescent="0.2">
      <c r="B18" s="520" t="s">
        <v>164</v>
      </c>
      <c r="C18" s="520" t="s">
        <v>161</v>
      </c>
      <c r="D18" s="520">
        <v>60</v>
      </c>
      <c r="E18" s="520"/>
      <c r="F18" s="359"/>
      <c r="G18" s="359"/>
      <c r="H18" s="359"/>
      <c r="I18" s="359"/>
      <c r="J18" s="359"/>
      <c r="K18" s="359"/>
      <c r="L18" s="359"/>
      <c r="M18" s="359"/>
      <c r="N18" s="359"/>
      <c r="O18" s="349"/>
      <c r="P18" s="349"/>
      <c r="Q18" s="348"/>
      <c r="R18" s="348"/>
      <c r="S18" s="348"/>
      <c r="T18" s="348"/>
      <c r="U18" s="721"/>
    </row>
    <row r="19" spans="2:21" x14ac:dyDescent="0.2">
      <c r="B19" s="520" t="s">
        <v>165</v>
      </c>
      <c r="C19" s="520" t="s">
        <v>161</v>
      </c>
      <c r="D19" s="520">
        <v>120</v>
      </c>
      <c r="E19" s="520">
        <v>1</v>
      </c>
      <c r="F19" s="359"/>
      <c r="G19" s="359"/>
      <c r="H19" s="359"/>
      <c r="I19" s="359"/>
      <c r="J19" s="359"/>
      <c r="K19" s="359"/>
      <c r="L19" s="359"/>
      <c r="M19" s="359"/>
      <c r="N19" s="359"/>
      <c r="O19" s="349"/>
      <c r="P19" s="349"/>
      <c r="Q19" s="348"/>
      <c r="R19" s="348"/>
      <c r="S19" s="348"/>
      <c r="T19" s="348"/>
      <c r="U19" s="721"/>
    </row>
    <row r="20" spans="2:21" x14ac:dyDescent="0.2">
      <c r="B20" s="520" t="s">
        <v>477</v>
      </c>
      <c r="C20" s="520"/>
      <c r="D20" s="520">
        <v>80</v>
      </c>
      <c r="E20" s="520">
        <v>1</v>
      </c>
      <c r="F20" s="359"/>
      <c r="G20" s="359"/>
      <c r="H20" s="359"/>
      <c r="I20" s="359"/>
      <c r="J20" s="359"/>
      <c r="K20" s="359"/>
      <c r="L20" s="359"/>
      <c r="M20" s="359"/>
      <c r="N20" s="359"/>
      <c r="O20" s="349"/>
      <c r="P20" s="349"/>
      <c r="Q20" s="349">
        <v>8</v>
      </c>
      <c r="R20" s="349">
        <v>8</v>
      </c>
      <c r="S20" s="349">
        <v>12</v>
      </c>
      <c r="T20" s="348"/>
      <c r="U20" s="721"/>
    </row>
    <row r="21" spans="2:21" x14ac:dyDescent="0.2">
      <c r="B21" s="520" t="s">
        <v>606</v>
      </c>
      <c r="C21" s="520"/>
      <c r="D21" s="520">
        <v>80</v>
      </c>
      <c r="E21" s="520">
        <v>1</v>
      </c>
      <c r="F21" s="359"/>
      <c r="G21" s="359"/>
      <c r="H21" s="359"/>
      <c r="I21" s="359"/>
      <c r="J21" s="359"/>
      <c r="K21" s="359"/>
      <c r="L21" s="359"/>
      <c r="M21" s="359"/>
      <c r="N21" s="359"/>
      <c r="O21" s="349"/>
      <c r="P21" s="349"/>
      <c r="Q21" s="349"/>
      <c r="R21" s="349"/>
      <c r="S21" s="349"/>
      <c r="T21" s="349">
        <v>11</v>
      </c>
      <c r="U21" s="721">
        <v>13</v>
      </c>
    </row>
    <row r="22" spans="2:21" x14ac:dyDescent="0.2">
      <c r="B22" s="520" t="s">
        <v>607</v>
      </c>
      <c r="C22" s="520"/>
      <c r="D22" s="520">
        <v>80</v>
      </c>
      <c r="E22" s="520">
        <v>2</v>
      </c>
      <c r="F22" s="359"/>
      <c r="G22" s="359"/>
      <c r="H22" s="359"/>
      <c r="I22" s="359"/>
      <c r="J22" s="359"/>
      <c r="K22" s="359"/>
      <c r="L22" s="359"/>
      <c r="M22" s="359"/>
      <c r="N22" s="359"/>
      <c r="O22" s="349"/>
      <c r="P22" s="349"/>
      <c r="Q22" s="349"/>
      <c r="R22" s="349"/>
      <c r="S22" s="349"/>
      <c r="T22" s="349">
        <v>9</v>
      </c>
      <c r="U22" s="722">
        <v>8</v>
      </c>
    </row>
    <row r="23" spans="2:21" x14ac:dyDescent="0.2">
      <c r="B23" s="520" t="s">
        <v>166</v>
      </c>
      <c r="C23" s="520" t="s">
        <v>161</v>
      </c>
      <c r="D23" s="520">
        <v>160</v>
      </c>
      <c r="E23" s="520">
        <v>1</v>
      </c>
      <c r="F23" s="359">
        <v>10</v>
      </c>
      <c r="G23" s="359">
        <v>8</v>
      </c>
      <c r="H23" s="359">
        <v>17</v>
      </c>
      <c r="I23" s="359">
        <v>17</v>
      </c>
      <c r="J23" s="359">
        <v>15</v>
      </c>
      <c r="K23" s="359">
        <v>10</v>
      </c>
      <c r="L23" s="359">
        <v>8</v>
      </c>
      <c r="M23" s="359">
        <v>10</v>
      </c>
      <c r="N23" s="359">
        <v>9</v>
      </c>
      <c r="O23" s="349"/>
      <c r="P23" s="349"/>
      <c r="Q23" s="349">
        <v>8</v>
      </c>
      <c r="R23" s="349"/>
      <c r="S23" s="349">
        <v>8</v>
      </c>
      <c r="T23" s="349">
        <v>9</v>
      </c>
      <c r="U23" s="722">
        <v>8</v>
      </c>
    </row>
    <row r="24" spans="2:21" x14ac:dyDescent="0.2">
      <c r="B24" s="520" t="s">
        <v>166</v>
      </c>
      <c r="C24" s="520" t="s">
        <v>161</v>
      </c>
      <c r="D24" s="520">
        <v>160</v>
      </c>
      <c r="E24" s="520">
        <v>2</v>
      </c>
      <c r="F24" s="359">
        <v>8</v>
      </c>
      <c r="G24" s="359">
        <v>5</v>
      </c>
      <c r="H24" s="359">
        <v>7</v>
      </c>
      <c r="I24" s="359">
        <v>8</v>
      </c>
      <c r="J24" s="359">
        <v>15</v>
      </c>
      <c r="K24" s="359">
        <v>9</v>
      </c>
      <c r="L24" s="359">
        <v>8</v>
      </c>
      <c r="M24" s="359">
        <v>8</v>
      </c>
      <c r="N24" s="359">
        <v>8</v>
      </c>
      <c r="O24" s="349">
        <v>9</v>
      </c>
      <c r="P24" s="1063">
        <v>8</v>
      </c>
      <c r="Q24" s="1063">
        <v>8</v>
      </c>
      <c r="R24" s="1063">
        <v>9</v>
      </c>
      <c r="S24" s="1063">
        <v>8</v>
      </c>
      <c r="T24" s="1063">
        <v>10</v>
      </c>
      <c r="U24" s="1059">
        <v>8</v>
      </c>
    </row>
    <row r="25" spans="2:21" x14ac:dyDescent="0.2">
      <c r="B25" s="520" t="s">
        <v>166</v>
      </c>
      <c r="C25" s="520" t="s">
        <v>161</v>
      </c>
      <c r="D25" s="520">
        <v>160</v>
      </c>
      <c r="E25" s="520">
        <v>3</v>
      </c>
      <c r="F25" s="359">
        <v>7</v>
      </c>
      <c r="G25" s="359">
        <v>4</v>
      </c>
      <c r="H25" s="359">
        <v>5</v>
      </c>
      <c r="I25" s="359">
        <v>7</v>
      </c>
      <c r="J25" s="359">
        <v>8</v>
      </c>
      <c r="K25" s="359">
        <v>7</v>
      </c>
      <c r="L25" s="359">
        <v>8</v>
      </c>
      <c r="M25" s="359">
        <v>8</v>
      </c>
      <c r="N25" s="359">
        <v>8</v>
      </c>
      <c r="O25" s="349"/>
      <c r="P25" s="1064"/>
      <c r="Q25" s="1064"/>
      <c r="R25" s="1064"/>
      <c r="S25" s="1064"/>
      <c r="T25" s="1064"/>
      <c r="U25" s="1060"/>
    </row>
    <row r="26" spans="2:21" x14ac:dyDescent="0.2">
      <c r="B26" s="520" t="s">
        <v>167</v>
      </c>
      <c r="C26" s="520" t="s">
        <v>161</v>
      </c>
      <c r="D26" s="520">
        <v>160</v>
      </c>
      <c r="E26" s="520">
        <v>1</v>
      </c>
      <c r="F26" s="359">
        <v>31</v>
      </c>
      <c r="G26" s="359">
        <v>32</v>
      </c>
      <c r="H26" s="359">
        <v>31</v>
      </c>
      <c r="I26" s="359">
        <v>10</v>
      </c>
      <c r="J26" s="359">
        <v>18</v>
      </c>
      <c r="K26" s="359">
        <v>18</v>
      </c>
      <c r="L26" s="359">
        <v>14</v>
      </c>
      <c r="M26" s="359">
        <v>14</v>
      </c>
      <c r="N26" s="359">
        <v>12</v>
      </c>
      <c r="O26" s="349">
        <v>8</v>
      </c>
      <c r="P26" s="349">
        <v>11</v>
      </c>
      <c r="Q26" s="349">
        <v>10</v>
      </c>
      <c r="R26" s="349">
        <v>8</v>
      </c>
      <c r="S26" s="349">
        <v>8</v>
      </c>
      <c r="T26" s="349">
        <v>8</v>
      </c>
      <c r="U26" s="721">
        <v>8</v>
      </c>
    </row>
    <row r="27" spans="2:21" x14ac:dyDescent="0.2">
      <c r="B27" s="520" t="s">
        <v>167</v>
      </c>
      <c r="C27" s="520" t="s">
        <v>161</v>
      </c>
      <c r="D27" s="520">
        <v>160</v>
      </c>
      <c r="E27" s="520">
        <v>2</v>
      </c>
      <c r="F27" s="359">
        <v>14</v>
      </c>
      <c r="G27" s="359">
        <v>15</v>
      </c>
      <c r="H27" s="359">
        <v>24</v>
      </c>
      <c r="I27" s="359">
        <v>13</v>
      </c>
      <c r="J27" s="359">
        <v>11</v>
      </c>
      <c r="K27" s="359">
        <v>10</v>
      </c>
      <c r="L27" s="1061">
        <v>12</v>
      </c>
      <c r="M27" s="359">
        <v>16</v>
      </c>
      <c r="N27" s="359">
        <v>10</v>
      </c>
      <c r="O27" s="349"/>
      <c r="P27" s="349">
        <v>12</v>
      </c>
      <c r="Q27" s="349">
        <v>8</v>
      </c>
      <c r="R27" s="349">
        <v>9</v>
      </c>
      <c r="S27" s="349">
        <v>8</v>
      </c>
      <c r="T27" s="349">
        <v>9</v>
      </c>
      <c r="U27" s="1059">
        <v>8</v>
      </c>
    </row>
    <row r="28" spans="2:21" ht="12.75" customHeight="1" x14ac:dyDescent="0.2">
      <c r="B28" s="520" t="s">
        <v>167</v>
      </c>
      <c r="C28" s="520" t="s">
        <v>161</v>
      </c>
      <c r="D28" s="520">
        <v>160</v>
      </c>
      <c r="E28" s="520">
        <v>3</v>
      </c>
      <c r="F28" s="359">
        <v>8</v>
      </c>
      <c r="G28" s="359">
        <v>13</v>
      </c>
      <c r="H28" s="359">
        <v>10</v>
      </c>
      <c r="I28" s="359">
        <v>12</v>
      </c>
      <c r="J28" s="359">
        <v>8</v>
      </c>
      <c r="K28" s="359">
        <v>8</v>
      </c>
      <c r="L28" s="1062"/>
      <c r="M28" s="359"/>
      <c r="N28" s="359">
        <v>13</v>
      </c>
      <c r="O28" s="349">
        <v>12</v>
      </c>
      <c r="P28" s="349"/>
      <c r="Q28" s="349">
        <v>9</v>
      </c>
      <c r="R28" s="349"/>
      <c r="S28" s="349">
        <v>8</v>
      </c>
      <c r="T28" s="349">
        <v>8</v>
      </c>
      <c r="U28" s="1060"/>
    </row>
    <row r="29" spans="2:21" x14ac:dyDescent="0.2">
      <c r="B29" s="520" t="s">
        <v>291</v>
      </c>
      <c r="C29" s="520"/>
      <c r="D29" s="520">
        <v>80</v>
      </c>
      <c r="E29" s="520">
        <v>1</v>
      </c>
      <c r="F29" s="359"/>
      <c r="G29" s="359"/>
      <c r="H29" s="359"/>
      <c r="I29" s="359">
        <v>13</v>
      </c>
      <c r="J29" s="359">
        <v>13</v>
      </c>
      <c r="K29" s="359">
        <v>13</v>
      </c>
      <c r="L29" s="359">
        <v>10</v>
      </c>
      <c r="M29" s="359">
        <v>9</v>
      </c>
      <c r="N29" s="359">
        <v>10</v>
      </c>
      <c r="O29" s="349">
        <v>11</v>
      </c>
      <c r="P29" s="349">
        <v>9</v>
      </c>
      <c r="Q29" s="349">
        <v>8</v>
      </c>
      <c r="R29" s="349">
        <v>13</v>
      </c>
      <c r="S29" s="349">
        <v>10</v>
      </c>
      <c r="T29" s="349">
        <v>8</v>
      </c>
      <c r="U29" s="721">
        <v>8</v>
      </c>
    </row>
    <row r="30" spans="2:21" x14ac:dyDescent="0.2">
      <c r="B30" s="520" t="s">
        <v>507</v>
      </c>
      <c r="C30" s="520"/>
      <c r="D30" s="520">
        <v>80</v>
      </c>
      <c r="E30" s="520">
        <v>1</v>
      </c>
      <c r="F30" s="359"/>
      <c r="G30" s="359"/>
      <c r="H30" s="359"/>
      <c r="I30" s="359">
        <v>20</v>
      </c>
      <c r="J30" s="359">
        <v>8</v>
      </c>
      <c r="K30" s="359">
        <v>12</v>
      </c>
      <c r="L30" s="359"/>
      <c r="M30" s="359"/>
      <c r="N30" s="359"/>
      <c r="O30" s="349"/>
      <c r="P30" s="349"/>
      <c r="Q30" s="349">
        <v>8</v>
      </c>
      <c r="R30" s="349">
        <v>9</v>
      </c>
      <c r="S30" s="349">
        <v>8</v>
      </c>
      <c r="T30" s="349">
        <v>8</v>
      </c>
      <c r="U30" s="721">
        <v>8</v>
      </c>
    </row>
    <row r="31" spans="2:21" x14ac:dyDescent="0.2">
      <c r="B31" s="520" t="s">
        <v>508</v>
      </c>
      <c r="C31" s="520"/>
      <c r="D31" s="520">
        <v>80</v>
      </c>
      <c r="E31" s="520">
        <v>2</v>
      </c>
      <c r="F31" s="359"/>
      <c r="G31" s="359"/>
      <c r="H31" s="359"/>
      <c r="I31" s="359"/>
      <c r="J31" s="359"/>
      <c r="K31" s="359"/>
      <c r="L31" s="359"/>
      <c r="M31" s="359"/>
      <c r="N31" s="359"/>
      <c r="O31" s="349"/>
      <c r="P31" s="349"/>
      <c r="Q31" s="349"/>
      <c r="R31" s="349"/>
      <c r="S31" s="349"/>
      <c r="T31" s="349">
        <v>8</v>
      </c>
      <c r="U31" s="721">
        <v>5</v>
      </c>
    </row>
    <row r="32" spans="2:21" x14ac:dyDescent="0.2">
      <c r="B32" s="520" t="s">
        <v>508</v>
      </c>
      <c r="C32" s="520"/>
      <c r="D32" s="520">
        <v>80</v>
      </c>
      <c r="E32" s="520">
        <v>3</v>
      </c>
      <c r="F32" s="359"/>
      <c r="G32" s="359"/>
      <c r="H32" s="359"/>
      <c r="I32" s="359"/>
      <c r="J32" s="359"/>
      <c r="K32" s="359"/>
      <c r="L32" s="359"/>
      <c r="M32" s="359"/>
      <c r="N32" s="359"/>
      <c r="O32" s="349"/>
      <c r="P32" s="349"/>
      <c r="Q32" s="349"/>
      <c r="R32" s="349"/>
      <c r="S32" s="349">
        <v>9</v>
      </c>
      <c r="T32" s="349"/>
      <c r="U32" s="721"/>
    </row>
    <row r="33" spans="2:21" x14ac:dyDescent="0.2">
      <c r="B33" s="520" t="s">
        <v>294</v>
      </c>
      <c r="C33" s="520" t="s">
        <v>161</v>
      </c>
      <c r="D33" s="520">
        <v>80</v>
      </c>
      <c r="E33" s="520">
        <v>1</v>
      </c>
      <c r="F33" s="359"/>
      <c r="G33" s="359"/>
      <c r="H33" s="359"/>
      <c r="I33" s="359"/>
      <c r="J33" s="359">
        <v>9</v>
      </c>
      <c r="K33" s="359">
        <v>10</v>
      </c>
      <c r="L33" s="359"/>
      <c r="M33" s="359">
        <v>9</v>
      </c>
      <c r="N33" s="359">
        <v>10</v>
      </c>
      <c r="O33" s="349"/>
      <c r="P33" s="349"/>
      <c r="Q33" s="349"/>
      <c r="R33" s="349"/>
      <c r="S33" s="349"/>
      <c r="T33" s="349"/>
      <c r="U33" s="721"/>
    </row>
    <row r="34" spans="2:21" x14ac:dyDescent="0.2">
      <c r="B34" s="520" t="s">
        <v>351</v>
      </c>
      <c r="C34" s="520"/>
      <c r="D34" s="520">
        <v>80</v>
      </c>
      <c r="E34" s="520">
        <v>1</v>
      </c>
      <c r="F34" s="359"/>
      <c r="G34" s="359"/>
      <c r="H34" s="359"/>
      <c r="I34" s="359"/>
      <c r="J34" s="359"/>
      <c r="K34" s="359"/>
      <c r="L34" s="359"/>
      <c r="M34" s="359"/>
      <c r="N34" s="359">
        <v>8</v>
      </c>
      <c r="O34" s="349">
        <v>8</v>
      </c>
      <c r="P34" s="349">
        <v>8</v>
      </c>
      <c r="Q34" s="349"/>
      <c r="R34" s="349"/>
      <c r="S34" s="349"/>
      <c r="T34" s="349"/>
      <c r="U34" s="721"/>
    </row>
    <row r="35" spans="2:21" x14ac:dyDescent="0.2">
      <c r="B35" s="520" t="s">
        <v>618</v>
      </c>
      <c r="C35" s="520"/>
      <c r="D35" s="520">
        <v>80</v>
      </c>
      <c r="E35" s="520">
        <v>1</v>
      </c>
      <c r="F35" s="359"/>
      <c r="G35" s="359"/>
      <c r="H35" s="359"/>
      <c r="I35" s="359"/>
      <c r="J35" s="359"/>
      <c r="K35" s="359"/>
      <c r="L35" s="359"/>
      <c r="M35" s="359"/>
      <c r="N35" s="359">
        <v>8</v>
      </c>
      <c r="O35" s="349">
        <v>8</v>
      </c>
      <c r="P35" s="349">
        <v>9</v>
      </c>
      <c r="Q35" s="349"/>
      <c r="R35" s="349"/>
      <c r="S35" s="349"/>
      <c r="T35" s="349"/>
      <c r="U35" s="721">
        <v>8</v>
      </c>
    </row>
    <row r="36" spans="2:21" x14ac:dyDescent="0.2">
      <c r="B36" s="520" t="s">
        <v>352</v>
      </c>
      <c r="C36" s="520"/>
      <c r="D36" s="520">
        <v>120</v>
      </c>
      <c r="E36" s="520">
        <v>1</v>
      </c>
      <c r="F36" s="359"/>
      <c r="G36" s="359"/>
      <c r="H36" s="359"/>
      <c r="I36" s="359"/>
      <c r="J36" s="359"/>
      <c r="K36" s="359"/>
      <c r="L36" s="359"/>
      <c r="M36" s="359"/>
      <c r="N36" s="359"/>
      <c r="O36" s="349"/>
      <c r="P36" s="349"/>
      <c r="Q36" s="349">
        <v>12</v>
      </c>
      <c r="R36" s="349">
        <v>11</v>
      </c>
      <c r="S36" s="349">
        <v>8</v>
      </c>
      <c r="T36" s="349"/>
      <c r="U36" s="721"/>
    </row>
    <row r="37" spans="2:21" x14ac:dyDescent="0.2">
      <c r="B37" s="520" t="s">
        <v>608</v>
      </c>
      <c r="C37" s="520"/>
      <c r="D37" s="520">
        <v>80</v>
      </c>
      <c r="E37" s="520">
        <v>2</v>
      </c>
      <c r="F37" s="359"/>
      <c r="G37" s="359"/>
      <c r="H37" s="359"/>
      <c r="I37" s="359"/>
      <c r="J37" s="359"/>
      <c r="K37" s="359"/>
      <c r="L37" s="359"/>
      <c r="M37" s="359"/>
      <c r="N37" s="359"/>
      <c r="O37" s="349"/>
      <c r="P37" s="349"/>
      <c r="Q37" s="349"/>
      <c r="R37" s="349"/>
      <c r="S37" s="349"/>
      <c r="T37" s="349">
        <v>8</v>
      </c>
      <c r="U37" s="721">
        <v>5</v>
      </c>
    </row>
    <row r="38" spans="2:21" x14ac:dyDescent="0.2">
      <c r="B38" s="520" t="s">
        <v>478</v>
      </c>
      <c r="C38" s="520"/>
      <c r="D38" s="520">
        <v>80</v>
      </c>
      <c r="E38" s="520">
        <v>1</v>
      </c>
      <c r="F38" s="359"/>
      <c r="G38" s="359"/>
      <c r="H38" s="359"/>
      <c r="I38" s="359"/>
      <c r="J38" s="359"/>
      <c r="K38" s="359"/>
      <c r="L38" s="359"/>
      <c r="M38" s="359"/>
      <c r="N38" s="359"/>
      <c r="O38" s="349"/>
      <c r="P38" s="349"/>
      <c r="Q38" s="349">
        <v>8</v>
      </c>
      <c r="R38" s="349"/>
      <c r="S38" s="349"/>
      <c r="T38" s="349"/>
      <c r="U38" s="721"/>
    </row>
    <row r="39" spans="2:21" x14ac:dyDescent="0.2">
      <c r="B39" s="520" t="s">
        <v>479</v>
      </c>
      <c r="C39" s="520"/>
      <c r="D39" s="520">
        <v>80</v>
      </c>
      <c r="E39" s="520">
        <v>1</v>
      </c>
      <c r="F39" s="359"/>
      <c r="G39" s="359"/>
      <c r="H39" s="359"/>
      <c r="I39" s="359"/>
      <c r="J39" s="359"/>
      <c r="K39" s="359"/>
      <c r="L39" s="359"/>
      <c r="M39" s="359"/>
      <c r="N39" s="359"/>
      <c r="O39" s="349"/>
      <c r="P39" s="349"/>
      <c r="Q39" s="349">
        <v>9</v>
      </c>
      <c r="R39" s="349"/>
      <c r="S39" s="349"/>
      <c r="T39" s="349"/>
      <c r="U39" s="721"/>
    </row>
    <row r="40" spans="2:21" x14ac:dyDescent="0.2">
      <c r="B40" s="520" t="s">
        <v>168</v>
      </c>
      <c r="C40" s="520" t="s">
        <v>161</v>
      </c>
      <c r="D40" s="520">
        <v>120</v>
      </c>
      <c r="E40" s="520">
        <v>1</v>
      </c>
      <c r="F40" s="359">
        <v>8</v>
      </c>
      <c r="G40" s="359">
        <v>12</v>
      </c>
      <c r="H40" s="359">
        <v>6</v>
      </c>
      <c r="I40" s="359">
        <v>8</v>
      </c>
      <c r="J40" s="359">
        <v>8</v>
      </c>
      <c r="K40" s="359">
        <v>8</v>
      </c>
      <c r="L40" s="359">
        <v>8</v>
      </c>
      <c r="M40" s="359">
        <v>8</v>
      </c>
      <c r="N40" s="359"/>
      <c r="O40" s="349">
        <v>8</v>
      </c>
      <c r="P40" s="349">
        <v>8</v>
      </c>
      <c r="Q40" s="349"/>
      <c r="R40" s="349">
        <v>8</v>
      </c>
      <c r="S40" s="349"/>
      <c r="T40" s="349">
        <v>9</v>
      </c>
      <c r="U40" s="721"/>
    </row>
    <row r="41" spans="2:21" x14ac:dyDescent="0.2">
      <c r="B41" s="520" t="s">
        <v>480</v>
      </c>
      <c r="C41" s="520"/>
      <c r="D41" s="520">
        <v>120</v>
      </c>
      <c r="E41" s="520">
        <v>1</v>
      </c>
      <c r="F41" s="359"/>
      <c r="G41" s="359"/>
      <c r="H41" s="359"/>
      <c r="I41" s="359"/>
      <c r="J41" s="359"/>
      <c r="K41" s="359"/>
      <c r="L41" s="359"/>
      <c r="M41" s="359"/>
      <c r="N41" s="359"/>
      <c r="O41" s="349"/>
      <c r="P41" s="349">
        <v>8</v>
      </c>
      <c r="Q41" s="349">
        <v>8</v>
      </c>
      <c r="R41" s="349">
        <v>8</v>
      </c>
      <c r="S41" s="349">
        <v>9</v>
      </c>
      <c r="T41" s="349"/>
      <c r="U41" s="721"/>
    </row>
    <row r="42" spans="2:21" x14ac:dyDescent="0.2">
      <c r="B42" s="520" t="s">
        <v>481</v>
      </c>
      <c r="C42" s="520"/>
      <c r="D42" s="520">
        <v>120</v>
      </c>
      <c r="E42" s="520">
        <v>1</v>
      </c>
      <c r="F42" s="359"/>
      <c r="G42" s="359"/>
      <c r="H42" s="359"/>
      <c r="I42" s="359"/>
      <c r="J42" s="359"/>
      <c r="K42" s="359"/>
      <c r="L42" s="359"/>
      <c r="M42" s="359"/>
      <c r="N42" s="359"/>
      <c r="O42" s="349"/>
      <c r="P42" s="349"/>
      <c r="Q42" s="349">
        <v>8</v>
      </c>
      <c r="R42" s="349"/>
      <c r="S42" s="349"/>
      <c r="T42" s="349"/>
      <c r="U42" s="721"/>
    </row>
    <row r="43" spans="2:21" x14ac:dyDescent="0.2">
      <c r="B43" s="520" t="s">
        <v>169</v>
      </c>
      <c r="C43" s="520" t="s">
        <v>161</v>
      </c>
      <c r="D43" s="520">
        <v>120</v>
      </c>
      <c r="E43" s="520">
        <v>1</v>
      </c>
      <c r="F43" s="359">
        <v>9</v>
      </c>
      <c r="G43" s="359">
        <v>8</v>
      </c>
      <c r="H43" s="359">
        <v>7</v>
      </c>
      <c r="I43" s="359">
        <v>8</v>
      </c>
      <c r="J43" s="359">
        <v>8</v>
      </c>
      <c r="K43" s="359">
        <v>8</v>
      </c>
      <c r="L43" s="359">
        <v>8</v>
      </c>
      <c r="M43" s="359">
        <v>9</v>
      </c>
      <c r="N43" s="359">
        <v>8</v>
      </c>
      <c r="O43" s="349">
        <v>9</v>
      </c>
      <c r="P43" s="349"/>
      <c r="Q43" s="348"/>
      <c r="R43" s="348"/>
      <c r="S43" s="348"/>
      <c r="T43" s="348"/>
      <c r="U43" s="721"/>
    </row>
    <row r="44" spans="2:21" x14ac:dyDescent="0.2">
      <c r="B44" s="520" t="s">
        <v>170</v>
      </c>
      <c r="C44" s="520" t="s">
        <v>161</v>
      </c>
      <c r="D44" s="520">
        <v>120</v>
      </c>
      <c r="E44" s="520">
        <v>1</v>
      </c>
      <c r="F44" s="359">
        <v>13</v>
      </c>
      <c r="G44" s="359">
        <v>15</v>
      </c>
      <c r="H44" s="359">
        <v>12</v>
      </c>
      <c r="I44" s="359">
        <v>8</v>
      </c>
      <c r="J44" s="359">
        <v>8</v>
      </c>
      <c r="K44" s="359">
        <v>8</v>
      </c>
      <c r="L44" s="359">
        <v>8</v>
      </c>
      <c r="M44" s="359">
        <v>9</v>
      </c>
      <c r="N44" s="359">
        <v>8</v>
      </c>
      <c r="O44" s="349">
        <v>8</v>
      </c>
      <c r="P44" s="349"/>
      <c r="Q44" s="348"/>
      <c r="R44" s="348"/>
      <c r="S44" s="348"/>
      <c r="T44" s="348"/>
      <c r="U44" s="721"/>
    </row>
    <row r="45" spans="2:21" x14ac:dyDescent="0.2">
      <c r="B45" s="520" t="s">
        <v>171</v>
      </c>
      <c r="C45" s="520" t="s">
        <v>161</v>
      </c>
      <c r="D45" s="520">
        <v>120</v>
      </c>
      <c r="E45" s="520">
        <v>1</v>
      </c>
      <c r="F45" s="359">
        <v>10</v>
      </c>
      <c r="G45" s="359">
        <v>8</v>
      </c>
      <c r="H45" s="359">
        <v>8</v>
      </c>
      <c r="I45" s="359">
        <v>8</v>
      </c>
      <c r="J45" s="359">
        <v>9</v>
      </c>
      <c r="K45" s="359">
        <v>8</v>
      </c>
      <c r="L45" s="359"/>
      <c r="M45" s="359"/>
      <c r="N45" s="359"/>
      <c r="O45" s="349"/>
      <c r="P45" s="349"/>
      <c r="Q45" s="348"/>
      <c r="R45" s="348"/>
      <c r="S45" s="348"/>
      <c r="T45" s="348"/>
      <c r="U45" s="721"/>
    </row>
    <row r="46" spans="2:21" x14ac:dyDescent="0.2">
      <c r="B46" s="520" t="s">
        <v>244</v>
      </c>
      <c r="C46" s="520" t="s">
        <v>161</v>
      </c>
      <c r="D46" s="520">
        <v>120</v>
      </c>
      <c r="E46" s="520"/>
      <c r="F46" s="359"/>
      <c r="G46" s="359"/>
      <c r="H46" s="359"/>
      <c r="I46" s="359"/>
      <c r="J46" s="359"/>
      <c r="K46" s="359"/>
      <c r="L46" s="359"/>
      <c r="M46" s="359"/>
      <c r="N46" s="359"/>
      <c r="O46" s="349"/>
      <c r="P46" s="349"/>
      <c r="Q46" s="348"/>
      <c r="R46" s="348"/>
      <c r="S46" s="348"/>
      <c r="T46" s="348"/>
      <c r="U46" s="721"/>
    </row>
    <row r="47" spans="2:21" x14ac:dyDescent="0.2">
      <c r="B47" s="520" t="s">
        <v>245</v>
      </c>
      <c r="C47" s="520" t="s">
        <v>161</v>
      </c>
      <c r="D47" s="520">
        <v>120</v>
      </c>
      <c r="E47" s="520"/>
      <c r="F47" s="359"/>
      <c r="G47" s="359"/>
      <c r="H47" s="359"/>
      <c r="I47" s="359"/>
      <c r="J47" s="359"/>
      <c r="K47" s="359">
        <v>9</v>
      </c>
      <c r="L47" s="359"/>
      <c r="M47" s="359"/>
      <c r="N47" s="359"/>
      <c r="O47" s="349"/>
      <c r="P47" s="349"/>
      <c r="Q47" s="348"/>
      <c r="R47" s="348"/>
      <c r="S47" s="348"/>
      <c r="T47" s="348"/>
      <c r="U47" s="721"/>
    </row>
    <row r="48" spans="2:21" x14ac:dyDescent="0.2">
      <c r="B48" s="520" t="s">
        <v>245</v>
      </c>
      <c r="C48" s="520" t="s">
        <v>161</v>
      </c>
      <c r="D48" s="520">
        <v>80</v>
      </c>
      <c r="E48" s="520"/>
      <c r="F48" s="359"/>
      <c r="G48" s="359"/>
      <c r="H48" s="359"/>
      <c r="I48" s="359"/>
      <c r="J48" s="359"/>
      <c r="K48" s="359"/>
      <c r="L48" s="359"/>
      <c r="M48" s="359"/>
      <c r="N48" s="359"/>
      <c r="O48" s="349"/>
      <c r="P48" s="349"/>
      <c r="Q48" s="348"/>
      <c r="R48" s="348"/>
      <c r="S48" s="348"/>
      <c r="T48" s="348"/>
      <c r="U48" s="721"/>
    </row>
    <row r="49" spans="2:21" x14ac:dyDescent="0.2">
      <c r="B49" s="520" t="s">
        <v>172</v>
      </c>
      <c r="C49" s="520" t="s">
        <v>161</v>
      </c>
      <c r="D49" s="520">
        <v>120</v>
      </c>
      <c r="E49" s="520">
        <v>1</v>
      </c>
      <c r="F49" s="359"/>
      <c r="G49" s="359"/>
      <c r="H49" s="359"/>
      <c r="I49" s="359"/>
      <c r="J49" s="359"/>
      <c r="K49" s="359"/>
      <c r="L49" s="359"/>
      <c r="M49" s="359"/>
      <c r="N49" s="359"/>
      <c r="O49" s="349"/>
      <c r="P49" s="349"/>
      <c r="Q49" s="348"/>
      <c r="R49" s="348"/>
      <c r="S49" s="348"/>
      <c r="T49" s="348"/>
      <c r="U49" s="721"/>
    </row>
    <row r="50" spans="2:21" x14ac:dyDescent="0.2">
      <c r="B50" s="520" t="s">
        <v>169</v>
      </c>
      <c r="C50" s="520" t="s">
        <v>161</v>
      </c>
      <c r="D50" s="520">
        <v>120</v>
      </c>
      <c r="E50" s="520">
        <v>2</v>
      </c>
      <c r="F50" s="359"/>
      <c r="G50" s="359"/>
      <c r="H50" s="359"/>
      <c r="I50" s="359"/>
      <c r="J50" s="359"/>
      <c r="K50" s="359"/>
      <c r="L50" s="359"/>
      <c r="M50" s="359"/>
      <c r="N50" s="359"/>
      <c r="O50" s="349"/>
      <c r="P50" s="349"/>
      <c r="Q50" s="348"/>
      <c r="R50" s="348"/>
      <c r="S50" s="348"/>
      <c r="T50" s="348"/>
      <c r="U50" s="721"/>
    </row>
    <row r="51" spans="2:21" x14ac:dyDescent="0.2">
      <c r="B51" s="520" t="s">
        <v>170</v>
      </c>
      <c r="C51" s="520" t="s">
        <v>161</v>
      </c>
      <c r="D51" s="520">
        <v>120</v>
      </c>
      <c r="E51" s="520">
        <v>2</v>
      </c>
      <c r="F51" s="359"/>
      <c r="G51" s="359"/>
      <c r="H51" s="359"/>
      <c r="I51" s="359"/>
      <c r="J51" s="359"/>
      <c r="K51" s="359"/>
      <c r="L51" s="359"/>
      <c r="M51" s="359"/>
      <c r="N51" s="359"/>
      <c r="O51" s="349"/>
      <c r="P51" s="349"/>
      <c r="Q51" s="348"/>
      <c r="R51" s="348"/>
      <c r="S51" s="348"/>
      <c r="T51" s="348"/>
      <c r="U51" s="721"/>
    </row>
    <row r="52" spans="2:21" x14ac:dyDescent="0.2">
      <c r="B52" s="520" t="s">
        <v>173</v>
      </c>
      <c r="C52" s="521" t="s">
        <v>161</v>
      </c>
      <c r="D52" s="521">
        <v>80</v>
      </c>
      <c r="E52" s="521">
        <v>1</v>
      </c>
      <c r="F52" s="359"/>
      <c r="G52" s="359"/>
      <c r="H52" s="359"/>
      <c r="I52" s="359"/>
      <c r="J52" s="359"/>
      <c r="K52" s="359"/>
      <c r="L52" s="359"/>
      <c r="M52" s="359"/>
      <c r="N52" s="359"/>
      <c r="O52" s="349"/>
      <c r="P52" s="349"/>
      <c r="Q52" s="348"/>
      <c r="R52" s="348"/>
      <c r="S52" s="348"/>
      <c r="T52" s="348"/>
      <c r="U52" s="721"/>
    </row>
    <row r="53" spans="2:21" x14ac:dyDescent="0.2">
      <c r="B53" s="520" t="s">
        <v>265</v>
      </c>
      <c r="C53" s="521" t="s">
        <v>176</v>
      </c>
      <c r="D53" s="521">
        <v>40</v>
      </c>
      <c r="E53" s="521"/>
      <c r="F53" s="359">
        <v>8</v>
      </c>
      <c r="G53" s="359">
        <v>9</v>
      </c>
      <c r="H53" s="359">
        <v>5</v>
      </c>
      <c r="I53" s="359">
        <v>9</v>
      </c>
      <c r="J53" s="359"/>
      <c r="K53" s="359"/>
      <c r="L53" s="359"/>
      <c r="M53" s="359"/>
      <c r="N53" s="359"/>
      <c r="O53" s="349"/>
      <c r="P53" s="349"/>
      <c r="Q53" s="348"/>
      <c r="R53" s="348"/>
      <c r="S53" s="348"/>
      <c r="T53" s="348"/>
      <c r="U53" s="721"/>
    </row>
    <row r="54" spans="2:21" x14ac:dyDescent="0.2">
      <c r="B54" s="520" t="s">
        <v>266</v>
      </c>
      <c r="C54" s="521" t="s">
        <v>176</v>
      </c>
      <c r="D54" s="521">
        <v>40</v>
      </c>
      <c r="E54" s="521"/>
      <c r="F54" s="359">
        <v>10</v>
      </c>
      <c r="G54" s="359"/>
      <c r="H54" s="359">
        <v>13</v>
      </c>
      <c r="I54" s="359"/>
      <c r="J54" s="359"/>
      <c r="K54" s="359"/>
      <c r="L54" s="359"/>
      <c r="M54" s="359"/>
      <c r="N54" s="359"/>
      <c r="O54" s="349"/>
      <c r="P54" s="349"/>
      <c r="Q54" s="348"/>
      <c r="R54" s="348"/>
      <c r="S54" s="348"/>
      <c r="T54" s="348"/>
      <c r="U54" s="721"/>
    </row>
    <row r="55" spans="2:21" x14ac:dyDescent="0.2">
      <c r="B55" s="520" t="s">
        <v>174</v>
      </c>
      <c r="C55" s="521"/>
      <c r="D55" s="521">
        <v>40</v>
      </c>
      <c r="E55" s="521"/>
      <c r="F55" s="359"/>
      <c r="G55" s="359"/>
      <c r="H55" s="359"/>
      <c r="I55" s="359"/>
      <c r="J55" s="359"/>
      <c r="K55" s="359"/>
      <c r="L55" s="359"/>
      <c r="M55" s="359"/>
      <c r="N55" s="359"/>
      <c r="O55" s="349"/>
      <c r="P55" s="349"/>
      <c r="Q55" s="348"/>
      <c r="R55" s="348"/>
      <c r="S55" s="348"/>
      <c r="T55" s="348"/>
      <c r="U55" s="721"/>
    </row>
    <row r="56" spans="2:21" x14ac:dyDescent="0.2">
      <c r="B56" s="520" t="s">
        <v>175</v>
      </c>
      <c r="C56" s="521" t="s">
        <v>176</v>
      </c>
      <c r="D56" s="521">
        <v>20</v>
      </c>
      <c r="E56" s="521"/>
      <c r="F56" s="359"/>
      <c r="G56" s="359"/>
      <c r="H56" s="359"/>
      <c r="I56" s="359"/>
      <c r="J56" s="359"/>
      <c r="K56" s="359"/>
      <c r="L56" s="359"/>
      <c r="M56" s="359"/>
      <c r="N56" s="359"/>
      <c r="O56" s="349"/>
      <c r="P56" s="349"/>
      <c r="Q56" s="348"/>
      <c r="R56" s="348"/>
      <c r="S56" s="348"/>
      <c r="T56" s="348"/>
      <c r="U56" s="721"/>
    </row>
    <row r="57" spans="2:21" x14ac:dyDescent="0.2">
      <c r="B57" s="520" t="s">
        <v>177</v>
      </c>
      <c r="C57" s="521" t="s">
        <v>176</v>
      </c>
      <c r="D57" s="521">
        <v>20</v>
      </c>
      <c r="E57" s="521"/>
      <c r="F57" s="359"/>
      <c r="G57" s="359"/>
      <c r="H57" s="359"/>
      <c r="I57" s="359"/>
      <c r="J57" s="359"/>
      <c r="K57" s="359"/>
      <c r="L57" s="359"/>
      <c r="M57" s="359"/>
      <c r="N57" s="359"/>
      <c r="O57" s="349"/>
      <c r="P57" s="349"/>
      <c r="Q57" s="348"/>
      <c r="R57" s="348"/>
      <c r="S57" s="348"/>
      <c r="T57" s="348"/>
      <c r="U57" s="721"/>
    </row>
    <row r="58" spans="2:21" x14ac:dyDescent="0.2">
      <c r="B58" s="522" t="s">
        <v>178</v>
      </c>
      <c r="C58" s="523" t="s">
        <v>176</v>
      </c>
      <c r="D58" s="523">
        <v>20</v>
      </c>
      <c r="E58" s="523"/>
      <c r="F58" s="359"/>
      <c r="G58" s="359"/>
      <c r="H58" s="359"/>
      <c r="I58" s="359"/>
      <c r="J58" s="359"/>
      <c r="K58" s="359"/>
      <c r="L58" s="359"/>
      <c r="M58" s="359"/>
      <c r="N58" s="359"/>
      <c r="O58" s="349"/>
      <c r="P58" s="349"/>
      <c r="Q58" s="348"/>
      <c r="R58" s="348"/>
      <c r="S58" s="348"/>
      <c r="T58" s="348"/>
      <c r="U58" s="721"/>
    </row>
    <row r="59" spans="2:21" x14ac:dyDescent="0.2">
      <c r="B59" s="723" t="s">
        <v>360</v>
      </c>
      <c r="C59" s="723"/>
      <c r="D59" s="723"/>
      <c r="E59" s="723"/>
      <c r="F59" s="724">
        <f t="shared" ref="F59:N59" si="0">SUM(F11:F58)</f>
        <v>142</v>
      </c>
      <c r="G59" s="724">
        <f t="shared" si="0"/>
        <v>129</v>
      </c>
      <c r="H59" s="724">
        <f t="shared" si="0"/>
        <v>145</v>
      </c>
      <c r="I59" s="724">
        <f t="shared" si="0"/>
        <v>141</v>
      </c>
      <c r="J59" s="724">
        <f t="shared" si="0"/>
        <v>138</v>
      </c>
      <c r="K59" s="724">
        <f t="shared" si="0"/>
        <v>138</v>
      </c>
      <c r="L59" s="724">
        <f t="shared" si="0"/>
        <v>84</v>
      </c>
      <c r="M59" s="724">
        <f t="shared" si="0"/>
        <v>100</v>
      </c>
      <c r="N59" s="724">
        <f t="shared" si="0"/>
        <v>112</v>
      </c>
      <c r="O59" s="724">
        <f t="shared" ref="O59:T59" si="1">SUM(O11:O58)</f>
        <v>91</v>
      </c>
      <c r="P59" s="724">
        <f t="shared" si="1"/>
        <v>73</v>
      </c>
      <c r="Q59" s="724">
        <f t="shared" si="1"/>
        <v>112</v>
      </c>
      <c r="R59" s="724">
        <f t="shared" si="1"/>
        <v>83</v>
      </c>
      <c r="S59" s="724">
        <f t="shared" si="1"/>
        <v>96</v>
      </c>
      <c r="T59" s="724">
        <f t="shared" si="1"/>
        <v>105</v>
      </c>
      <c r="U59" s="350">
        <f>SUM(U11:U58)</f>
        <v>87</v>
      </c>
    </row>
  </sheetData>
  <mergeCells count="12">
    <mergeCell ref="B2:T2"/>
    <mergeCell ref="B4:T4"/>
    <mergeCell ref="B5:T5"/>
    <mergeCell ref="B6:T6"/>
    <mergeCell ref="U27:U28"/>
    <mergeCell ref="L27:L28"/>
    <mergeCell ref="U24:U25"/>
    <mergeCell ref="T24:T25"/>
    <mergeCell ref="P24:P25"/>
    <mergeCell ref="Q24:Q25"/>
    <mergeCell ref="R24:R25"/>
    <mergeCell ref="S24:S25"/>
  </mergeCells>
  <phoneticPr fontId="4" type="noConversion"/>
  <pageMargins left="0.78740157480314965" right="0.78740157480314965" top="0.59055118110236227" bottom="0.98425196850393704" header="0.51181102362204722" footer="0.51181102362204722"/>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T85"/>
  <sheetViews>
    <sheetView topLeftCell="A64" zoomScaleNormal="100" workbookViewId="0">
      <selection activeCell="B6" sqref="B6"/>
    </sheetView>
  </sheetViews>
  <sheetFormatPr baseColWidth="10" defaultColWidth="35.42578125" defaultRowHeight="11.25" x14ac:dyDescent="0.2"/>
  <cols>
    <col min="1" max="1" width="45" style="362" bestFit="1" customWidth="1"/>
    <col min="2" max="2" width="4.5703125" style="340" customWidth="1"/>
    <col min="3" max="3" width="4.7109375" style="340" customWidth="1"/>
    <col min="4" max="4" width="3.42578125" style="340" customWidth="1"/>
    <col min="5" max="6" width="4.7109375" style="340" customWidth="1"/>
    <col min="7" max="8" width="4.7109375" style="363" customWidth="1"/>
    <col min="9" max="13" width="4.7109375" style="340" customWidth="1"/>
    <col min="14" max="14" width="4.7109375" style="364" customWidth="1"/>
    <col min="15" max="16" width="4.7109375" style="341" customWidth="1"/>
    <col min="17" max="17" width="4.7109375" style="340" customWidth="1"/>
    <col min="18" max="18" width="4.7109375" style="341" customWidth="1"/>
    <col min="19" max="20" width="4.7109375" style="40" customWidth="1"/>
    <col min="21" max="16384" width="35.42578125" style="40"/>
  </cols>
  <sheetData>
    <row r="1" spans="1:20" s="65" customFormat="1" ht="15" customHeight="1" x14ac:dyDescent="0.25">
      <c r="A1" s="1065" t="s">
        <v>747</v>
      </c>
      <c r="B1" s="1066"/>
      <c r="C1" s="1066"/>
      <c r="D1" s="1066"/>
      <c r="E1" s="1066"/>
      <c r="F1" s="1066"/>
      <c r="G1" s="1066"/>
      <c r="H1" s="1066"/>
      <c r="I1" s="1066"/>
      <c r="J1" s="1066"/>
      <c r="K1" s="1066"/>
      <c r="L1" s="1066"/>
      <c r="M1" s="1066"/>
      <c r="N1" s="1066"/>
      <c r="O1" s="1066"/>
      <c r="P1" s="1066"/>
      <c r="Q1" s="1066"/>
      <c r="R1" s="1066"/>
      <c r="S1" s="1067"/>
    </row>
    <row r="2" spans="1:20" s="65" customFormat="1" ht="15" customHeight="1" x14ac:dyDescent="0.25">
      <c r="A2" s="1077" t="s">
        <v>746</v>
      </c>
      <c r="B2" s="1078"/>
      <c r="C2" s="1078"/>
      <c r="D2" s="1078"/>
      <c r="E2" s="1078"/>
      <c r="F2" s="1078"/>
      <c r="G2" s="1078"/>
      <c r="H2" s="1078"/>
      <c r="I2" s="1078"/>
      <c r="J2" s="1078"/>
      <c r="K2" s="1078"/>
      <c r="L2" s="1078"/>
      <c r="M2" s="1078"/>
      <c r="N2" s="1078"/>
      <c r="O2" s="1078"/>
      <c r="P2" s="1078"/>
      <c r="Q2" s="1078"/>
      <c r="R2" s="1078"/>
      <c r="S2" s="1079"/>
    </row>
    <row r="3" spans="1:20" s="65" customFormat="1" ht="15" customHeight="1" x14ac:dyDescent="0.25">
      <c r="A3" s="1068" t="s">
        <v>419</v>
      </c>
      <c r="B3" s="1069"/>
      <c r="C3" s="1069"/>
      <c r="D3" s="1069"/>
      <c r="E3" s="1069"/>
      <c r="F3" s="1069"/>
      <c r="G3" s="1069"/>
      <c r="H3" s="1069"/>
      <c r="I3" s="1069"/>
      <c r="J3" s="1069"/>
      <c r="K3" s="1069"/>
      <c r="L3" s="1069"/>
      <c r="M3" s="1069"/>
      <c r="N3" s="1069"/>
      <c r="O3" s="1069"/>
      <c r="P3" s="1069"/>
      <c r="Q3" s="1069"/>
      <c r="R3" s="1069"/>
      <c r="S3" s="1070"/>
    </row>
    <row r="4" spans="1:20" s="65" customFormat="1" ht="15" customHeight="1" x14ac:dyDescent="0.25">
      <c r="A4" s="1071" t="s">
        <v>569</v>
      </c>
      <c r="B4" s="1072"/>
      <c r="C4" s="1072"/>
      <c r="D4" s="1072"/>
      <c r="E4" s="1072"/>
      <c r="F4" s="1072"/>
      <c r="G4" s="1072"/>
      <c r="H4" s="1072"/>
      <c r="I4" s="1072"/>
      <c r="J4" s="1072"/>
      <c r="K4" s="1072"/>
      <c r="L4" s="1072"/>
      <c r="M4" s="1072"/>
      <c r="N4" s="1072"/>
      <c r="O4" s="1072"/>
      <c r="P4" s="1072"/>
      <c r="Q4" s="1072"/>
      <c r="R4" s="1072"/>
      <c r="S4" s="1073"/>
    </row>
    <row r="5" spans="1:20" s="65" customFormat="1" ht="15" customHeight="1" thickBot="1" x14ac:dyDescent="0.3">
      <c r="A5" s="1074" t="s">
        <v>560</v>
      </c>
      <c r="B5" s="1075"/>
      <c r="C5" s="1075"/>
      <c r="D5" s="1075"/>
      <c r="E5" s="1075"/>
      <c r="F5" s="1075"/>
      <c r="G5" s="1075"/>
      <c r="H5" s="1075"/>
      <c r="I5" s="1075"/>
      <c r="J5" s="1075"/>
      <c r="K5" s="1075"/>
      <c r="L5" s="1075"/>
      <c r="M5" s="1075"/>
      <c r="N5" s="1075"/>
      <c r="O5" s="1075"/>
      <c r="P5" s="1075"/>
      <c r="Q5" s="1075"/>
      <c r="R5" s="1075"/>
      <c r="S5" s="1076"/>
    </row>
    <row r="6" spans="1:20" s="75" customFormat="1" ht="9" customHeight="1" x14ac:dyDescent="0.15">
      <c r="A6" s="351"/>
      <c r="B6" s="352"/>
      <c r="C6" s="352"/>
      <c r="D6" s="353"/>
      <c r="E6" s="354"/>
      <c r="F6" s="354"/>
      <c r="G6" s="355"/>
      <c r="H6" s="355"/>
      <c r="I6" s="354"/>
      <c r="J6" s="354"/>
      <c r="K6" s="354"/>
      <c r="L6" s="354"/>
      <c r="M6" s="354"/>
      <c r="N6" s="356"/>
      <c r="O6" s="357"/>
      <c r="P6" s="357"/>
      <c r="Q6" s="354"/>
      <c r="R6" s="357"/>
    </row>
    <row r="7" spans="1:20" x14ac:dyDescent="0.2">
      <c r="A7" s="358"/>
      <c r="B7" s="345"/>
      <c r="C7" s="345"/>
      <c r="D7" s="346"/>
      <c r="E7" s="347" t="s">
        <v>155</v>
      </c>
      <c r="F7" s="347" t="s">
        <v>155</v>
      </c>
      <c r="G7" s="347" t="s">
        <v>155</v>
      </c>
      <c r="H7" s="347" t="s">
        <v>155</v>
      </c>
      <c r="I7" s="347" t="s">
        <v>155</v>
      </c>
      <c r="J7" s="347" t="s">
        <v>155</v>
      </c>
      <c r="K7" s="347" t="s">
        <v>155</v>
      </c>
      <c r="L7" s="347" t="s">
        <v>155</v>
      </c>
      <c r="M7" s="347" t="s">
        <v>155</v>
      </c>
      <c r="N7" s="348" t="s">
        <v>155</v>
      </c>
      <c r="O7" s="348" t="s">
        <v>155</v>
      </c>
      <c r="P7" s="348" t="s">
        <v>155</v>
      </c>
      <c r="Q7" s="348" t="s">
        <v>155</v>
      </c>
      <c r="R7" s="348" t="s">
        <v>155</v>
      </c>
      <c r="S7" s="348" t="s">
        <v>155</v>
      </c>
      <c r="T7" s="721" t="s">
        <v>155</v>
      </c>
    </row>
    <row r="8" spans="1:20" x14ac:dyDescent="0.2">
      <c r="A8" s="358"/>
      <c r="B8" s="345"/>
      <c r="C8" s="345"/>
      <c r="D8" s="346"/>
      <c r="E8" s="347">
        <v>2005</v>
      </c>
      <c r="F8" s="347">
        <v>2006</v>
      </c>
      <c r="G8" s="347">
        <v>2007</v>
      </c>
      <c r="H8" s="347">
        <v>2008</v>
      </c>
      <c r="I8" s="347">
        <v>2009</v>
      </c>
      <c r="J8" s="347">
        <v>2010</v>
      </c>
      <c r="K8" s="347">
        <v>2011</v>
      </c>
      <c r="L8" s="347">
        <v>2012</v>
      </c>
      <c r="M8" s="347">
        <v>2013</v>
      </c>
      <c r="N8" s="348">
        <v>2014</v>
      </c>
      <c r="O8" s="348">
        <v>2015</v>
      </c>
      <c r="P8" s="348">
        <v>2016</v>
      </c>
      <c r="Q8" s="348">
        <v>2017</v>
      </c>
      <c r="R8" s="348">
        <v>2018</v>
      </c>
      <c r="S8" s="348">
        <v>2019</v>
      </c>
      <c r="T8" s="721">
        <v>2020</v>
      </c>
    </row>
    <row r="9" spans="1:20" x14ac:dyDescent="0.2">
      <c r="A9" s="524" t="s">
        <v>156</v>
      </c>
      <c r="B9" s="518" t="s">
        <v>157</v>
      </c>
      <c r="C9" s="518" t="s">
        <v>158</v>
      </c>
      <c r="D9" s="518" t="s">
        <v>159</v>
      </c>
      <c r="E9" s="347">
        <v>2006</v>
      </c>
      <c r="F9" s="347">
        <v>2007</v>
      </c>
      <c r="G9" s="347">
        <v>2008</v>
      </c>
      <c r="H9" s="347">
        <v>2009</v>
      </c>
      <c r="I9" s="347">
        <v>2010</v>
      </c>
      <c r="J9" s="347">
        <v>2011</v>
      </c>
      <c r="K9" s="347">
        <v>2012</v>
      </c>
      <c r="L9" s="347">
        <v>2013</v>
      </c>
      <c r="M9" s="347">
        <v>2014</v>
      </c>
      <c r="N9" s="348">
        <v>2015</v>
      </c>
      <c r="O9" s="348">
        <v>2016</v>
      </c>
      <c r="P9" s="348">
        <v>2017</v>
      </c>
      <c r="Q9" s="348">
        <v>2018</v>
      </c>
      <c r="R9" s="348">
        <v>2019</v>
      </c>
      <c r="S9" s="348">
        <v>2020</v>
      </c>
      <c r="T9" s="721">
        <v>2021</v>
      </c>
    </row>
    <row r="10" spans="1:20" ht="11.25" customHeight="1" x14ac:dyDescent="0.2">
      <c r="A10" s="525" t="s">
        <v>179</v>
      </c>
      <c r="B10" s="526" t="s">
        <v>180</v>
      </c>
      <c r="C10" s="526">
        <v>240</v>
      </c>
      <c r="D10" s="518">
        <v>1</v>
      </c>
      <c r="E10" s="359"/>
      <c r="F10" s="359"/>
      <c r="G10" s="359"/>
      <c r="H10" s="359"/>
      <c r="I10" s="359"/>
      <c r="J10" s="359"/>
      <c r="K10" s="359"/>
      <c r="L10" s="359"/>
      <c r="M10" s="349"/>
      <c r="N10" s="349"/>
      <c r="O10" s="349"/>
      <c r="P10" s="348"/>
      <c r="Q10" s="348"/>
      <c r="R10" s="348"/>
      <c r="S10" s="348"/>
      <c r="T10" s="721"/>
    </row>
    <row r="11" spans="1:20" ht="11.25" customHeight="1" x14ac:dyDescent="0.2">
      <c r="A11" s="525" t="s">
        <v>179</v>
      </c>
      <c r="B11" s="526" t="s">
        <v>180</v>
      </c>
      <c r="C11" s="526">
        <v>240</v>
      </c>
      <c r="D11" s="518">
        <v>2</v>
      </c>
      <c r="E11" s="359">
        <v>6</v>
      </c>
      <c r="F11" s="359"/>
      <c r="G11" s="359"/>
      <c r="H11" s="359"/>
      <c r="I11" s="359"/>
      <c r="J11" s="359"/>
      <c r="K11" s="359"/>
      <c r="L11" s="359"/>
      <c r="M11" s="349"/>
      <c r="N11" s="349"/>
      <c r="O11" s="349"/>
      <c r="P11" s="348"/>
      <c r="Q11" s="348"/>
      <c r="R11" s="348"/>
      <c r="S11" s="348"/>
      <c r="T11" s="721"/>
    </row>
    <row r="12" spans="1:20" ht="11.25" customHeight="1" x14ac:dyDescent="0.2">
      <c r="A12" s="525" t="s">
        <v>179</v>
      </c>
      <c r="B12" s="526" t="s">
        <v>180</v>
      </c>
      <c r="C12" s="526">
        <v>240</v>
      </c>
      <c r="D12" s="518">
        <v>3</v>
      </c>
      <c r="E12" s="359">
        <v>8</v>
      </c>
      <c r="F12" s="359">
        <v>7</v>
      </c>
      <c r="G12" s="359"/>
      <c r="H12" s="359"/>
      <c r="I12" s="359"/>
      <c r="J12" s="359"/>
      <c r="K12" s="359"/>
      <c r="L12" s="359"/>
      <c r="M12" s="349"/>
      <c r="N12" s="349"/>
      <c r="O12" s="349"/>
      <c r="P12" s="348"/>
      <c r="Q12" s="348"/>
      <c r="R12" s="348"/>
      <c r="S12" s="348"/>
      <c r="T12" s="721"/>
    </row>
    <row r="13" spans="1:20" ht="11.25" customHeight="1" x14ac:dyDescent="0.2">
      <c r="A13" s="525" t="s">
        <v>179</v>
      </c>
      <c r="B13" s="526" t="s">
        <v>180</v>
      </c>
      <c r="C13" s="526">
        <v>180</v>
      </c>
      <c r="D13" s="518">
        <v>1</v>
      </c>
      <c r="E13" s="359"/>
      <c r="F13" s="359">
        <v>14</v>
      </c>
      <c r="G13" s="359">
        <v>18</v>
      </c>
      <c r="H13" s="359"/>
      <c r="I13" s="359"/>
      <c r="J13" s="359"/>
      <c r="K13" s="359"/>
      <c r="L13" s="359"/>
      <c r="M13" s="349"/>
      <c r="N13" s="349"/>
      <c r="O13" s="349"/>
      <c r="P13" s="348"/>
      <c r="Q13" s="348"/>
      <c r="R13" s="348"/>
      <c r="S13" s="348"/>
      <c r="T13" s="721"/>
    </row>
    <row r="14" spans="1:20" ht="11.25" customHeight="1" x14ac:dyDescent="0.2">
      <c r="A14" s="525" t="s">
        <v>179</v>
      </c>
      <c r="B14" s="526" t="s">
        <v>180</v>
      </c>
      <c r="C14" s="526">
        <v>180</v>
      </c>
      <c r="D14" s="518">
        <v>2</v>
      </c>
      <c r="E14" s="359"/>
      <c r="F14" s="359"/>
      <c r="G14" s="359">
        <v>9</v>
      </c>
      <c r="H14" s="359"/>
      <c r="I14" s="359"/>
      <c r="J14" s="359"/>
      <c r="K14" s="359"/>
      <c r="L14" s="359"/>
      <c r="M14" s="349"/>
      <c r="N14" s="349"/>
      <c r="O14" s="349"/>
      <c r="P14" s="348"/>
      <c r="Q14" s="348"/>
      <c r="R14" s="348"/>
      <c r="S14" s="348"/>
      <c r="T14" s="721"/>
    </row>
    <row r="15" spans="1:20" ht="11.25" customHeight="1" x14ac:dyDescent="0.2">
      <c r="A15" s="525" t="s">
        <v>290</v>
      </c>
      <c r="B15" s="526" t="s">
        <v>180</v>
      </c>
      <c r="C15" s="526">
        <v>180</v>
      </c>
      <c r="D15" s="518">
        <v>1</v>
      </c>
      <c r="E15" s="359"/>
      <c r="F15" s="359"/>
      <c r="G15" s="359"/>
      <c r="H15" s="359">
        <v>10</v>
      </c>
      <c r="I15" s="359">
        <v>16</v>
      </c>
      <c r="J15" s="359">
        <v>9</v>
      </c>
      <c r="K15" s="359">
        <v>12</v>
      </c>
      <c r="L15" s="359">
        <v>11</v>
      </c>
      <c r="M15" s="349">
        <v>14</v>
      </c>
      <c r="N15" s="349">
        <v>18</v>
      </c>
      <c r="O15" s="349">
        <v>12</v>
      </c>
      <c r="P15" s="349">
        <v>8</v>
      </c>
      <c r="Q15" s="349">
        <v>8</v>
      </c>
      <c r="R15" s="349"/>
      <c r="S15" s="348"/>
      <c r="T15" s="721"/>
    </row>
    <row r="16" spans="1:20" ht="11.25" customHeight="1" x14ac:dyDescent="0.2">
      <c r="A16" s="525" t="s">
        <v>290</v>
      </c>
      <c r="B16" s="526" t="s">
        <v>180</v>
      </c>
      <c r="C16" s="526">
        <v>180</v>
      </c>
      <c r="D16" s="518">
        <v>2</v>
      </c>
      <c r="E16" s="359"/>
      <c r="F16" s="359"/>
      <c r="G16" s="359"/>
      <c r="H16" s="359">
        <v>14</v>
      </c>
      <c r="I16" s="359">
        <v>10</v>
      </c>
      <c r="J16" s="359">
        <v>15</v>
      </c>
      <c r="K16" s="359">
        <v>9</v>
      </c>
      <c r="L16" s="359">
        <v>9</v>
      </c>
      <c r="M16" s="349">
        <v>9</v>
      </c>
      <c r="N16" s="349">
        <v>12</v>
      </c>
      <c r="O16" s="349">
        <v>11</v>
      </c>
      <c r="P16" s="349">
        <v>12</v>
      </c>
      <c r="Q16" s="349">
        <v>7</v>
      </c>
      <c r="R16" s="349"/>
      <c r="S16" s="348"/>
      <c r="T16" s="721"/>
    </row>
    <row r="17" spans="1:20" ht="11.25" customHeight="1" x14ac:dyDescent="0.2">
      <c r="A17" s="525" t="s">
        <v>290</v>
      </c>
      <c r="B17" s="526" t="s">
        <v>180</v>
      </c>
      <c r="C17" s="526">
        <v>180</v>
      </c>
      <c r="D17" s="518">
        <v>3</v>
      </c>
      <c r="E17" s="359"/>
      <c r="F17" s="359"/>
      <c r="G17" s="359"/>
      <c r="H17" s="359">
        <v>7</v>
      </c>
      <c r="I17" s="359">
        <v>12</v>
      </c>
      <c r="J17" s="359">
        <v>3</v>
      </c>
      <c r="K17" s="359">
        <v>11</v>
      </c>
      <c r="L17" s="359">
        <v>7</v>
      </c>
      <c r="M17" s="349">
        <v>6</v>
      </c>
      <c r="N17" s="349">
        <v>5</v>
      </c>
      <c r="O17" s="349">
        <v>10</v>
      </c>
      <c r="P17" s="349">
        <v>10</v>
      </c>
      <c r="Q17" s="349">
        <v>10</v>
      </c>
      <c r="R17" s="349"/>
      <c r="S17" s="348"/>
      <c r="T17" s="721"/>
    </row>
    <row r="18" spans="1:20" ht="11.25" customHeight="1" x14ac:dyDescent="0.2">
      <c r="A18" s="525" t="s">
        <v>290</v>
      </c>
      <c r="B18" s="526" t="s">
        <v>180</v>
      </c>
      <c r="C18" s="526">
        <v>180</v>
      </c>
      <c r="D18" s="518">
        <v>4</v>
      </c>
      <c r="E18" s="359"/>
      <c r="F18" s="359"/>
      <c r="G18" s="359"/>
      <c r="H18" s="359"/>
      <c r="I18" s="359">
        <v>6</v>
      </c>
      <c r="J18" s="359">
        <v>12</v>
      </c>
      <c r="K18" s="359">
        <v>5</v>
      </c>
      <c r="L18" s="359">
        <v>9</v>
      </c>
      <c r="M18" s="349">
        <v>6</v>
      </c>
      <c r="N18" s="349">
        <v>7</v>
      </c>
      <c r="O18" s="349">
        <v>9</v>
      </c>
      <c r="P18" s="349">
        <v>7</v>
      </c>
      <c r="Q18" s="349">
        <v>8</v>
      </c>
      <c r="R18" s="349"/>
      <c r="S18" s="348"/>
      <c r="T18" s="721"/>
    </row>
    <row r="19" spans="1:20" ht="11.25" customHeight="1" x14ac:dyDescent="0.2">
      <c r="A19" s="525" t="s">
        <v>181</v>
      </c>
      <c r="B19" s="526" t="s">
        <v>180</v>
      </c>
      <c r="C19" s="526">
        <v>160</v>
      </c>
      <c r="D19" s="518"/>
      <c r="E19" s="359"/>
      <c r="F19" s="359">
        <v>12</v>
      </c>
      <c r="G19" s="359">
        <v>8</v>
      </c>
      <c r="H19" s="359"/>
      <c r="I19" s="359"/>
      <c r="J19" s="359"/>
      <c r="K19" s="359"/>
      <c r="L19" s="359"/>
      <c r="M19" s="349"/>
      <c r="N19" s="349"/>
      <c r="O19" s="349"/>
      <c r="P19" s="349"/>
      <c r="Q19" s="349"/>
      <c r="R19" s="349"/>
      <c r="S19" s="348"/>
      <c r="T19" s="721"/>
    </row>
    <row r="20" spans="1:20" ht="11.25" customHeight="1" x14ac:dyDescent="0.2">
      <c r="A20" s="525" t="s">
        <v>181</v>
      </c>
      <c r="B20" s="526" t="s">
        <v>180</v>
      </c>
      <c r="C20" s="526">
        <v>160</v>
      </c>
      <c r="D20" s="527" t="s">
        <v>609</v>
      </c>
      <c r="E20" s="359"/>
      <c r="F20" s="359"/>
      <c r="G20" s="359"/>
      <c r="H20" s="359"/>
      <c r="I20" s="359"/>
      <c r="J20" s="359"/>
      <c r="K20" s="359">
        <v>14</v>
      </c>
      <c r="L20" s="359"/>
      <c r="M20" s="349"/>
      <c r="N20" s="349"/>
      <c r="O20" s="349"/>
      <c r="P20" s="349"/>
      <c r="Q20" s="349"/>
      <c r="R20" s="349"/>
      <c r="S20" s="348"/>
      <c r="T20" s="721"/>
    </row>
    <row r="21" spans="1:20" ht="11.25" customHeight="1" x14ac:dyDescent="0.2">
      <c r="A21" s="525" t="s">
        <v>443</v>
      </c>
      <c r="B21" s="526" t="s">
        <v>180</v>
      </c>
      <c r="C21" s="526">
        <v>160</v>
      </c>
      <c r="D21" s="527" t="s">
        <v>609</v>
      </c>
      <c r="E21" s="359"/>
      <c r="F21" s="359"/>
      <c r="G21" s="359"/>
      <c r="H21" s="359"/>
      <c r="I21" s="359"/>
      <c r="J21" s="359"/>
      <c r="K21" s="359"/>
      <c r="L21" s="359"/>
      <c r="M21" s="349"/>
      <c r="N21" s="349"/>
      <c r="O21" s="349">
        <v>28</v>
      </c>
      <c r="P21" s="349">
        <v>27</v>
      </c>
      <c r="Q21" s="349"/>
      <c r="R21" s="349"/>
      <c r="S21" s="348"/>
      <c r="T21" s="721"/>
    </row>
    <row r="22" spans="1:20" ht="11.25" customHeight="1" x14ac:dyDescent="0.2">
      <c r="A22" s="525" t="s">
        <v>182</v>
      </c>
      <c r="B22" s="526" t="s">
        <v>183</v>
      </c>
      <c r="C22" s="526">
        <v>160</v>
      </c>
      <c r="D22" s="527" t="s">
        <v>609</v>
      </c>
      <c r="E22" s="359"/>
      <c r="F22" s="359"/>
      <c r="G22" s="359"/>
      <c r="H22" s="359"/>
      <c r="I22" s="359"/>
      <c r="J22" s="359"/>
      <c r="K22" s="359"/>
      <c r="L22" s="359"/>
      <c r="M22" s="349"/>
      <c r="N22" s="349"/>
      <c r="O22" s="349"/>
      <c r="P22" s="349"/>
      <c r="Q22" s="349"/>
      <c r="R22" s="349"/>
      <c r="S22" s="348"/>
      <c r="T22" s="721"/>
    </row>
    <row r="23" spans="1:20" ht="11.25" customHeight="1" x14ac:dyDescent="0.2">
      <c r="A23" s="525" t="s">
        <v>184</v>
      </c>
      <c r="B23" s="526" t="s">
        <v>185</v>
      </c>
      <c r="C23" s="526">
        <v>40</v>
      </c>
      <c r="D23" s="527" t="s">
        <v>609</v>
      </c>
      <c r="E23" s="359"/>
      <c r="F23" s="359"/>
      <c r="G23" s="359"/>
      <c r="H23" s="359"/>
      <c r="I23" s="359"/>
      <c r="J23" s="359"/>
      <c r="K23" s="359"/>
      <c r="L23" s="359"/>
      <c r="M23" s="349"/>
      <c r="N23" s="349"/>
      <c r="O23" s="349"/>
      <c r="P23" s="349"/>
      <c r="Q23" s="349"/>
      <c r="R23" s="349"/>
      <c r="S23" s="348"/>
      <c r="T23" s="721"/>
    </row>
    <row r="24" spans="1:20" ht="11.25" customHeight="1" x14ac:dyDescent="0.2">
      <c r="A24" s="525" t="s">
        <v>186</v>
      </c>
      <c r="B24" s="526" t="s">
        <v>183</v>
      </c>
      <c r="C24" s="526">
        <v>240</v>
      </c>
      <c r="D24" s="518">
        <v>1</v>
      </c>
      <c r="E24" s="359"/>
      <c r="F24" s="359"/>
      <c r="G24" s="359"/>
      <c r="H24" s="359"/>
      <c r="I24" s="359"/>
      <c r="J24" s="359"/>
      <c r="K24" s="359"/>
      <c r="L24" s="359"/>
      <c r="M24" s="349"/>
      <c r="N24" s="349"/>
      <c r="O24" s="349"/>
      <c r="P24" s="349"/>
      <c r="Q24" s="349"/>
      <c r="R24" s="349"/>
      <c r="S24" s="348"/>
      <c r="T24" s="721"/>
    </row>
    <row r="25" spans="1:20" ht="11.25" customHeight="1" x14ac:dyDescent="0.2">
      <c r="A25" s="525" t="s">
        <v>186</v>
      </c>
      <c r="B25" s="526" t="s">
        <v>183</v>
      </c>
      <c r="C25" s="526">
        <v>240</v>
      </c>
      <c r="D25" s="518">
        <v>2</v>
      </c>
      <c r="E25" s="359"/>
      <c r="F25" s="359"/>
      <c r="G25" s="359"/>
      <c r="H25" s="359"/>
      <c r="I25" s="359"/>
      <c r="J25" s="359"/>
      <c r="K25" s="359"/>
      <c r="L25" s="359"/>
      <c r="M25" s="349"/>
      <c r="N25" s="349"/>
      <c r="O25" s="349"/>
      <c r="P25" s="349"/>
      <c r="Q25" s="349"/>
      <c r="R25" s="349"/>
      <c r="S25" s="349"/>
      <c r="T25" s="721"/>
    </row>
    <row r="26" spans="1:20" ht="11.25" customHeight="1" x14ac:dyDescent="0.2">
      <c r="A26" s="525" t="s">
        <v>186</v>
      </c>
      <c r="B26" s="526" t="s">
        <v>183</v>
      </c>
      <c r="C26" s="526">
        <v>240</v>
      </c>
      <c r="D26" s="518">
        <v>3</v>
      </c>
      <c r="E26" s="359"/>
      <c r="F26" s="359"/>
      <c r="G26" s="359"/>
      <c r="H26" s="359"/>
      <c r="I26" s="359"/>
      <c r="J26" s="359"/>
      <c r="K26" s="359"/>
      <c r="L26" s="359"/>
      <c r="M26" s="349"/>
      <c r="N26" s="349"/>
      <c r="O26" s="349"/>
      <c r="P26" s="349"/>
      <c r="Q26" s="349"/>
      <c r="R26" s="349"/>
      <c r="S26" s="349"/>
      <c r="T26" s="721"/>
    </row>
    <row r="27" spans="1:20" ht="11.25" customHeight="1" x14ac:dyDescent="0.2">
      <c r="A27" s="525" t="s">
        <v>187</v>
      </c>
      <c r="B27" s="526" t="s">
        <v>183</v>
      </c>
      <c r="C27" s="526">
        <v>50</v>
      </c>
      <c r="D27" s="527" t="s">
        <v>609</v>
      </c>
      <c r="E27" s="359"/>
      <c r="F27" s="359"/>
      <c r="G27" s="359"/>
      <c r="H27" s="359"/>
      <c r="I27" s="359"/>
      <c r="J27" s="359"/>
      <c r="K27" s="359"/>
      <c r="L27" s="359"/>
      <c r="M27" s="349"/>
      <c r="N27" s="349"/>
      <c r="O27" s="349"/>
      <c r="P27" s="349"/>
      <c r="Q27" s="349"/>
      <c r="R27" s="349"/>
      <c r="S27" s="349"/>
      <c r="T27" s="721"/>
    </row>
    <row r="28" spans="1:20" ht="11.25" customHeight="1" x14ac:dyDescent="0.2">
      <c r="A28" s="525" t="s">
        <v>188</v>
      </c>
      <c r="B28" s="526" t="s">
        <v>183</v>
      </c>
      <c r="C28" s="526">
        <v>160</v>
      </c>
      <c r="D28" s="518">
        <v>1</v>
      </c>
      <c r="E28" s="359">
        <v>57</v>
      </c>
      <c r="F28" s="359">
        <v>81</v>
      </c>
      <c r="G28" s="359">
        <v>70</v>
      </c>
      <c r="H28" s="359">
        <v>78</v>
      </c>
      <c r="I28" s="359">
        <v>92</v>
      </c>
      <c r="J28" s="359">
        <v>64</v>
      </c>
      <c r="K28" s="359">
        <v>57</v>
      </c>
      <c r="L28" s="359">
        <v>62</v>
      </c>
      <c r="M28" s="349">
        <v>40</v>
      </c>
      <c r="N28" s="349">
        <v>54</v>
      </c>
      <c r="O28" s="349">
        <v>55</v>
      </c>
      <c r="P28" s="349">
        <v>44</v>
      </c>
      <c r="Q28" s="349">
        <v>47</v>
      </c>
      <c r="R28" s="349">
        <v>64</v>
      </c>
      <c r="S28" s="349">
        <v>46</v>
      </c>
      <c r="T28" s="721">
        <v>36</v>
      </c>
    </row>
    <row r="29" spans="1:20" ht="11.25" customHeight="1" x14ac:dyDescent="0.2">
      <c r="A29" s="525" t="s">
        <v>188</v>
      </c>
      <c r="B29" s="526" t="s">
        <v>183</v>
      </c>
      <c r="C29" s="526">
        <v>160</v>
      </c>
      <c r="D29" s="518">
        <v>2</v>
      </c>
      <c r="E29" s="359">
        <v>33</v>
      </c>
      <c r="F29" s="359">
        <v>27</v>
      </c>
      <c r="G29" s="359">
        <v>46</v>
      </c>
      <c r="H29" s="359">
        <v>27</v>
      </c>
      <c r="I29" s="359">
        <v>32</v>
      </c>
      <c r="J29" s="359">
        <v>54</v>
      </c>
      <c r="K29" s="359">
        <v>42</v>
      </c>
      <c r="L29" s="359">
        <v>33</v>
      </c>
      <c r="M29" s="349">
        <v>37</v>
      </c>
      <c r="N29" s="349">
        <v>25</v>
      </c>
      <c r="O29" s="349">
        <v>37</v>
      </c>
      <c r="P29" s="349">
        <v>30</v>
      </c>
      <c r="Q29" s="349">
        <v>28</v>
      </c>
      <c r="R29" s="349">
        <v>28</v>
      </c>
      <c r="S29" s="349">
        <v>37</v>
      </c>
      <c r="T29" s="721">
        <v>26</v>
      </c>
    </row>
    <row r="30" spans="1:20" ht="11.25" customHeight="1" x14ac:dyDescent="0.2">
      <c r="A30" s="525" t="s">
        <v>188</v>
      </c>
      <c r="B30" s="526" t="s">
        <v>183</v>
      </c>
      <c r="C30" s="526">
        <v>160</v>
      </c>
      <c r="D30" s="518">
        <v>3</v>
      </c>
      <c r="E30" s="359">
        <v>24</v>
      </c>
      <c r="F30" s="359">
        <v>16</v>
      </c>
      <c r="G30" s="359">
        <v>25</v>
      </c>
      <c r="H30" s="359">
        <v>27</v>
      </c>
      <c r="I30" s="359">
        <v>14</v>
      </c>
      <c r="J30" s="359">
        <v>22</v>
      </c>
      <c r="K30" s="359">
        <v>34</v>
      </c>
      <c r="L30" s="359">
        <v>24</v>
      </c>
      <c r="M30" s="349">
        <v>21</v>
      </c>
      <c r="N30" s="349">
        <v>28</v>
      </c>
      <c r="O30" s="349">
        <v>14</v>
      </c>
      <c r="P30" s="349">
        <v>33</v>
      </c>
      <c r="Q30" s="349">
        <v>25</v>
      </c>
      <c r="R30" s="349">
        <v>25</v>
      </c>
      <c r="S30" s="349">
        <v>19</v>
      </c>
      <c r="T30" s="721">
        <v>23</v>
      </c>
    </row>
    <row r="31" spans="1:20" ht="11.25" customHeight="1" x14ac:dyDescent="0.2">
      <c r="A31" s="525" t="s">
        <v>188</v>
      </c>
      <c r="B31" s="526" t="s">
        <v>183</v>
      </c>
      <c r="C31" s="526">
        <v>160</v>
      </c>
      <c r="D31" s="518">
        <v>4</v>
      </c>
      <c r="E31" s="359">
        <v>15</v>
      </c>
      <c r="F31" s="359">
        <v>10</v>
      </c>
      <c r="G31" s="359">
        <v>7</v>
      </c>
      <c r="H31" s="359">
        <v>19</v>
      </c>
      <c r="I31" s="359">
        <v>21</v>
      </c>
      <c r="J31" s="359">
        <v>13</v>
      </c>
      <c r="K31" s="359">
        <v>13</v>
      </c>
      <c r="L31" s="359">
        <v>25</v>
      </c>
      <c r="M31" s="349">
        <v>13</v>
      </c>
      <c r="N31" s="349">
        <v>13</v>
      </c>
      <c r="O31" s="349">
        <v>21</v>
      </c>
      <c r="P31" s="349">
        <v>17</v>
      </c>
      <c r="Q31" s="349">
        <v>25</v>
      </c>
      <c r="R31" s="349">
        <v>24</v>
      </c>
      <c r="S31" s="349">
        <v>12</v>
      </c>
      <c r="T31" s="721">
        <v>14</v>
      </c>
    </row>
    <row r="32" spans="1:20" ht="11.25" customHeight="1" x14ac:dyDescent="0.2">
      <c r="A32" s="525" t="s">
        <v>189</v>
      </c>
      <c r="B32" s="526" t="s">
        <v>180</v>
      </c>
      <c r="C32" s="526">
        <v>240</v>
      </c>
      <c r="D32" s="518">
        <v>1</v>
      </c>
      <c r="E32" s="359">
        <v>8</v>
      </c>
      <c r="F32" s="359"/>
      <c r="G32" s="359">
        <v>10</v>
      </c>
      <c r="H32" s="359">
        <v>8</v>
      </c>
      <c r="I32" s="359">
        <v>12</v>
      </c>
      <c r="J32" s="359">
        <v>10</v>
      </c>
      <c r="K32" s="359">
        <v>11</v>
      </c>
      <c r="L32" s="359">
        <v>10</v>
      </c>
      <c r="M32" s="349">
        <v>27</v>
      </c>
      <c r="N32" s="349">
        <v>9</v>
      </c>
      <c r="O32" s="349">
        <v>9</v>
      </c>
      <c r="P32" s="349">
        <v>17</v>
      </c>
      <c r="Q32" s="349">
        <v>11</v>
      </c>
      <c r="R32" s="349">
        <v>12</v>
      </c>
      <c r="S32" s="349">
        <v>20</v>
      </c>
      <c r="T32" s="721">
        <v>10</v>
      </c>
    </row>
    <row r="33" spans="1:20" ht="11.25" customHeight="1" x14ac:dyDescent="0.2">
      <c r="A33" s="525" t="s">
        <v>189</v>
      </c>
      <c r="B33" s="526" t="s">
        <v>180</v>
      </c>
      <c r="C33" s="526">
        <v>240</v>
      </c>
      <c r="D33" s="518">
        <v>2</v>
      </c>
      <c r="E33" s="359">
        <v>2</v>
      </c>
      <c r="F33" s="359">
        <v>3</v>
      </c>
      <c r="G33" s="359"/>
      <c r="H33" s="359">
        <v>8</v>
      </c>
      <c r="I33" s="359"/>
      <c r="J33" s="359">
        <v>7</v>
      </c>
      <c r="K33" s="359">
        <v>12</v>
      </c>
      <c r="L33" s="359">
        <v>10</v>
      </c>
      <c r="M33" s="349">
        <v>10</v>
      </c>
      <c r="N33" s="349">
        <v>21</v>
      </c>
      <c r="O33" s="349">
        <v>11</v>
      </c>
      <c r="P33" s="349">
        <v>7</v>
      </c>
      <c r="Q33" s="349">
        <v>19</v>
      </c>
      <c r="R33" s="349">
        <v>6</v>
      </c>
      <c r="S33" s="349">
        <v>12</v>
      </c>
      <c r="T33" s="721">
        <v>19</v>
      </c>
    </row>
    <row r="34" spans="1:20" ht="11.25" customHeight="1" x14ac:dyDescent="0.2">
      <c r="A34" s="525" t="s">
        <v>190</v>
      </c>
      <c r="B34" s="526" t="s">
        <v>183</v>
      </c>
      <c r="C34" s="526">
        <v>160</v>
      </c>
      <c r="D34" s="518">
        <v>1</v>
      </c>
      <c r="E34" s="359">
        <v>27</v>
      </c>
      <c r="F34" s="359">
        <v>25</v>
      </c>
      <c r="G34" s="359">
        <v>34</v>
      </c>
      <c r="H34" s="359">
        <v>30</v>
      </c>
      <c r="I34" s="359">
        <v>28</v>
      </c>
      <c r="J34" s="359">
        <v>29</v>
      </c>
      <c r="K34" s="359">
        <v>29</v>
      </c>
      <c r="L34" s="359">
        <v>37</v>
      </c>
      <c r="M34" s="349">
        <v>32</v>
      </c>
      <c r="N34" s="349">
        <v>37</v>
      </c>
      <c r="O34" s="349">
        <v>35</v>
      </c>
      <c r="P34" s="349">
        <v>37</v>
      </c>
      <c r="Q34" s="349">
        <v>37</v>
      </c>
      <c r="R34" s="349">
        <v>38</v>
      </c>
      <c r="S34" s="349">
        <v>42</v>
      </c>
      <c r="T34" s="721">
        <v>20</v>
      </c>
    </row>
    <row r="35" spans="1:20" ht="11.25" customHeight="1" x14ac:dyDescent="0.2">
      <c r="A35" s="525" t="s">
        <v>190</v>
      </c>
      <c r="B35" s="526" t="s">
        <v>183</v>
      </c>
      <c r="C35" s="526">
        <v>160</v>
      </c>
      <c r="D35" s="518">
        <v>2</v>
      </c>
      <c r="E35" s="359">
        <v>15</v>
      </c>
      <c r="F35" s="359">
        <v>15</v>
      </c>
      <c r="G35" s="359">
        <v>20</v>
      </c>
      <c r="H35" s="359">
        <v>21</v>
      </c>
      <c r="I35" s="359">
        <v>21</v>
      </c>
      <c r="J35" s="359">
        <v>18</v>
      </c>
      <c r="K35" s="359">
        <v>11</v>
      </c>
      <c r="L35" s="359">
        <v>29</v>
      </c>
      <c r="M35" s="349">
        <v>31</v>
      </c>
      <c r="N35" s="349">
        <v>21</v>
      </c>
      <c r="O35" s="349">
        <v>26</v>
      </c>
      <c r="P35" s="349">
        <v>30</v>
      </c>
      <c r="Q35" s="349">
        <v>26</v>
      </c>
      <c r="R35" s="349">
        <v>31</v>
      </c>
      <c r="S35" s="349">
        <v>27</v>
      </c>
      <c r="T35" s="721">
        <v>34</v>
      </c>
    </row>
    <row r="36" spans="1:20" ht="11.25" customHeight="1" x14ac:dyDescent="0.2">
      <c r="A36" s="525" t="s">
        <v>190</v>
      </c>
      <c r="B36" s="526" t="s">
        <v>183</v>
      </c>
      <c r="C36" s="526">
        <v>160</v>
      </c>
      <c r="D36" s="518">
        <v>3</v>
      </c>
      <c r="E36" s="359">
        <v>19</v>
      </c>
      <c r="F36" s="359">
        <v>13</v>
      </c>
      <c r="G36" s="359">
        <v>12</v>
      </c>
      <c r="H36" s="359">
        <v>17</v>
      </c>
      <c r="I36" s="359">
        <v>11</v>
      </c>
      <c r="J36" s="359">
        <v>18</v>
      </c>
      <c r="K36" s="359">
        <v>17</v>
      </c>
      <c r="L36" s="359">
        <v>8</v>
      </c>
      <c r="M36" s="349">
        <v>26</v>
      </c>
      <c r="N36" s="349">
        <v>17</v>
      </c>
      <c r="O36" s="349">
        <v>15</v>
      </c>
      <c r="P36" s="349">
        <v>16</v>
      </c>
      <c r="Q36" s="349">
        <v>22</v>
      </c>
      <c r="R36" s="349">
        <v>20</v>
      </c>
      <c r="S36" s="349">
        <v>23</v>
      </c>
      <c r="T36" s="721">
        <v>24</v>
      </c>
    </row>
    <row r="37" spans="1:20" ht="11.25" customHeight="1" x14ac:dyDescent="0.2">
      <c r="A37" s="525" t="s">
        <v>511</v>
      </c>
      <c r="B37" s="526" t="s">
        <v>180</v>
      </c>
      <c r="C37" s="526">
        <v>180</v>
      </c>
      <c r="D37" s="518">
        <v>1</v>
      </c>
      <c r="E37" s="359"/>
      <c r="F37" s="359"/>
      <c r="G37" s="359"/>
      <c r="H37" s="359"/>
      <c r="I37" s="359"/>
      <c r="J37" s="359"/>
      <c r="K37" s="359"/>
      <c r="L37" s="359"/>
      <c r="M37" s="349"/>
      <c r="N37" s="349"/>
      <c r="O37" s="349"/>
      <c r="P37" s="349"/>
      <c r="Q37" s="349"/>
      <c r="R37" s="349">
        <v>13</v>
      </c>
      <c r="S37" s="349">
        <v>19</v>
      </c>
      <c r="T37" s="721"/>
    </row>
    <row r="38" spans="1:20" ht="11.25" customHeight="1" x14ac:dyDescent="0.2">
      <c r="A38" s="525" t="s">
        <v>511</v>
      </c>
      <c r="B38" s="526" t="s">
        <v>180</v>
      </c>
      <c r="C38" s="526">
        <v>180</v>
      </c>
      <c r="D38" s="518">
        <v>2</v>
      </c>
      <c r="E38" s="359"/>
      <c r="F38" s="359"/>
      <c r="G38" s="359"/>
      <c r="H38" s="359"/>
      <c r="I38" s="359"/>
      <c r="J38" s="359"/>
      <c r="K38" s="359"/>
      <c r="L38" s="359"/>
      <c r="M38" s="349"/>
      <c r="N38" s="349"/>
      <c r="O38" s="349"/>
      <c r="P38" s="349"/>
      <c r="Q38" s="349"/>
      <c r="R38" s="349">
        <v>5</v>
      </c>
      <c r="S38" s="349">
        <v>11</v>
      </c>
      <c r="T38" s="721">
        <v>19</v>
      </c>
    </row>
    <row r="39" spans="1:20" ht="11.25" customHeight="1" x14ac:dyDescent="0.2">
      <c r="A39" s="525" t="s">
        <v>511</v>
      </c>
      <c r="B39" s="526" t="s">
        <v>180</v>
      </c>
      <c r="C39" s="526">
        <v>180</v>
      </c>
      <c r="D39" s="518">
        <v>3</v>
      </c>
      <c r="E39" s="359"/>
      <c r="F39" s="359"/>
      <c r="G39" s="359"/>
      <c r="H39" s="359"/>
      <c r="I39" s="359"/>
      <c r="J39" s="359"/>
      <c r="K39" s="359"/>
      <c r="L39" s="359"/>
      <c r="M39" s="349"/>
      <c r="N39" s="349"/>
      <c r="O39" s="349"/>
      <c r="P39" s="349"/>
      <c r="Q39" s="349"/>
      <c r="R39" s="349">
        <v>10</v>
      </c>
      <c r="S39" s="349">
        <v>11</v>
      </c>
      <c r="T39" s="721">
        <v>13</v>
      </c>
    </row>
    <row r="40" spans="1:20" ht="11.25" customHeight="1" x14ac:dyDescent="0.2">
      <c r="A40" s="525" t="s">
        <v>511</v>
      </c>
      <c r="B40" s="526" t="s">
        <v>180</v>
      </c>
      <c r="C40" s="526">
        <v>180</v>
      </c>
      <c r="D40" s="518">
        <v>4</v>
      </c>
      <c r="E40" s="359"/>
      <c r="F40" s="359"/>
      <c r="G40" s="359"/>
      <c r="H40" s="359"/>
      <c r="I40" s="359"/>
      <c r="J40" s="359"/>
      <c r="K40" s="359"/>
      <c r="L40" s="359"/>
      <c r="M40" s="349"/>
      <c r="N40" s="349"/>
      <c r="O40" s="349"/>
      <c r="P40" s="349"/>
      <c r="Q40" s="349"/>
      <c r="R40" s="349">
        <v>9</v>
      </c>
      <c r="S40" s="349">
        <v>6</v>
      </c>
      <c r="T40" s="721">
        <v>11</v>
      </c>
    </row>
    <row r="41" spans="1:20" ht="11.25" customHeight="1" x14ac:dyDescent="0.2">
      <c r="A41" s="525" t="s">
        <v>242</v>
      </c>
      <c r="B41" s="526" t="s">
        <v>183</v>
      </c>
      <c r="C41" s="526">
        <v>120</v>
      </c>
      <c r="D41" s="527" t="s">
        <v>609</v>
      </c>
      <c r="E41" s="359"/>
      <c r="F41" s="359">
        <v>20</v>
      </c>
      <c r="G41" s="359">
        <v>11</v>
      </c>
      <c r="H41" s="359"/>
      <c r="I41" s="359">
        <v>12</v>
      </c>
      <c r="J41" s="359"/>
      <c r="K41" s="359"/>
      <c r="L41" s="359"/>
      <c r="M41" s="349"/>
      <c r="N41" s="349"/>
      <c r="O41" s="349"/>
      <c r="P41" s="349"/>
      <c r="Q41" s="349"/>
      <c r="R41" s="349"/>
      <c r="S41" s="349"/>
      <c r="T41" s="721"/>
    </row>
    <row r="42" spans="1:20" ht="11.25" customHeight="1" x14ac:dyDescent="0.2">
      <c r="A42" s="525" t="s">
        <v>260</v>
      </c>
      <c r="B42" s="526" t="s">
        <v>183</v>
      </c>
      <c r="C42" s="526">
        <v>160</v>
      </c>
      <c r="D42" s="527" t="s">
        <v>609</v>
      </c>
      <c r="E42" s="359">
        <v>8</v>
      </c>
      <c r="F42" s="359"/>
      <c r="G42" s="359">
        <v>15</v>
      </c>
      <c r="H42" s="359">
        <v>9</v>
      </c>
      <c r="I42" s="359"/>
      <c r="J42" s="359"/>
      <c r="K42" s="359"/>
      <c r="L42" s="359"/>
      <c r="M42" s="349"/>
      <c r="N42" s="349"/>
      <c r="O42" s="349"/>
      <c r="P42" s="349"/>
      <c r="Q42" s="349"/>
      <c r="R42" s="349"/>
      <c r="S42" s="349"/>
      <c r="T42" s="721"/>
    </row>
    <row r="43" spans="1:20" ht="11.25" customHeight="1" x14ac:dyDescent="0.2">
      <c r="A43" s="525" t="s">
        <v>267</v>
      </c>
      <c r="B43" s="526" t="s">
        <v>183</v>
      </c>
      <c r="C43" s="526">
        <v>160</v>
      </c>
      <c r="D43" s="527" t="s">
        <v>609</v>
      </c>
      <c r="E43" s="359">
        <v>8</v>
      </c>
      <c r="F43" s="359"/>
      <c r="G43" s="359"/>
      <c r="H43" s="359">
        <v>10</v>
      </c>
      <c r="I43" s="359"/>
      <c r="J43" s="359"/>
      <c r="K43" s="359"/>
      <c r="L43" s="359"/>
      <c r="M43" s="349"/>
      <c r="N43" s="349"/>
      <c r="O43" s="349"/>
      <c r="P43" s="349"/>
      <c r="Q43" s="349"/>
      <c r="R43" s="349"/>
      <c r="S43" s="349"/>
      <c r="T43" s="721"/>
    </row>
    <row r="44" spans="1:20" ht="11.25" customHeight="1" x14ac:dyDescent="0.2">
      <c r="A44" s="525" t="s">
        <v>339</v>
      </c>
      <c r="B44" s="526" t="s">
        <v>183</v>
      </c>
      <c r="C44" s="526">
        <v>160</v>
      </c>
      <c r="D44" s="518">
        <v>1</v>
      </c>
      <c r="E44" s="359"/>
      <c r="F44" s="359"/>
      <c r="G44" s="359"/>
      <c r="H44" s="359"/>
      <c r="I44" s="359"/>
      <c r="J44" s="359">
        <v>20</v>
      </c>
      <c r="K44" s="359">
        <v>13</v>
      </c>
      <c r="L44" s="359"/>
      <c r="M44" s="349">
        <v>9</v>
      </c>
      <c r="N44" s="349">
        <v>15</v>
      </c>
      <c r="O44" s="349"/>
      <c r="P44" s="349">
        <v>8</v>
      </c>
      <c r="Q44" s="349">
        <v>9</v>
      </c>
      <c r="R44" s="349"/>
      <c r="S44" s="349"/>
      <c r="T44" s="721"/>
    </row>
    <row r="45" spans="1:20" ht="11.25" customHeight="1" x14ac:dyDescent="0.2">
      <c r="A45" s="525" t="s">
        <v>339</v>
      </c>
      <c r="B45" s="526" t="s">
        <v>183</v>
      </c>
      <c r="C45" s="526">
        <v>160</v>
      </c>
      <c r="D45" s="518">
        <v>2</v>
      </c>
      <c r="E45" s="359"/>
      <c r="F45" s="359"/>
      <c r="G45" s="359"/>
      <c r="H45" s="359"/>
      <c r="I45" s="359"/>
      <c r="J45" s="359"/>
      <c r="K45" s="359">
        <v>9</v>
      </c>
      <c r="L45" s="359">
        <v>11</v>
      </c>
      <c r="M45" s="349"/>
      <c r="N45" s="349"/>
      <c r="O45" s="349">
        <v>11</v>
      </c>
      <c r="P45" s="349"/>
      <c r="Q45" s="349">
        <v>6</v>
      </c>
      <c r="R45" s="349">
        <v>8</v>
      </c>
      <c r="S45" s="349">
        <v>5</v>
      </c>
      <c r="T45" s="721">
        <v>2</v>
      </c>
    </row>
    <row r="46" spans="1:20" ht="11.25" customHeight="1" x14ac:dyDescent="0.2">
      <c r="A46" s="525" t="s">
        <v>339</v>
      </c>
      <c r="B46" s="526" t="s">
        <v>183</v>
      </c>
      <c r="C46" s="526">
        <v>160</v>
      </c>
      <c r="D46" s="518">
        <v>3</v>
      </c>
      <c r="E46" s="359"/>
      <c r="F46" s="359"/>
      <c r="G46" s="359"/>
      <c r="H46" s="359"/>
      <c r="I46" s="359"/>
      <c r="J46" s="359"/>
      <c r="K46" s="359"/>
      <c r="L46" s="359">
        <v>7</v>
      </c>
      <c r="M46" s="349">
        <v>18</v>
      </c>
      <c r="N46" s="349"/>
      <c r="O46" s="349"/>
      <c r="P46" s="349">
        <v>14</v>
      </c>
      <c r="Q46" s="349"/>
      <c r="R46" s="349">
        <v>5</v>
      </c>
      <c r="S46" s="349">
        <v>4</v>
      </c>
      <c r="T46" s="721">
        <v>7</v>
      </c>
    </row>
    <row r="47" spans="1:20" ht="11.25" customHeight="1" x14ac:dyDescent="0.2">
      <c r="A47" s="525" t="s">
        <v>243</v>
      </c>
      <c r="B47" s="526" t="s">
        <v>183</v>
      </c>
      <c r="C47" s="526">
        <v>160</v>
      </c>
      <c r="D47" s="527" t="s">
        <v>609</v>
      </c>
      <c r="E47" s="359"/>
      <c r="F47" s="359"/>
      <c r="G47" s="359"/>
      <c r="H47" s="359"/>
      <c r="I47" s="359"/>
      <c r="J47" s="359"/>
      <c r="K47" s="359"/>
      <c r="L47" s="359"/>
      <c r="M47" s="349"/>
      <c r="N47" s="349"/>
      <c r="O47" s="349"/>
      <c r="P47" s="349"/>
      <c r="Q47" s="349"/>
      <c r="R47" s="349"/>
      <c r="S47" s="349"/>
      <c r="T47" s="721"/>
    </row>
    <row r="48" spans="1:20" ht="11.25" customHeight="1" x14ac:dyDescent="0.2">
      <c r="A48" s="525" t="s">
        <v>421</v>
      </c>
      <c r="B48" s="526" t="s">
        <v>183</v>
      </c>
      <c r="C48" s="526">
        <v>160</v>
      </c>
      <c r="D48" s="527" t="s">
        <v>609</v>
      </c>
      <c r="E48" s="359"/>
      <c r="F48" s="359">
        <v>14</v>
      </c>
      <c r="G48" s="359"/>
      <c r="H48" s="359"/>
      <c r="I48" s="359">
        <v>10</v>
      </c>
      <c r="J48" s="359"/>
      <c r="K48" s="359"/>
      <c r="L48" s="359"/>
      <c r="M48" s="349"/>
      <c r="N48" s="349">
        <v>11</v>
      </c>
      <c r="O48" s="349"/>
      <c r="P48" s="349"/>
      <c r="Q48" s="349"/>
      <c r="R48" s="349"/>
      <c r="S48" s="349"/>
      <c r="T48" s="721"/>
    </row>
    <row r="49" spans="1:20" ht="11.25" customHeight="1" x14ac:dyDescent="0.2">
      <c r="A49" s="525" t="s">
        <v>442</v>
      </c>
      <c r="B49" s="526" t="s">
        <v>183</v>
      </c>
      <c r="C49" s="526">
        <v>160</v>
      </c>
      <c r="D49" s="527" t="s">
        <v>609</v>
      </c>
      <c r="E49" s="359"/>
      <c r="F49" s="359"/>
      <c r="G49" s="359"/>
      <c r="H49" s="359"/>
      <c r="I49" s="359"/>
      <c r="J49" s="359"/>
      <c r="K49" s="359"/>
      <c r="L49" s="359"/>
      <c r="M49" s="349"/>
      <c r="N49" s="349"/>
      <c r="O49" s="349">
        <v>11</v>
      </c>
      <c r="P49" s="349"/>
      <c r="Q49" s="349"/>
      <c r="R49" s="349"/>
      <c r="S49" s="349"/>
      <c r="T49" s="721"/>
    </row>
    <row r="50" spans="1:20" ht="11.25" customHeight="1" x14ac:dyDescent="0.2">
      <c r="A50" s="525" t="s">
        <v>492</v>
      </c>
      <c r="B50" s="526" t="s">
        <v>183</v>
      </c>
      <c r="C50" s="526">
        <v>160</v>
      </c>
      <c r="D50" s="527" t="s">
        <v>609</v>
      </c>
      <c r="E50" s="359"/>
      <c r="F50" s="359"/>
      <c r="G50" s="359"/>
      <c r="H50" s="359"/>
      <c r="I50" s="359"/>
      <c r="J50" s="359"/>
      <c r="K50" s="359"/>
      <c r="L50" s="359"/>
      <c r="M50" s="349"/>
      <c r="N50" s="349"/>
      <c r="O50" s="349"/>
      <c r="P50" s="349"/>
      <c r="Q50" s="349">
        <v>12</v>
      </c>
      <c r="R50" s="349"/>
      <c r="S50" s="349"/>
      <c r="T50" s="721"/>
    </row>
    <row r="51" spans="1:20" ht="11.25" customHeight="1" x14ac:dyDescent="0.2">
      <c r="A51" s="525" t="s">
        <v>493</v>
      </c>
      <c r="B51" s="526" t="s">
        <v>180</v>
      </c>
      <c r="C51" s="526">
        <v>160</v>
      </c>
      <c r="D51" s="527" t="s">
        <v>609</v>
      </c>
      <c r="E51" s="359"/>
      <c r="F51" s="359"/>
      <c r="G51" s="359"/>
      <c r="H51" s="359"/>
      <c r="I51" s="359"/>
      <c r="J51" s="359"/>
      <c r="K51" s="359"/>
      <c r="L51" s="359"/>
      <c r="M51" s="349"/>
      <c r="N51" s="349"/>
      <c r="O51" s="349"/>
      <c r="P51" s="349"/>
      <c r="Q51" s="349">
        <v>23</v>
      </c>
      <c r="R51" s="349">
        <v>21</v>
      </c>
      <c r="S51" s="349"/>
      <c r="T51" s="721"/>
    </row>
    <row r="52" spans="1:20" ht="11.25" customHeight="1" x14ac:dyDescent="0.2">
      <c r="A52" s="525" t="s">
        <v>610</v>
      </c>
      <c r="B52" s="526" t="s">
        <v>180</v>
      </c>
      <c r="C52" s="526">
        <v>160</v>
      </c>
      <c r="D52" s="527" t="s">
        <v>609</v>
      </c>
      <c r="E52" s="359"/>
      <c r="F52" s="359"/>
      <c r="G52" s="359"/>
      <c r="H52" s="359"/>
      <c r="I52" s="359"/>
      <c r="J52" s="359"/>
      <c r="K52" s="359"/>
      <c r="L52" s="359"/>
      <c r="M52" s="349"/>
      <c r="N52" s="349"/>
      <c r="O52" s="349"/>
      <c r="P52" s="349"/>
      <c r="Q52" s="349"/>
      <c r="R52" s="349"/>
      <c r="S52" s="349">
        <v>20</v>
      </c>
      <c r="T52" s="721">
        <v>20</v>
      </c>
    </row>
    <row r="53" spans="1:20" ht="11.25" customHeight="1" x14ac:dyDescent="0.2">
      <c r="A53" s="525" t="s">
        <v>620</v>
      </c>
      <c r="B53" s="526" t="s">
        <v>180</v>
      </c>
      <c r="C53" s="526">
        <v>160</v>
      </c>
      <c r="D53" s="527" t="s">
        <v>609</v>
      </c>
      <c r="E53" s="359"/>
      <c r="F53" s="359"/>
      <c r="G53" s="359"/>
      <c r="H53" s="359"/>
      <c r="I53" s="359"/>
      <c r="J53" s="359"/>
      <c r="K53" s="359"/>
      <c r="L53" s="359"/>
      <c r="M53" s="349"/>
      <c r="N53" s="349"/>
      <c r="O53" s="349"/>
      <c r="P53" s="349"/>
      <c r="Q53" s="349"/>
      <c r="R53" s="349"/>
      <c r="S53" s="349"/>
      <c r="T53" s="721">
        <v>10</v>
      </c>
    </row>
    <row r="54" spans="1:20" ht="11.25" customHeight="1" x14ac:dyDescent="0.2">
      <c r="A54" s="525" t="s">
        <v>302</v>
      </c>
      <c r="B54" s="526" t="s">
        <v>183</v>
      </c>
      <c r="C54" s="526">
        <v>160</v>
      </c>
      <c r="D54" s="527" t="s">
        <v>609</v>
      </c>
      <c r="E54" s="359">
        <v>26</v>
      </c>
      <c r="F54" s="359">
        <v>8</v>
      </c>
      <c r="G54" s="359">
        <v>15</v>
      </c>
      <c r="H54" s="359"/>
      <c r="I54" s="359"/>
      <c r="J54" s="359"/>
      <c r="K54" s="359">
        <v>11</v>
      </c>
      <c r="L54" s="359"/>
      <c r="M54" s="349"/>
      <c r="N54" s="349">
        <v>11</v>
      </c>
      <c r="O54" s="349"/>
      <c r="P54" s="349"/>
      <c r="Q54" s="349"/>
      <c r="R54" s="349"/>
      <c r="S54" s="349"/>
      <c r="T54" s="721"/>
    </row>
    <row r="55" spans="1:20" ht="11.25" customHeight="1" x14ac:dyDescent="0.2">
      <c r="A55" s="525" t="s">
        <v>303</v>
      </c>
      <c r="B55" s="526" t="s">
        <v>183</v>
      </c>
      <c r="C55" s="526">
        <v>160</v>
      </c>
      <c r="D55" s="527" t="s">
        <v>609</v>
      </c>
      <c r="E55" s="359"/>
      <c r="F55" s="359"/>
      <c r="G55" s="359">
        <v>8</v>
      </c>
      <c r="H55" s="359">
        <v>21</v>
      </c>
      <c r="I55" s="359"/>
      <c r="J55" s="359"/>
      <c r="K55" s="359"/>
      <c r="L55" s="359">
        <v>10</v>
      </c>
      <c r="M55" s="349"/>
      <c r="N55" s="349"/>
      <c r="O55" s="349">
        <v>10</v>
      </c>
      <c r="P55" s="349"/>
      <c r="Q55" s="349"/>
      <c r="R55" s="349"/>
      <c r="S55" s="349"/>
      <c r="T55" s="721"/>
    </row>
    <row r="56" spans="1:20" ht="11.25" customHeight="1" x14ac:dyDescent="0.2">
      <c r="A56" s="525" t="s">
        <v>313</v>
      </c>
      <c r="B56" s="526" t="s">
        <v>183</v>
      </c>
      <c r="C56" s="526">
        <v>160</v>
      </c>
      <c r="D56" s="527" t="s">
        <v>609</v>
      </c>
      <c r="E56" s="359"/>
      <c r="F56" s="359"/>
      <c r="G56" s="359"/>
      <c r="H56" s="359"/>
      <c r="I56" s="359"/>
      <c r="J56" s="359"/>
      <c r="K56" s="359">
        <v>12</v>
      </c>
      <c r="L56" s="359">
        <v>12</v>
      </c>
      <c r="M56" s="349"/>
      <c r="N56" s="349"/>
      <c r="O56" s="349"/>
      <c r="P56" s="349"/>
      <c r="Q56" s="349"/>
      <c r="R56" s="349"/>
      <c r="S56" s="349"/>
      <c r="T56" s="721"/>
    </row>
    <row r="57" spans="1:20" ht="11.25" customHeight="1" x14ac:dyDescent="0.2">
      <c r="A57" s="525" t="s">
        <v>338</v>
      </c>
      <c r="B57" s="526" t="s">
        <v>180</v>
      </c>
      <c r="C57" s="526">
        <v>160</v>
      </c>
      <c r="D57" s="527" t="s">
        <v>609</v>
      </c>
      <c r="E57" s="359"/>
      <c r="F57" s="359"/>
      <c r="G57" s="359"/>
      <c r="H57" s="359"/>
      <c r="I57" s="359"/>
      <c r="J57" s="359"/>
      <c r="K57" s="359"/>
      <c r="L57" s="359">
        <v>16</v>
      </c>
      <c r="M57" s="349">
        <v>16</v>
      </c>
      <c r="N57" s="349"/>
      <c r="O57" s="349"/>
      <c r="P57" s="349"/>
      <c r="Q57" s="349"/>
      <c r="R57" s="349"/>
      <c r="S57" s="349"/>
      <c r="T57" s="721"/>
    </row>
    <row r="58" spans="1:20" ht="11.25" customHeight="1" x14ac:dyDescent="0.2">
      <c r="A58" s="525" t="s">
        <v>248</v>
      </c>
      <c r="B58" s="526" t="s">
        <v>180</v>
      </c>
      <c r="C58" s="526">
        <v>160</v>
      </c>
      <c r="D58" s="527" t="s">
        <v>609</v>
      </c>
      <c r="E58" s="359">
        <v>14</v>
      </c>
      <c r="F58" s="359"/>
      <c r="G58" s="359">
        <v>9</v>
      </c>
      <c r="H58" s="359"/>
      <c r="I58" s="359"/>
      <c r="J58" s="359"/>
      <c r="K58" s="359"/>
      <c r="L58" s="359"/>
      <c r="M58" s="349"/>
      <c r="N58" s="349"/>
      <c r="O58" s="349"/>
      <c r="P58" s="349"/>
      <c r="Q58" s="349"/>
      <c r="R58" s="349"/>
      <c r="S58" s="349"/>
      <c r="T58" s="721"/>
    </row>
    <row r="59" spans="1:20" ht="11.25" customHeight="1" x14ac:dyDescent="0.2">
      <c r="A59" s="525" t="s">
        <v>306</v>
      </c>
      <c r="B59" s="526" t="s">
        <v>180</v>
      </c>
      <c r="C59" s="526">
        <v>160</v>
      </c>
      <c r="D59" s="527" t="s">
        <v>609</v>
      </c>
      <c r="E59" s="359"/>
      <c r="F59" s="359"/>
      <c r="G59" s="359"/>
      <c r="H59" s="359"/>
      <c r="I59" s="359">
        <v>37</v>
      </c>
      <c r="J59" s="359">
        <v>33</v>
      </c>
      <c r="K59" s="359"/>
      <c r="L59" s="359"/>
      <c r="M59" s="349"/>
      <c r="N59" s="349"/>
      <c r="O59" s="349"/>
      <c r="P59" s="349"/>
      <c r="Q59" s="349">
        <v>15</v>
      </c>
      <c r="R59" s="349"/>
      <c r="S59" s="349"/>
      <c r="T59" s="721"/>
    </row>
    <row r="60" spans="1:20" ht="11.25" customHeight="1" x14ac:dyDescent="0.2">
      <c r="A60" s="525" t="s">
        <v>475</v>
      </c>
      <c r="B60" s="526" t="s">
        <v>180</v>
      </c>
      <c r="C60" s="526">
        <v>160</v>
      </c>
      <c r="D60" s="518">
        <v>1</v>
      </c>
      <c r="E60" s="359"/>
      <c r="F60" s="359"/>
      <c r="G60" s="359"/>
      <c r="H60" s="359"/>
      <c r="I60" s="359"/>
      <c r="J60" s="359"/>
      <c r="K60" s="359"/>
      <c r="L60" s="359"/>
      <c r="M60" s="349"/>
      <c r="N60" s="349"/>
      <c r="O60" s="349"/>
      <c r="P60" s="349">
        <v>17</v>
      </c>
      <c r="Q60" s="349"/>
      <c r="R60" s="349"/>
      <c r="S60" s="349"/>
      <c r="T60" s="721"/>
    </row>
    <row r="61" spans="1:20" ht="11.25" customHeight="1" x14ac:dyDescent="0.2">
      <c r="A61" s="525" t="s">
        <v>191</v>
      </c>
      <c r="B61" s="526" t="s">
        <v>183</v>
      </c>
      <c r="C61" s="526">
        <v>160</v>
      </c>
      <c r="D61" s="518">
        <v>2</v>
      </c>
      <c r="E61" s="359"/>
      <c r="F61" s="359"/>
      <c r="G61" s="359"/>
      <c r="H61" s="359"/>
      <c r="I61" s="359"/>
      <c r="J61" s="359"/>
      <c r="K61" s="359"/>
      <c r="L61" s="359"/>
      <c r="M61" s="349"/>
      <c r="N61" s="349"/>
      <c r="O61" s="349"/>
      <c r="P61" s="349"/>
      <c r="Q61" s="349"/>
      <c r="R61" s="349"/>
      <c r="S61" s="349"/>
      <c r="T61" s="721"/>
    </row>
    <row r="62" spans="1:20" ht="11.25" customHeight="1" x14ac:dyDescent="0.2">
      <c r="A62" s="525" t="s">
        <v>422</v>
      </c>
      <c r="B62" s="526" t="s">
        <v>183</v>
      </c>
      <c r="C62" s="526">
        <v>160</v>
      </c>
      <c r="D62" s="518">
        <v>3</v>
      </c>
      <c r="E62" s="359"/>
      <c r="F62" s="359"/>
      <c r="G62" s="359">
        <v>11</v>
      </c>
      <c r="H62" s="359">
        <v>11</v>
      </c>
      <c r="I62" s="359"/>
      <c r="J62" s="359"/>
      <c r="K62" s="359"/>
      <c r="L62" s="359"/>
      <c r="M62" s="349"/>
      <c r="N62" s="349"/>
      <c r="O62" s="349"/>
      <c r="P62" s="349"/>
      <c r="Q62" s="349"/>
      <c r="R62" s="349"/>
      <c r="S62" s="349"/>
      <c r="T62" s="721"/>
    </row>
    <row r="63" spans="1:20" ht="11.25" customHeight="1" x14ac:dyDescent="0.2">
      <c r="A63" s="525" t="s">
        <v>192</v>
      </c>
      <c r="B63" s="526" t="s">
        <v>180</v>
      </c>
      <c r="C63" s="526">
        <v>160</v>
      </c>
      <c r="D63" s="527" t="s">
        <v>609</v>
      </c>
      <c r="E63" s="359">
        <v>8</v>
      </c>
      <c r="F63" s="359">
        <v>11</v>
      </c>
      <c r="G63" s="359"/>
      <c r="H63" s="359">
        <v>8</v>
      </c>
      <c r="I63" s="359"/>
      <c r="J63" s="359"/>
      <c r="K63" s="359"/>
      <c r="L63" s="359"/>
      <c r="M63" s="349"/>
      <c r="N63" s="349"/>
      <c r="O63" s="349"/>
      <c r="P63" s="349"/>
      <c r="Q63" s="349"/>
      <c r="R63" s="349"/>
      <c r="S63" s="349"/>
      <c r="T63" s="721"/>
    </row>
    <row r="64" spans="1:20" ht="11.25" customHeight="1" x14ac:dyDescent="0.2">
      <c r="A64" s="525" t="s">
        <v>510</v>
      </c>
      <c r="B64" s="526" t="s">
        <v>183</v>
      </c>
      <c r="C64" s="526">
        <v>160</v>
      </c>
      <c r="D64" s="527" t="s">
        <v>609</v>
      </c>
      <c r="E64" s="359"/>
      <c r="F64" s="359"/>
      <c r="G64" s="359"/>
      <c r="H64" s="359"/>
      <c r="I64" s="359"/>
      <c r="J64" s="359"/>
      <c r="K64" s="359"/>
      <c r="L64" s="359"/>
      <c r="M64" s="349"/>
      <c r="N64" s="349"/>
      <c r="O64" s="349"/>
      <c r="P64" s="349"/>
      <c r="Q64" s="349"/>
      <c r="R64" s="349">
        <v>16</v>
      </c>
      <c r="S64" s="349"/>
      <c r="T64" s="721"/>
    </row>
    <row r="65" spans="1:20" ht="11.25" customHeight="1" x14ac:dyDescent="0.2">
      <c r="A65" s="525" t="s">
        <v>444</v>
      </c>
      <c r="B65" s="526" t="s">
        <v>183</v>
      </c>
      <c r="C65" s="526">
        <v>160</v>
      </c>
      <c r="D65" s="527" t="s">
        <v>609</v>
      </c>
      <c r="E65" s="359"/>
      <c r="F65" s="359"/>
      <c r="G65" s="359"/>
      <c r="H65" s="359"/>
      <c r="I65" s="359"/>
      <c r="J65" s="359"/>
      <c r="K65" s="359"/>
      <c r="L65" s="359"/>
      <c r="M65" s="349"/>
      <c r="N65" s="349"/>
      <c r="O65" s="349">
        <v>18</v>
      </c>
      <c r="P65" s="349"/>
      <c r="Q65" s="349"/>
      <c r="R65" s="349"/>
      <c r="S65" s="349"/>
      <c r="T65" s="721"/>
    </row>
    <row r="66" spans="1:20" ht="11.25" customHeight="1" x14ac:dyDescent="0.2">
      <c r="A66" s="525" t="s">
        <v>509</v>
      </c>
      <c r="B66" s="526" t="s">
        <v>183</v>
      </c>
      <c r="C66" s="526">
        <v>160</v>
      </c>
      <c r="D66" s="518">
        <v>1</v>
      </c>
      <c r="E66" s="359"/>
      <c r="F66" s="359"/>
      <c r="G66" s="359"/>
      <c r="H66" s="359"/>
      <c r="I66" s="359"/>
      <c r="J66" s="359"/>
      <c r="K66" s="359"/>
      <c r="L66" s="359"/>
      <c r="M66" s="349"/>
      <c r="N66" s="349"/>
      <c r="O66" s="349"/>
      <c r="P66" s="349"/>
      <c r="Q66" s="349"/>
      <c r="R66" s="349">
        <v>17</v>
      </c>
      <c r="S66" s="349"/>
      <c r="T66" s="721"/>
    </row>
    <row r="67" spans="1:20" ht="11.25" customHeight="1" x14ac:dyDescent="0.2">
      <c r="A67" s="525" t="s">
        <v>476</v>
      </c>
      <c r="B67" s="526" t="s">
        <v>183</v>
      </c>
      <c r="C67" s="526">
        <v>160</v>
      </c>
      <c r="D67" s="527" t="s">
        <v>609</v>
      </c>
      <c r="E67" s="359"/>
      <c r="F67" s="359"/>
      <c r="G67" s="359"/>
      <c r="H67" s="359"/>
      <c r="I67" s="359"/>
      <c r="J67" s="359"/>
      <c r="K67" s="359"/>
      <c r="L67" s="359"/>
      <c r="M67" s="349"/>
      <c r="N67" s="349"/>
      <c r="O67" s="349"/>
      <c r="P67" s="349">
        <v>18</v>
      </c>
      <c r="Q67" s="349"/>
      <c r="R67" s="349"/>
      <c r="S67" s="349"/>
      <c r="T67" s="721"/>
    </row>
    <row r="68" spans="1:20" ht="11.25" customHeight="1" x14ac:dyDescent="0.2">
      <c r="A68" s="525" t="s">
        <v>512</v>
      </c>
      <c r="B68" s="526" t="s">
        <v>183</v>
      </c>
      <c r="C68" s="526">
        <v>160</v>
      </c>
      <c r="D68" s="527" t="s">
        <v>609</v>
      </c>
      <c r="E68" s="359"/>
      <c r="F68" s="359"/>
      <c r="G68" s="359"/>
      <c r="H68" s="359"/>
      <c r="I68" s="359"/>
      <c r="J68" s="359"/>
      <c r="K68" s="359"/>
      <c r="L68" s="359"/>
      <c r="M68" s="349"/>
      <c r="N68" s="349"/>
      <c r="O68" s="349"/>
      <c r="P68" s="349"/>
      <c r="Q68" s="349">
        <v>19</v>
      </c>
      <c r="R68" s="349"/>
      <c r="S68" s="349"/>
      <c r="T68" s="721"/>
    </row>
    <row r="69" spans="1:20" ht="11.25" customHeight="1" x14ac:dyDescent="0.2">
      <c r="A69" s="525" t="s">
        <v>611</v>
      </c>
      <c r="B69" s="526" t="s">
        <v>183</v>
      </c>
      <c r="C69" s="526">
        <v>160</v>
      </c>
      <c r="D69" s="527" t="s">
        <v>609</v>
      </c>
      <c r="E69" s="359"/>
      <c r="F69" s="359"/>
      <c r="G69" s="359"/>
      <c r="H69" s="359"/>
      <c r="I69" s="359"/>
      <c r="J69" s="359"/>
      <c r="K69" s="359"/>
      <c r="L69" s="359"/>
      <c r="M69" s="349"/>
      <c r="N69" s="349"/>
      <c r="O69" s="349"/>
      <c r="P69" s="349"/>
      <c r="Q69" s="349"/>
      <c r="R69" s="349"/>
      <c r="S69" s="349">
        <v>16</v>
      </c>
      <c r="T69" s="721">
        <v>13</v>
      </c>
    </row>
    <row r="70" spans="1:20" ht="11.25" customHeight="1" x14ac:dyDescent="0.2">
      <c r="A70" s="525" t="s">
        <v>289</v>
      </c>
      <c r="B70" s="526" t="s">
        <v>180</v>
      </c>
      <c r="C70" s="526">
        <v>160</v>
      </c>
      <c r="D70" s="527" t="s">
        <v>609</v>
      </c>
      <c r="E70" s="359"/>
      <c r="F70" s="359"/>
      <c r="G70" s="359"/>
      <c r="H70" s="359">
        <v>8</v>
      </c>
      <c r="I70" s="359"/>
      <c r="J70" s="359"/>
      <c r="K70" s="359"/>
      <c r="L70" s="359"/>
      <c r="M70" s="349"/>
      <c r="N70" s="349"/>
      <c r="O70" s="349"/>
      <c r="P70" s="349"/>
      <c r="Q70" s="349"/>
      <c r="R70" s="349"/>
      <c r="S70" s="349"/>
      <c r="T70" s="721"/>
    </row>
    <row r="71" spans="1:20" ht="11.25" customHeight="1" x14ac:dyDescent="0.2">
      <c r="A71" s="525" t="s">
        <v>513</v>
      </c>
      <c r="B71" s="526" t="s">
        <v>180</v>
      </c>
      <c r="C71" s="526">
        <v>160</v>
      </c>
      <c r="D71" s="527" t="s">
        <v>609</v>
      </c>
      <c r="E71" s="359"/>
      <c r="F71" s="359"/>
      <c r="G71" s="359"/>
      <c r="H71" s="359"/>
      <c r="I71" s="359"/>
      <c r="J71" s="359"/>
      <c r="K71" s="359"/>
      <c r="L71" s="359"/>
      <c r="M71" s="349"/>
      <c r="N71" s="349"/>
      <c r="O71" s="349"/>
      <c r="P71" s="349"/>
      <c r="Q71" s="349"/>
      <c r="R71" s="349">
        <v>13</v>
      </c>
      <c r="S71" s="349">
        <v>11</v>
      </c>
      <c r="T71" s="721"/>
    </row>
    <row r="72" spans="1:20" x14ac:dyDescent="0.2">
      <c r="A72" s="525" t="s">
        <v>423</v>
      </c>
      <c r="B72" s="526" t="s">
        <v>183</v>
      </c>
      <c r="C72" s="526">
        <v>160</v>
      </c>
      <c r="D72" s="527" t="s">
        <v>609</v>
      </c>
      <c r="E72" s="359"/>
      <c r="F72" s="359"/>
      <c r="G72" s="359"/>
      <c r="H72" s="359"/>
      <c r="I72" s="359"/>
      <c r="J72" s="359"/>
      <c r="K72" s="359"/>
      <c r="L72" s="359"/>
      <c r="M72" s="349"/>
      <c r="N72" s="349">
        <v>13</v>
      </c>
      <c r="O72" s="349"/>
      <c r="P72" s="349"/>
      <c r="Q72" s="349"/>
      <c r="R72" s="349"/>
      <c r="S72" s="349"/>
      <c r="T72" s="721"/>
    </row>
    <row r="73" spans="1:20" ht="11.25" customHeight="1" x14ac:dyDescent="0.2">
      <c r="A73" s="525" t="s">
        <v>612</v>
      </c>
      <c r="B73" s="526" t="s">
        <v>183</v>
      </c>
      <c r="C73" s="526">
        <v>160</v>
      </c>
      <c r="D73" s="527" t="s">
        <v>609</v>
      </c>
      <c r="E73" s="359"/>
      <c r="F73" s="359"/>
      <c r="G73" s="359"/>
      <c r="H73" s="359"/>
      <c r="I73" s="359"/>
      <c r="J73" s="359"/>
      <c r="K73" s="359"/>
      <c r="L73" s="359"/>
      <c r="M73" s="349"/>
      <c r="N73" s="349"/>
      <c r="O73" s="349"/>
      <c r="P73" s="349"/>
      <c r="Q73" s="349"/>
      <c r="R73" s="349"/>
      <c r="S73" s="349">
        <v>30</v>
      </c>
      <c r="T73" s="721"/>
    </row>
    <row r="74" spans="1:20" ht="11.25" customHeight="1" x14ac:dyDescent="0.2">
      <c r="A74" s="525" t="s">
        <v>193</v>
      </c>
      <c r="B74" s="526" t="s">
        <v>183</v>
      </c>
      <c r="C74" s="526">
        <v>160</v>
      </c>
      <c r="D74" s="518">
        <v>1</v>
      </c>
      <c r="E74" s="359">
        <v>20</v>
      </c>
      <c r="F74" s="359">
        <v>20</v>
      </c>
      <c r="G74" s="359">
        <v>18</v>
      </c>
      <c r="H74" s="359"/>
      <c r="I74" s="359"/>
      <c r="J74" s="359"/>
      <c r="K74" s="359"/>
      <c r="L74" s="359"/>
      <c r="M74" s="349"/>
      <c r="N74" s="349"/>
      <c r="O74" s="349"/>
      <c r="P74" s="349"/>
      <c r="Q74" s="349"/>
      <c r="R74" s="349"/>
      <c r="S74" s="349"/>
      <c r="T74" s="721"/>
    </row>
    <row r="75" spans="1:20" ht="11.25" customHeight="1" x14ac:dyDescent="0.2">
      <c r="A75" s="525" t="s">
        <v>311</v>
      </c>
      <c r="B75" s="526" t="s">
        <v>183</v>
      </c>
      <c r="C75" s="526">
        <v>160</v>
      </c>
      <c r="D75" s="518">
        <v>3</v>
      </c>
      <c r="E75" s="359"/>
      <c r="F75" s="359"/>
      <c r="G75" s="359"/>
      <c r="H75" s="359"/>
      <c r="I75" s="359"/>
      <c r="J75" s="359">
        <v>1</v>
      </c>
      <c r="K75" s="359"/>
      <c r="L75" s="359"/>
      <c r="M75" s="349"/>
      <c r="N75" s="349"/>
      <c r="O75" s="349"/>
      <c r="P75" s="349"/>
      <c r="Q75" s="349"/>
      <c r="R75" s="349"/>
      <c r="S75" s="349"/>
      <c r="T75" s="721"/>
    </row>
    <row r="76" spans="1:20" ht="11.25" customHeight="1" x14ac:dyDescent="0.2">
      <c r="A76" s="525" t="s">
        <v>288</v>
      </c>
      <c r="B76" s="526" t="s">
        <v>183</v>
      </c>
      <c r="C76" s="526">
        <v>160</v>
      </c>
      <c r="D76" s="518">
        <v>1</v>
      </c>
      <c r="E76" s="359"/>
      <c r="F76" s="359"/>
      <c r="G76" s="359"/>
      <c r="H76" s="359">
        <v>16</v>
      </c>
      <c r="I76" s="359">
        <v>27</v>
      </c>
      <c r="J76" s="359">
        <v>16</v>
      </c>
      <c r="K76" s="359">
        <v>12</v>
      </c>
      <c r="L76" s="359">
        <v>18</v>
      </c>
      <c r="M76" s="349">
        <v>9</v>
      </c>
      <c r="N76" s="349">
        <v>13</v>
      </c>
      <c r="O76" s="349">
        <v>9</v>
      </c>
      <c r="P76" s="349">
        <v>10</v>
      </c>
      <c r="Q76" s="349">
        <v>14</v>
      </c>
      <c r="R76" s="349">
        <v>8</v>
      </c>
      <c r="S76" s="349"/>
      <c r="T76" s="721">
        <v>9</v>
      </c>
    </row>
    <row r="77" spans="1:20" ht="11.25" customHeight="1" x14ac:dyDescent="0.2">
      <c r="A77" s="525" t="s">
        <v>288</v>
      </c>
      <c r="B77" s="526" t="s">
        <v>183</v>
      </c>
      <c r="C77" s="526">
        <v>160</v>
      </c>
      <c r="D77" s="518">
        <v>2</v>
      </c>
      <c r="E77" s="359"/>
      <c r="F77" s="359"/>
      <c r="G77" s="359"/>
      <c r="H77" s="359"/>
      <c r="I77" s="359">
        <v>9</v>
      </c>
      <c r="J77" s="359">
        <v>13</v>
      </c>
      <c r="K77" s="359">
        <v>9</v>
      </c>
      <c r="L77" s="359">
        <v>9</v>
      </c>
      <c r="M77" s="349">
        <v>11</v>
      </c>
      <c r="N77" s="349">
        <v>4</v>
      </c>
      <c r="O77" s="349">
        <v>7</v>
      </c>
      <c r="P77" s="349">
        <v>6</v>
      </c>
      <c r="Q77" s="349">
        <v>9</v>
      </c>
      <c r="R77" s="349">
        <v>5</v>
      </c>
      <c r="S77" s="349">
        <v>6</v>
      </c>
      <c r="T77" s="721"/>
    </row>
    <row r="78" spans="1:20" ht="11.25" customHeight="1" x14ac:dyDescent="0.2">
      <c r="A78" s="525" t="s">
        <v>288</v>
      </c>
      <c r="B78" s="526" t="s">
        <v>183</v>
      </c>
      <c r="C78" s="526">
        <v>160</v>
      </c>
      <c r="D78" s="518">
        <v>3</v>
      </c>
      <c r="E78" s="359"/>
      <c r="F78" s="359"/>
      <c r="G78" s="359"/>
      <c r="H78" s="359"/>
      <c r="I78" s="359"/>
      <c r="J78" s="359">
        <v>6</v>
      </c>
      <c r="K78" s="359">
        <v>17</v>
      </c>
      <c r="L78" s="359">
        <v>15</v>
      </c>
      <c r="M78" s="349">
        <v>7</v>
      </c>
      <c r="N78" s="349">
        <v>6</v>
      </c>
      <c r="O78" s="349">
        <v>3</v>
      </c>
      <c r="P78" s="349">
        <v>9</v>
      </c>
      <c r="Q78" s="349">
        <v>9</v>
      </c>
      <c r="R78" s="349">
        <v>15</v>
      </c>
      <c r="S78" s="349">
        <v>6</v>
      </c>
      <c r="T78" s="721">
        <v>10</v>
      </c>
    </row>
    <row r="79" spans="1:20" ht="11.25" customHeight="1" x14ac:dyDescent="0.2">
      <c r="A79" s="525" t="s">
        <v>619</v>
      </c>
      <c r="B79" s="526" t="s">
        <v>183</v>
      </c>
      <c r="C79" s="526">
        <v>160</v>
      </c>
      <c r="D79" s="527" t="s">
        <v>609</v>
      </c>
      <c r="E79" s="359"/>
      <c r="F79" s="359"/>
      <c r="G79" s="359"/>
      <c r="H79" s="359"/>
      <c r="I79" s="359"/>
      <c r="J79" s="359"/>
      <c r="K79" s="359"/>
      <c r="L79" s="359"/>
      <c r="M79" s="349"/>
      <c r="N79" s="349"/>
      <c r="O79" s="349"/>
      <c r="P79" s="349"/>
      <c r="Q79" s="349"/>
      <c r="R79" s="349"/>
      <c r="S79" s="349"/>
      <c r="T79" s="721">
        <v>21</v>
      </c>
    </row>
    <row r="80" spans="1:20" ht="11.25" customHeight="1" x14ac:dyDescent="0.2">
      <c r="A80" s="525" t="s">
        <v>193</v>
      </c>
      <c r="B80" s="526" t="s">
        <v>183</v>
      </c>
      <c r="C80" s="526">
        <v>160</v>
      </c>
      <c r="D80" s="518">
        <v>2</v>
      </c>
      <c r="E80" s="359">
        <v>10</v>
      </c>
      <c r="F80" s="359">
        <v>9</v>
      </c>
      <c r="G80" s="359">
        <v>10</v>
      </c>
      <c r="H80" s="359">
        <v>2</v>
      </c>
      <c r="I80" s="359"/>
      <c r="J80" s="359"/>
      <c r="K80" s="359"/>
      <c r="L80" s="359"/>
      <c r="M80" s="349"/>
      <c r="N80" s="349"/>
      <c r="O80" s="349"/>
      <c r="P80" s="349"/>
      <c r="Q80" s="349"/>
      <c r="R80" s="349"/>
      <c r="S80" s="349"/>
      <c r="T80" s="721"/>
    </row>
    <row r="81" spans="1:20" ht="11.25" customHeight="1" x14ac:dyDescent="0.2">
      <c r="A81" s="528" t="s">
        <v>193</v>
      </c>
      <c r="B81" s="529" t="s">
        <v>183</v>
      </c>
      <c r="C81" s="529">
        <v>160</v>
      </c>
      <c r="D81" s="519">
        <v>3</v>
      </c>
      <c r="E81" s="368">
        <v>13</v>
      </c>
      <c r="F81" s="368">
        <v>7</v>
      </c>
      <c r="G81" s="368">
        <v>5</v>
      </c>
      <c r="H81" s="368">
        <v>5</v>
      </c>
      <c r="I81" s="368">
        <v>1</v>
      </c>
      <c r="J81" s="368"/>
      <c r="K81" s="368"/>
      <c r="L81" s="368"/>
      <c r="M81" s="360"/>
      <c r="N81" s="360"/>
      <c r="O81" s="360"/>
      <c r="P81" s="360"/>
      <c r="Q81" s="360"/>
      <c r="R81" s="360"/>
      <c r="S81" s="360"/>
      <c r="T81" s="725"/>
    </row>
    <row r="82" spans="1:20" x14ac:dyDescent="0.2">
      <c r="A82" s="525" t="s">
        <v>349</v>
      </c>
      <c r="B82" s="526" t="s">
        <v>180</v>
      </c>
      <c r="C82" s="526">
        <v>160</v>
      </c>
      <c r="D82" s="527" t="s">
        <v>609</v>
      </c>
      <c r="E82" s="359"/>
      <c r="F82" s="359"/>
      <c r="G82" s="359"/>
      <c r="H82" s="359"/>
      <c r="I82" s="359"/>
      <c r="J82" s="359"/>
      <c r="K82" s="359"/>
      <c r="L82" s="359"/>
      <c r="M82" s="349">
        <v>30</v>
      </c>
      <c r="N82" s="349"/>
      <c r="O82" s="349"/>
      <c r="P82" s="349"/>
      <c r="Q82" s="349"/>
      <c r="R82" s="349"/>
      <c r="S82" s="348"/>
      <c r="T82" s="721"/>
    </row>
    <row r="83" spans="1:20" x14ac:dyDescent="0.2">
      <c r="A83" s="525" t="s">
        <v>424</v>
      </c>
      <c r="B83" s="526" t="s">
        <v>180</v>
      </c>
      <c r="C83" s="529">
        <v>160</v>
      </c>
      <c r="D83" s="527" t="s">
        <v>609</v>
      </c>
      <c r="E83" s="368"/>
      <c r="F83" s="368"/>
      <c r="G83" s="368"/>
      <c r="H83" s="368"/>
      <c r="I83" s="368"/>
      <c r="J83" s="368"/>
      <c r="K83" s="368"/>
      <c r="L83" s="368"/>
      <c r="M83" s="360"/>
      <c r="N83" s="360">
        <v>25</v>
      </c>
      <c r="O83" s="360"/>
      <c r="P83" s="360"/>
      <c r="Q83" s="360"/>
      <c r="R83" s="360"/>
      <c r="S83" s="361"/>
      <c r="T83" s="725"/>
    </row>
    <row r="84" spans="1:20" x14ac:dyDescent="0.2">
      <c r="A84" s="528" t="s">
        <v>350</v>
      </c>
      <c r="B84" s="529" t="s">
        <v>183</v>
      </c>
      <c r="C84" s="529">
        <v>160</v>
      </c>
      <c r="D84" s="726" t="s">
        <v>609</v>
      </c>
      <c r="E84" s="368"/>
      <c r="F84" s="368"/>
      <c r="G84" s="368"/>
      <c r="H84" s="368"/>
      <c r="I84" s="368"/>
      <c r="J84" s="368"/>
      <c r="K84" s="368"/>
      <c r="L84" s="368"/>
      <c r="M84" s="360">
        <v>11</v>
      </c>
      <c r="N84" s="360"/>
      <c r="O84" s="360"/>
      <c r="P84" s="360"/>
      <c r="Q84" s="360"/>
      <c r="R84" s="360"/>
      <c r="S84" s="361"/>
      <c r="T84" s="725"/>
    </row>
    <row r="85" spans="1:20" x14ac:dyDescent="0.2">
      <c r="A85" s="728" t="s">
        <v>360</v>
      </c>
      <c r="B85" s="723"/>
      <c r="C85" s="723"/>
      <c r="D85" s="723"/>
      <c r="E85" s="723">
        <f>SUM(E10:E81)</f>
        <v>321</v>
      </c>
      <c r="F85" s="723">
        <f>SUM(F11:F81)</f>
        <v>312</v>
      </c>
      <c r="G85" s="723">
        <f>SUM(G11:G81)</f>
        <v>361</v>
      </c>
      <c r="H85" s="723">
        <f>SUM(H11:H81)</f>
        <v>356</v>
      </c>
      <c r="I85" s="723">
        <f>SUM(I10:I81)</f>
        <v>371</v>
      </c>
      <c r="J85" s="723">
        <f>SUM(J10:J81)</f>
        <v>363</v>
      </c>
      <c r="K85" s="723">
        <f>SUM(K10:K81)</f>
        <v>360</v>
      </c>
      <c r="L85" s="723">
        <f>SUM(L10:L81)</f>
        <v>372</v>
      </c>
      <c r="M85" s="723">
        <f t="shared" ref="M85:S85" si="0">SUM(M10:M84)</f>
        <v>383</v>
      </c>
      <c r="N85" s="723">
        <f t="shared" si="0"/>
        <v>365</v>
      </c>
      <c r="O85" s="723">
        <f t="shared" si="0"/>
        <v>362</v>
      </c>
      <c r="P85" s="723">
        <f t="shared" si="0"/>
        <v>377</v>
      </c>
      <c r="Q85" s="723">
        <f t="shared" si="0"/>
        <v>389</v>
      </c>
      <c r="R85" s="723">
        <f t="shared" si="0"/>
        <v>393</v>
      </c>
      <c r="S85" s="723">
        <f t="shared" si="0"/>
        <v>383</v>
      </c>
      <c r="T85" s="727">
        <f t="shared" ref="T85" si="1">SUM(T10:T84)</f>
        <v>341</v>
      </c>
    </row>
  </sheetData>
  <mergeCells count="5">
    <mergeCell ref="A1:S1"/>
    <mergeCell ref="A3:S3"/>
    <mergeCell ref="A4:S4"/>
    <mergeCell ref="A5:S5"/>
    <mergeCell ref="A2:S2"/>
  </mergeCells>
  <phoneticPr fontId="4" type="noConversion"/>
  <pageMargins left="0.78740157480314965" right="0.78740157480314965" top="0.62992125984251968" bottom="0.98425196850393704"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JK22"/>
  <sheetViews>
    <sheetView zoomScaleNormal="100" workbookViewId="0">
      <selection activeCell="M10" sqref="M10"/>
    </sheetView>
  </sheetViews>
  <sheetFormatPr baseColWidth="10" defaultRowHeight="12.75" customHeight="1" x14ac:dyDescent="0.25"/>
  <cols>
    <col min="1" max="1" width="16.140625" style="255" customWidth="1"/>
    <col min="2" max="7" width="4.5703125" style="255" bestFit="1" customWidth="1"/>
    <col min="8" max="9" width="5.5703125" style="580" bestFit="1" customWidth="1"/>
    <col min="10" max="10" width="7" style="580" bestFit="1" customWidth="1"/>
    <col min="11" max="11" width="4.42578125" style="255" bestFit="1" customWidth="1"/>
    <col min="12" max="12" width="4.5703125" style="255" bestFit="1" customWidth="1"/>
    <col min="13" max="13" width="4.42578125" style="255" bestFit="1" customWidth="1"/>
    <col min="14" max="14" width="4.5703125" style="255" bestFit="1" customWidth="1"/>
    <col min="15" max="15" width="4.42578125" style="255" bestFit="1" customWidth="1"/>
    <col min="16" max="16" width="4.5703125" style="255" bestFit="1" customWidth="1"/>
    <col min="17" max="17" width="4.42578125" style="255" bestFit="1" customWidth="1"/>
    <col min="18" max="18" width="4.5703125" style="255" bestFit="1" customWidth="1"/>
    <col min="19" max="19" width="4.42578125" style="255" bestFit="1" customWidth="1"/>
    <col min="20" max="20" width="4.5703125" style="255" bestFit="1" customWidth="1"/>
    <col min="21" max="21" width="4.5703125" style="255" customWidth="1"/>
    <col min="22" max="22" width="4.42578125" style="255" bestFit="1" customWidth="1"/>
    <col min="23" max="23" width="4.5703125" style="255" bestFit="1" customWidth="1"/>
    <col min="24" max="24" width="5.5703125" style="580" bestFit="1" customWidth="1"/>
    <col min="25" max="25" width="5.5703125" style="580" customWidth="1"/>
    <col min="26" max="26" width="5.5703125" style="580" bestFit="1" customWidth="1"/>
    <col min="27" max="27" width="7" style="580" bestFit="1" customWidth="1"/>
    <col min="28" max="28" width="7.7109375" style="581" bestFit="1" customWidth="1"/>
    <col min="29" max="16384" width="11.42578125" style="2"/>
  </cols>
  <sheetData>
    <row r="3" spans="1:271" ht="8.25" customHeight="1" thickBot="1" x14ac:dyDescent="0.3"/>
    <row r="4" spans="1:271" ht="15" customHeight="1" x14ac:dyDescent="0.25">
      <c r="A4" s="957" t="s">
        <v>26</v>
      </c>
      <c r="B4" s="958"/>
      <c r="C4" s="958"/>
      <c r="D4" s="958"/>
      <c r="E4" s="958"/>
      <c r="F4" s="958"/>
      <c r="G4" s="958"/>
      <c r="H4" s="958"/>
      <c r="I4" s="958"/>
      <c r="J4" s="958"/>
      <c r="K4" s="958"/>
      <c r="L4" s="958"/>
      <c r="M4" s="958"/>
      <c r="N4" s="958"/>
      <c r="O4" s="958"/>
      <c r="P4" s="958"/>
      <c r="Q4" s="958"/>
      <c r="R4" s="958"/>
      <c r="S4" s="958"/>
      <c r="T4" s="958"/>
      <c r="U4" s="958"/>
      <c r="V4" s="958"/>
      <c r="W4" s="958"/>
      <c r="X4" s="958"/>
      <c r="Y4" s="958"/>
      <c r="Z4" s="958"/>
      <c r="AA4" s="958"/>
      <c r="AB4" s="959"/>
    </row>
    <row r="5" spans="1:271" ht="15" customHeight="1" x14ac:dyDescent="0.25">
      <c r="A5" s="960" t="s">
        <v>569</v>
      </c>
      <c r="B5" s="961"/>
      <c r="C5" s="961"/>
      <c r="D5" s="961"/>
      <c r="E5" s="961"/>
      <c r="F5" s="961"/>
      <c r="G5" s="961"/>
      <c r="H5" s="961"/>
      <c r="I5" s="961"/>
      <c r="J5" s="961"/>
      <c r="K5" s="961"/>
      <c r="L5" s="961"/>
      <c r="M5" s="961"/>
      <c r="N5" s="961"/>
      <c r="O5" s="961"/>
      <c r="P5" s="961"/>
      <c r="Q5" s="961"/>
      <c r="R5" s="961"/>
      <c r="S5" s="961"/>
      <c r="T5" s="961"/>
      <c r="U5" s="961"/>
      <c r="V5" s="961"/>
      <c r="W5" s="961"/>
      <c r="X5" s="961"/>
      <c r="Y5" s="961"/>
      <c r="Z5" s="961"/>
      <c r="AA5" s="961"/>
      <c r="AB5" s="962"/>
    </row>
    <row r="6" spans="1:271" ht="15" customHeight="1" thickBot="1" x14ac:dyDescent="0.3">
      <c r="A6" s="963" t="s">
        <v>560</v>
      </c>
      <c r="B6" s="964"/>
      <c r="C6" s="964"/>
      <c r="D6" s="964"/>
      <c r="E6" s="964"/>
      <c r="F6" s="964"/>
      <c r="G6" s="964"/>
      <c r="H6" s="964"/>
      <c r="I6" s="964"/>
      <c r="J6" s="964"/>
      <c r="K6" s="964"/>
      <c r="L6" s="964"/>
      <c r="M6" s="964"/>
      <c r="N6" s="964"/>
      <c r="O6" s="964"/>
      <c r="P6" s="964"/>
      <c r="Q6" s="964"/>
      <c r="R6" s="964"/>
      <c r="S6" s="964"/>
      <c r="T6" s="964"/>
      <c r="U6" s="964"/>
      <c r="V6" s="964"/>
      <c r="W6" s="964"/>
      <c r="X6" s="964"/>
      <c r="Y6" s="964"/>
      <c r="Z6" s="964"/>
      <c r="AA6" s="964"/>
      <c r="AB6" s="965"/>
    </row>
    <row r="8" spans="1:271" ht="12.75" customHeight="1" x14ac:dyDescent="0.3">
      <c r="A8" s="99" t="s">
        <v>730</v>
      </c>
      <c r="B8" s="846"/>
      <c r="C8" s="846"/>
      <c r="D8" s="846"/>
      <c r="E8" s="846"/>
      <c r="G8" s="847"/>
      <c r="I8" s="847" t="s">
        <v>733</v>
      </c>
    </row>
    <row r="9" spans="1:271" ht="12.75" customHeight="1" x14ac:dyDescent="0.3">
      <c r="A9" s="99" t="s">
        <v>731</v>
      </c>
      <c r="B9" s="846"/>
      <c r="C9" s="846"/>
      <c r="D9" s="846"/>
      <c r="E9" s="846"/>
      <c r="G9" s="847"/>
      <c r="I9" s="847" t="s">
        <v>734</v>
      </c>
    </row>
    <row r="10" spans="1:271" ht="12.75" customHeight="1" x14ac:dyDescent="0.3">
      <c r="A10" s="99" t="s">
        <v>732</v>
      </c>
      <c r="E10" s="256"/>
      <c r="I10" s="848" t="s">
        <v>472</v>
      </c>
    </row>
    <row r="11" spans="1:271" ht="12.75" customHeight="1" x14ac:dyDescent="0.25">
      <c r="A11" s="99" t="s">
        <v>305</v>
      </c>
    </row>
    <row r="13" spans="1:271" s="4" customFormat="1" ht="27" x14ac:dyDescent="0.25">
      <c r="A13" s="386"/>
      <c r="B13" s="386" t="s">
        <v>27</v>
      </c>
      <c r="C13" s="386" t="s">
        <v>264</v>
      </c>
      <c r="D13" s="386" t="s">
        <v>28</v>
      </c>
      <c r="E13" s="386" t="s">
        <v>264</v>
      </c>
      <c r="F13" s="386" t="s">
        <v>29</v>
      </c>
      <c r="G13" s="386" t="s">
        <v>264</v>
      </c>
      <c r="H13" s="735" t="s">
        <v>529</v>
      </c>
      <c r="I13" s="735" t="s">
        <v>30</v>
      </c>
      <c r="J13" s="496" t="s">
        <v>575</v>
      </c>
      <c r="K13" s="386" t="s">
        <v>31</v>
      </c>
      <c r="L13" s="386" t="s">
        <v>264</v>
      </c>
      <c r="M13" s="386" t="s">
        <v>32</v>
      </c>
      <c r="N13" s="386" t="s">
        <v>264</v>
      </c>
      <c r="O13" s="386" t="s">
        <v>33</v>
      </c>
      <c r="P13" s="386" t="s">
        <v>264</v>
      </c>
      <c r="Q13" s="386" t="s">
        <v>34</v>
      </c>
      <c r="R13" s="386" t="s">
        <v>264</v>
      </c>
      <c r="S13" s="386" t="s">
        <v>35</v>
      </c>
      <c r="T13" s="386" t="s">
        <v>264</v>
      </c>
      <c r="U13" s="386" t="s">
        <v>347</v>
      </c>
      <c r="V13" s="386" t="s">
        <v>36</v>
      </c>
      <c r="W13" s="386" t="s">
        <v>264</v>
      </c>
      <c r="X13" s="735" t="s">
        <v>530</v>
      </c>
      <c r="Y13" s="735" t="s">
        <v>736</v>
      </c>
      <c r="Z13" s="735" t="s">
        <v>37</v>
      </c>
      <c r="AA13" s="496" t="s">
        <v>576</v>
      </c>
      <c r="AB13" s="387" t="s">
        <v>5</v>
      </c>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row>
    <row r="14" spans="1:271" s="6" customFormat="1" ht="13.5" x14ac:dyDescent="0.25">
      <c r="A14" s="619" t="s">
        <v>43</v>
      </c>
      <c r="B14" s="281">
        <v>63</v>
      </c>
      <c r="C14" s="281">
        <v>46</v>
      </c>
      <c r="D14" s="281">
        <v>49</v>
      </c>
      <c r="E14" s="281">
        <v>50</v>
      </c>
      <c r="F14" s="281">
        <v>87</v>
      </c>
      <c r="G14" s="281">
        <v>45</v>
      </c>
      <c r="H14" s="736">
        <v>141</v>
      </c>
      <c r="I14" s="736">
        <v>199</v>
      </c>
      <c r="J14" s="385">
        <v>340</v>
      </c>
      <c r="K14" s="281">
        <v>139</v>
      </c>
      <c r="L14" s="281">
        <v>8</v>
      </c>
      <c r="M14" s="281">
        <v>140</v>
      </c>
      <c r="N14" s="281">
        <v>1</v>
      </c>
      <c r="O14" s="281">
        <v>117</v>
      </c>
      <c r="P14" s="281">
        <v>0</v>
      </c>
      <c r="Q14" s="281">
        <v>158</v>
      </c>
      <c r="R14" s="281">
        <v>2</v>
      </c>
      <c r="S14" s="281">
        <v>135</v>
      </c>
      <c r="T14" s="281">
        <v>3</v>
      </c>
      <c r="U14" s="281">
        <v>0</v>
      </c>
      <c r="V14" s="281">
        <v>157</v>
      </c>
      <c r="W14" s="281">
        <v>1</v>
      </c>
      <c r="X14" s="737">
        <f>L14+N14+P14+R14+T14+W14</f>
        <v>15</v>
      </c>
      <c r="Y14" s="737">
        <v>0</v>
      </c>
      <c r="Z14" s="737">
        <f>K14+M14+O14+Q14+S14+V14</f>
        <v>846</v>
      </c>
      <c r="AA14" s="388">
        <v>861</v>
      </c>
      <c r="AB14" s="280">
        <v>1201</v>
      </c>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c r="IW14" s="5"/>
      <c r="IX14" s="5"/>
      <c r="IY14" s="5"/>
      <c r="IZ14" s="5"/>
      <c r="JA14" s="5"/>
      <c r="JB14" s="5"/>
      <c r="JC14" s="5"/>
      <c r="JD14" s="5"/>
      <c r="JE14" s="5"/>
      <c r="JF14" s="5"/>
      <c r="JG14" s="5"/>
      <c r="JH14" s="5"/>
      <c r="JI14" s="5"/>
      <c r="JJ14" s="5"/>
      <c r="JK14" s="5"/>
    </row>
    <row r="15" spans="1:271" s="6" customFormat="1" ht="13.5" x14ac:dyDescent="0.25">
      <c r="A15" s="566" t="s">
        <v>696</v>
      </c>
      <c r="B15" s="566">
        <v>590</v>
      </c>
      <c r="C15" s="566">
        <v>31</v>
      </c>
      <c r="D15" s="566">
        <v>635</v>
      </c>
      <c r="E15" s="566">
        <v>45</v>
      </c>
      <c r="F15" s="566">
        <v>607</v>
      </c>
      <c r="G15" s="566">
        <v>57</v>
      </c>
      <c r="H15" s="736">
        <v>133</v>
      </c>
      <c r="I15" s="736">
        <v>1832</v>
      </c>
      <c r="J15" s="385">
        <v>1965</v>
      </c>
      <c r="K15" s="566">
        <v>609</v>
      </c>
      <c r="L15" s="566">
        <v>20</v>
      </c>
      <c r="M15" s="566">
        <v>622</v>
      </c>
      <c r="N15" s="566">
        <v>7</v>
      </c>
      <c r="O15" s="566">
        <v>599</v>
      </c>
      <c r="P15" s="566">
        <v>4</v>
      </c>
      <c r="Q15" s="566">
        <v>614</v>
      </c>
      <c r="R15" s="566">
        <v>5</v>
      </c>
      <c r="S15" s="566">
        <v>580</v>
      </c>
      <c r="T15" s="566">
        <v>1</v>
      </c>
      <c r="U15" s="566">
        <v>1</v>
      </c>
      <c r="V15" s="566">
        <v>545</v>
      </c>
      <c r="W15" s="566">
        <v>2</v>
      </c>
      <c r="X15" s="737">
        <f t="shared" ref="X15:X17" si="0">L15+N15+P15+R15+T15+W15</f>
        <v>39</v>
      </c>
      <c r="Y15" s="737">
        <v>1</v>
      </c>
      <c r="Z15" s="737">
        <f t="shared" ref="Z15:Z17" si="1">K15+M15+O15+Q15+S15+V15</f>
        <v>3569</v>
      </c>
      <c r="AA15" s="388">
        <f>X15+Y15+Z15</f>
        <v>3609</v>
      </c>
      <c r="AB15" s="280">
        <f>AA15+J15</f>
        <v>5574</v>
      </c>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c r="IW15" s="5"/>
      <c r="IX15" s="5"/>
      <c r="IY15" s="5"/>
      <c r="IZ15" s="5"/>
      <c r="JA15" s="5"/>
      <c r="JB15" s="5"/>
      <c r="JC15" s="5"/>
      <c r="JD15" s="5"/>
      <c r="JE15" s="5"/>
      <c r="JF15" s="5"/>
      <c r="JG15" s="5"/>
      <c r="JH15" s="5"/>
      <c r="JI15" s="5"/>
      <c r="JJ15" s="5"/>
      <c r="JK15" s="5"/>
    </row>
    <row r="16" spans="1:271" s="6" customFormat="1" ht="13.5" x14ac:dyDescent="0.25">
      <c r="A16" s="619" t="s">
        <v>285</v>
      </c>
      <c r="B16" s="567">
        <v>48</v>
      </c>
      <c r="C16" s="567">
        <v>0</v>
      </c>
      <c r="D16" s="567">
        <v>49</v>
      </c>
      <c r="E16" s="567">
        <v>0</v>
      </c>
      <c r="F16" s="567">
        <v>53</v>
      </c>
      <c r="G16" s="567">
        <v>0</v>
      </c>
      <c r="H16" s="736">
        <v>0</v>
      </c>
      <c r="I16" s="736">
        <v>150</v>
      </c>
      <c r="J16" s="385">
        <v>150</v>
      </c>
      <c r="K16" s="567">
        <v>64</v>
      </c>
      <c r="L16" s="567">
        <v>0</v>
      </c>
      <c r="M16" s="567">
        <v>58</v>
      </c>
      <c r="N16" s="567">
        <v>0</v>
      </c>
      <c r="O16" s="567">
        <v>57</v>
      </c>
      <c r="P16" s="567">
        <v>0</v>
      </c>
      <c r="Q16" s="567">
        <v>59</v>
      </c>
      <c r="R16" s="567">
        <v>0</v>
      </c>
      <c r="S16" s="567">
        <v>80</v>
      </c>
      <c r="T16" s="567">
        <v>0</v>
      </c>
      <c r="U16" s="567">
        <v>0</v>
      </c>
      <c r="V16" s="567">
        <v>63</v>
      </c>
      <c r="W16" s="567">
        <v>0</v>
      </c>
      <c r="X16" s="737">
        <f t="shared" si="0"/>
        <v>0</v>
      </c>
      <c r="Y16" s="737">
        <v>0</v>
      </c>
      <c r="Z16" s="737">
        <f t="shared" si="1"/>
        <v>381</v>
      </c>
      <c r="AA16" s="388">
        <v>381</v>
      </c>
      <c r="AB16" s="280">
        <v>531</v>
      </c>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row>
    <row r="17" spans="1:271" s="8" customFormat="1" ht="13.5" x14ac:dyDescent="0.25">
      <c r="A17" s="389" t="s">
        <v>360</v>
      </c>
      <c r="B17" s="389">
        <f>+B14+B15+B16</f>
        <v>701</v>
      </c>
      <c r="C17" s="389">
        <f t="shared" ref="C17:G17" si="2">+C14+C15+C16</f>
        <v>77</v>
      </c>
      <c r="D17" s="389">
        <f t="shared" si="2"/>
        <v>733</v>
      </c>
      <c r="E17" s="389">
        <f t="shared" si="2"/>
        <v>95</v>
      </c>
      <c r="F17" s="389">
        <f t="shared" si="2"/>
        <v>747</v>
      </c>
      <c r="G17" s="389">
        <f t="shared" si="2"/>
        <v>102</v>
      </c>
      <c r="H17" s="389">
        <f t="shared" ref="H17:W17" si="3">+H14+H15+H16</f>
        <v>274</v>
      </c>
      <c r="I17" s="389">
        <f>I16+I15+I14</f>
        <v>2181</v>
      </c>
      <c r="J17" s="385">
        <f>H17+I17</f>
        <v>2455</v>
      </c>
      <c r="K17" s="389">
        <f t="shared" si="3"/>
        <v>812</v>
      </c>
      <c r="L17" s="389">
        <f t="shared" si="3"/>
        <v>28</v>
      </c>
      <c r="M17" s="389">
        <f t="shared" si="3"/>
        <v>820</v>
      </c>
      <c r="N17" s="389">
        <f t="shared" si="3"/>
        <v>8</v>
      </c>
      <c r="O17" s="389">
        <f t="shared" si="3"/>
        <v>773</v>
      </c>
      <c r="P17" s="389">
        <f t="shared" si="3"/>
        <v>4</v>
      </c>
      <c r="Q17" s="389">
        <f t="shared" si="3"/>
        <v>831</v>
      </c>
      <c r="R17" s="389">
        <f t="shared" si="3"/>
        <v>7</v>
      </c>
      <c r="S17" s="389">
        <f t="shared" si="3"/>
        <v>795</v>
      </c>
      <c r="T17" s="389">
        <f t="shared" si="3"/>
        <v>4</v>
      </c>
      <c r="U17" s="389">
        <f t="shared" si="3"/>
        <v>1</v>
      </c>
      <c r="V17" s="389">
        <f t="shared" si="3"/>
        <v>765</v>
      </c>
      <c r="W17" s="389">
        <f t="shared" si="3"/>
        <v>3</v>
      </c>
      <c r="X17" s="596">
        <f t="shared" si="0"/>
        <v>54</v>
      </c>
      <c r="Y17" s="596">
        <f>Y16+Y15+Y14</f>
        <v>1</v>
      </c>
      <c r="Z17" s="596">
        <f t="shared" si="1"/>
        <v>4796</v>
      </c>
      <c r="AA17" s="388">
        <f>AA16+AA15+AA14</f>
        <v>4851</v>
      </c>
      <c r="AB17" s="582">
        <f>AA17+J17</f>
        <v>7306</v>
      </c>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c r="IX17" s="7"/>
      <c r="IY17" s="7"/>
      <c r="IZ17" s="7"/>
      <c r="JA17" s="7"/>
      <c r="JB17" s="7"/>
      <c r="JC17" s="7"/>
      <c r="JD17" s="7"/>
      <c r="JE17" s="7"/>
      <c r="JF17" s="7"/>
      <c r="JG17" s="7"/>
      <c r="JH17" s="7"/>
      <c r="JI17" s="7"/>
      <c r="JJ17" s="7"/>
      <c r="JK17" s="7"/>
    </row>
    <row r="18" spans="1:271" s="63" customFormat="1" ht="13.5" x14ac:dyDescent="0.25">
      <c r="A18" s="259"/>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row>
    <row r="19" spans="1:271" ht="12.75" customHeight="1" x14ac:dyDescent="0.25">
      <c r="A19" s="2"/>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row>
    <row r="20" spans="1:271" ht="12.75" customHeight="1" x14ac:dyDescent="0.25">
      <c r="A20" s="2"/>
      <c r="B20" s="260"/>
      <c r="C20" s="260"/>
      <c r="D20" s="260"/>
      <c r="E20" s="260"/>
      <c r="F20" s="260"/>
      <c r="G20" s="260"/>
      <c r="H20" s="574"/>
      <c r="I20" s="574"/>
      <c r="J20" s="574"/>
      <c r="K20" s="260"/>
      <c r="L20" s="260"/>
      <c r="M20" s="260"/>
      <c r="N20" s="260"/>
      <c r="O20" s="260"/>
      <c r="P20" s="260"/>
      <c r="Q20" s="260"/>
      <c r="R20" s="260"/>
      <c r="S20" s="260"/>
      <c r="T20" s="260"/>
      <c r="U20" s="260"/>
      <c r="V20" s="260"/>
      <c r="W20" s="260"/>
      <c r="X20" s="574"/>
      <c r="Y20" s="574"/>
      <c r="Z20" s="574"/>
      <c r="AA20" s="574"/>
      <c r="AB20" s="574"/>
    </row>
    <row r="21" spans="1:271" ht="12.75" customHeight="1" x14ac:dyDescent="0.25">
      <c r="A21" s="2"/>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row>
    <row r="22" spans="1:271" ht="12.75" customHeight="1" x14ac:dyDescent="0.25">
      <c r="A22" s="2"/>
    </row>
  </sheetData>
  <mergeCells count="3">
    <mergeCell ref="A5:AB5"/>
    <mergeCell ref="A6:AB6"/>
    <mergeCell ref="A4:AB4"/>
  </mergeCells>
  <phoneticPr fontId="4" type="noConversion"/>
  <conditionalFormatting sqref="B21:AB21">
    <cfRule type="cellIs" dxfId="0" priority="1" stopIfTrue="1" operator="greaterThan">
      <formula>0</formula>
    </cfRule>
  </conditionalFormatting>
  <pageMargins left="0.78740157499999996" right="0.78740157499999996" top="0.984251969" bottom="0.984251969" header="0.4921259845" footer="0.4921259845"/>
  <pageSetup paperSize="9" scale="86" orientation="landscape"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U111"/>
  <sheetViews>
    <sheetView topLeftCell="A85" zoomScaleNormal="100" workbookViewId="0">
      <selection activeCell="D7" sqref="D7"/>
    </sheetView>
  </sheetViews>
  <sheetFormatPr baseColWidth="10" defaultColWidth="27.5703125" defaultRowHeight="11.25" x14ac:dyDescent="0.2"/>
  <cols>
    <col min="1" max="1" width="2.140625" style="340" customWidth="1"/>
    <col min="2" max="2" width="43.42578125" style="340" bestFit="1" customWidth="1"/>
    <col min="3" max="3" width="6.7109375" style="340" customWidth="1"/>
    <col min="4" max="4" width="5.5703125" style="340" customWidth="1"/>
    <col min="5" max="5" width="4" style="340" customWidth="1"/>
    <col min="6" max="12" width="4.42578125" style="340" bestFit="1" customWidth="1"/>
    <col min="13" max="13" width="4.42578125" style="340" customWidth="1"/>
    <col min="14" max="15" width="4.42578125" style="340" bestFit="1" customWidth="1"/>
    <col min="16" max="17" width="4.42578125" style="341" bestFit="1" customWidth="1"/>
    <col min="18" max="18" width="4.42578125" style="340" bestFit="1" customWidth="1"/>
    <col min="19" max="19" width="4.42578125" style="341" bestFit="1" customWidth="1"/>
    <col min="20" max="21" width="5.5703125" style="40" customWidth="1"/>
    <col min="22" max="16384" width="27.5703125" style="40"/>
  </cols>
  <sheetData>
    <row r="1" spans="1:21" ht="12" thickBot="1" x14ac:dyDescent="0.25"/>
    <row r="2" spans="1:21" s="65" customFormat="1" ht="15" customHeight="1" x14ac:dyDescent="0.25">
      <c r="A2" s="1065" t="s">
        <v>747</v>
      </c>
      <c r="B2" s="1066"/>
      <c r="C2" s="1066"/>
      <c r="D2" s="1066"/>
      <c r="E2" s="1066"/>
      <c r="F2" s="1066"/>
      <c r="G2" s="1066"/>
      <c r="H2" s="1066"/>
      <c r="I2" s="1066"/>
      <c r="J2" s="1066"/>
      <c r="K2" s="1066"/>
      <c r="L2" s="1066"/>
      <c r="M2" s="1066"/>
      <c r="N2" s="1066"/>
      <c r="O2" s="1066"/>
      <c r="P2" s="1066"/>
      <c r="Q2" s="1066"/>
      <c r="R2" s="1066"/>
      <c r="S2" s="1067"/>
    </row>
    <row r="3" spans="1:21" s="65" customFormat="1" ht="15" customHeight="1" x14ac:dyDescent="0.25">
      <c r="A3" s="1077" t="s">
        <v>744</v>
      </c>
      <c r="B3" s="1078"/>
      <c r="C3" s="1078"/>
      <c r="D3" s="1078"/>
      <c r="E3" s="1078"/>
      <c r="F3" s="1078"/>
      <c r="G3" s="1078"/>
      <c r="H3" s="1078"/>
      <c r="I3" s="1078"/>
      <c r="J3" s="1078"/>
      <c r="K3" s="1078"/>
      <c r="L3" s="1078"/>
      <c r="M3" s="1078"/>
      <c r="N3" s="1078"/>
      <c r="O3" s="1078"/>
      <c r="P3" s="1078"/>
      <c r="Q3" s="1078"/>
      <c r="R3" s="1078"/>
      <c r="S3" s="1079"/>
    </row>
    <row r="4" spans="1:21" s="65" customFormat="1" ht="15" x14ac:dyDescent="0.25">
      <c r="A4" s="1068" t="s">
        <v>749</v>
      </c>
      <c r="B4" s="1069"/>
      <c r="C4" s="1069"/>
      <c r="D4" s="1069"/>
      <c r="E4" s="1069"/>
      <c r="F4" s="1069"/>
      <c r="G4" s="1069"/>
      <c r="H4" s="1069"/>
      <c r="I4" s="1069"/>
      <c r="J4" s="1069"/>
      <c r="K4" s="1069"/>
      <c r="L4" s="1069"/>
      <c r="M4" s="1069"/>
      <c r="N4" s="1069"/>
      <c r="O4" s="1069"/>
      <c r="P4" s="1069"/>
      <c r="Q4" s="1069"/>
      <c r="R4" s="1069"/>
      <c r="S4" s="1070"/>
    </row>
    <row r="5" spans="1:21" s="65" customFormat="1" ht="15" x14ac:dyDescent="0.25">
      <c r="A5" s="1071" t="s">
        <v>569</v>
      </c>
      <c r="B5" s="1072"/>
      <c r="C5" s="1072"/>
      <c r="D5" s="1072"/>
      <c r="E5" s="1072"/>
      <c r="F5" s="1072"/>
      <c r="G5" s="1072"/>
      <c r="H5" s="1072"/>
      <c r="I5" s="1072"/>
      <c r="J5" s="1072"/>
      <c r="K5" s="1072"/>
      <c r="L5" s="1072"/>
      <c r="M5" s="1072"/>
      <c r="N5" s="1072"/>
      <c r="O5" s="1072"/>
      <c r="P5" s="1072"/>
      <c r="Q5" s="1072"/>
      <c r="R5" s="1072"/>
      <c r="S5" s="1073"/>
    </row>
    <row r="6" spans="1:21" s="65" customFormat="1" ht="15.75" thickBot="1" x14ac:dyDescent="0.3">
      <c r="A6" s="1074" t="s">
        <v>560</v>
      </c>
      <c r="B6" s="1075"/>
      <c r="C6" s="1075"/>
      <c r="D6" s="1075"/>
      <c r="E6" s="1075"/>
      <c r="F6" s="1075"/>
      <c r="G6" s="1075"/>
      <c r="H6" s="1075"/>
      <c r="I6" s="1075"/>
      <c r="J6" s="1075"/>
      <c r="K6" s="1075"/>
      <c r="L6" s="1075"/>
      <c r="M6" s="1075"/>
      <c r="N6" s="1075"/>
      <c r="O6" s="1075"/>
      <c r="P6" s="1075"/>
      <c r="Q6" s="1075"/>
      <c r="R6" s="1075"/>
      <c r="S6" s="1076"/>
    </row>
    <row r="7" spans="1:21" x14ac:dyDescent="0.2">
      <c r="B7" s="343"/>
      <c r="C7" s="343"/>
      <c r="D7" s="343"/>
      <c r="E7" s="344"/>
    </row>
    <row r="8" spans="1:21" x14ac:dyDescent="0.2">
      <c r="B8" s="530"/>
      <c r="C8" s="530"/>
      <c r="D8" s="530"/>
      <c r="E8" s="531"/>
      <c r="F8" s="347" t="s">
        <v>155</v>
      </c>
      <c r="G8" s="347" t="s">
        <v>155</v>
      </c>
      <c r="H8" s="347" t="s">
        <v>155</v>
      </c>
      <c r="I8" s="347" t="s">
        <v>155</v>
      </c>
      <c r="J8" s="347" t="s">
        <v>155</v>
      </c>
      <c r="K8" s="347" t="s">
        <v>155</v>
      </c>
      <c r="L8" s="347" t="s">
        <v>155</v>
      </c>
      <c r="M8" s="347" t="s">
        <v>155</v>
      </c>
      <c r="N8" s="347" t="s">
        <v>155</v>
      </c>
      <c r="O8" s="348" t="s">
        <v>155</v>
      </c>
      <c r="P8" s="348" t="s">
        <v>155</v>
      </c>
      <c r="Q8" s="348" t="s">
        <v>155</v>
      </c>
      <c r="R8" s="348" t="s">
        <v>155</v>
      </c>
      <c r="S8" s="348" t="s">
        <v>155</v>
      </c>
      <c r="T8" s="348" t="s">
        <v>155</v>
      </c>
      <c r="U8" s="721" t="s">
        <v>155</v>
      </c>
    </row>
    <row r="9" spans="1:21" x14ac:dyDescent="0.2">
      <c r="B9" s="530"/>
      <c r="C9" s="530"/>
      <c r="D9" s="530"/>
      <c r="E9" s="531"/>
      <c r="F9" s="347">
        <v>2005</v>
      </c>
      <c r="G9" s="347">
        <v>2006</v>
      </c>
      <c r="H9" s="347">
        <v>2007</v>
      </c>
      <c r="I9" s="347">
        <v>2008</v>
      </c>
      <c r="J9" s="347">
        <v>2009</v>
      </c>
      <c r="K9" s="347">
        <v>2010</v>
      </c>
      <c r="L9" s="347">
        <v>2011</v>
      </c>
      <c r="M9" s="347">
        <v>2012</v>
      </c>
      <c r="N9" s="347">
        <v>2013</v>
      </c>
      <c r="O9" s="348">
        <v>2014</v>
      </c>
      <c r="P9" s="348">
        <v>2015</v>
      </c>
      <c r="Q9" s="348">
        <v>2016</v>
      </c>
      <c r="R9" s="348">
        <v>2017</v>
      </c>
      <c r="S9" s="348">
        <v>2018</v>
      </c>
      <c r="T9" s="348">
        <v>2019</v>
      </c>
      <c r="U9" s="721">
        <v>2020</v>
      </c>
    </row>
    <row r="10" spans="1:21" x14ac:dyDescent="0.2">
      <c r="B10" s="518" t="s">
        <v>156</v>
      </c>
      <c r="C10" s="518" t="s">
        <v>157</v>
      </c>
      <c r="D10" s="518" t="s">
        <v>158</v>
      </c>
      <c r="E10" s="518" t="s">
        <v>159</v>
      </c>
      <c r="F10" s="347">
        <v>2006</v>
      </c>
      <c r="G10" s="347">
        <v>2007</v>
      </c>
      <c r="H10" s="347">
        <v>2008</v>
      </c>
      <c r="I10" s="347">
        <v>2009</v>
      </c>
      <c r="J10" s="347">
        <v>2010</v>
      </c>
      <c r="K10" s="347">
        <v>2011</v>
      </c>
      <c r="L10" s="347">
        <v>2012</v>
      </c>
      <c r="M10" s="347">
        <v>2013</v>
      </c>
      <c r="N10" s="347">
        <v>2014</v>
      </c>
      <c r="O10" s="348">
        <v>2015</v>
      </c>
      <c r="P10" s="348">
        <v>2016</v>
      </c>
      <c r="Q10" s="348">
        <v>2017</v>
      </c>
      <c r="R10" s="348">
        <v>2018</v>
      </c>
      <c r="S10" s="348">
        <v>2019</v>
      </c>
      <c r="T10" s="348">
        <v>2020</v>
      </c>
      <c r="U10" s="721">
        <v>2021</v>
      </c>
    </row>
    <row r="11" spans="1:21" x14ac:dyDescent="0.2">
      <c r="B11" s="518" t="s">
        <v>194</v>
      </c>
      <c r="C11" s="518" t="s">
        <v>185</v>
      </c>
      <c r="D11" s="518">
        <v>240</v>
      </c>
      <c r="E11" s="518">
        <v>1</v>
      </c>
      <c r="F11" s="359">
        <v>24</v>
      </c>
      <c r="G11" s="359">
        <v>39</v>
      </c>
      <c r="H11" s="359">
        <v>26</v>
      </c>
      <c r="I11" s="359">
        <v>35</v>
      </c>
      <c r="J11" s="359">
        <v>54</v>
      </c>
      <c r="K11" s="359"/>
      <c r="L11" s="359"/>
      <c r="M11" s="359"/>
      <c r="N11" s="359"/>
      <c r="O11" s="349">
        <v>45</v>
      </c>
      <c r="P11" s="349">
        <v>66</v>
      </c>
      <c r="Q11" s="349">
        <v>39</v>
      </c>
      <c r="R11" s="349">
        <v>81</v>
      </c>
      <c r="S11" s="349"/>
      <c r="T11" s="349"/>
      <c r="U11" s="721"/>
    </row>
    <row r="12" spans="1:21" s="432" customFormat="1" x14ac:dyDescent="0.2">
      <c r="A12" s="341"/>
      <c r="B12" s="532" t="s">
        <v>613</v>
      </c>
      <c r="C12" s="532" t="s">
        <v>185</v>
      </c>
      <c r="D12" s="532">
        <v>240</v>
      </c>
      <c r="E12" s="532">
        <v>1</v>
      </c>
      <c r="F12" s="349"/>
      <c r="G12" s="349"/>
      <c r="H12" s="349"/>
      <c r="I12" s="349"/>
      <c r="J12" s="349"/>
      <c r="K12" s="349"/>
      <c r="L12" s="349"/>
      <c r="M12" s="349"/>
      <c r="N12" s="349"/>
      <c r="O12" s="349"/>
      <c r="P12" s="349"/>
      <c r="Q12" s="349"/>
      <c r="R12" s="349"/>
      <c r="S12" s="349"/>
      <c r="T12" s="349">
        <v>44</v>
      </c>
      <c r="U12" s="721">
        <v>42</v>
      </c>
    </row>
    <row r="13" spans="1:21" s="432" customFormat="1" x14ac:dyDescent="0.2">
      <c r="A13" s="341"/>
      <c r="B13" s="532" t="s">
        <v>614</v>
      </c>
      <c r="C13" s="532" t="s">
        <v>185</v>
      </c>
      <c r="D13" s="532">
        <v>120</v>
      </c>
      <c r="E13" s="532">
        <v>1</v>
      </c>
      <c r="F13" s="349"/>
      <c r="G13" s="349"/>
      <c r="H13" s="349"/>
      <c r="I13" s="349"/>
      <c r="J13" s="349"/>
      <c r="K13" s="349"/>
      <c r="L13" s="349"/>
      <c r="M13" s="349"/>
      <c r="N13" s="349"/>
      <c r="O13" s="349"/>
      <c r="P13" s="349"/>
      <c r="Q13" s="349"/>
      <c r="R13" s="349"/>
      <c r="S13" s="349"/>
      <c r="T13" s="349">
        <v>18</v>
      </c>
      <c r="U13" s="721">
        <v>10</v>
      </c>
    </row>
    <row r="14" spans="1:21" s="432" customFormat="1" x14ac:dyDescent="0.2">
      <c r="A14" s="341"/>
      <c r="B14" s="532" t="s">
        <v>550</v>
      </c>
      <c r="C14" s="532" t="s">
        <v>185</v>
      </c>
      <c r="D14" s="532">
        <v>120</v>
      </c>
      <c r="E14" s="532">
        <v>1</v>
      </c>
      <c r="F14" s="349"/>
      <c r="G14" s="349"/>
      <c r="H14" s="349"/>
      <c r="I14" s="349"/>
      <c r="J14" s="349"/>
      <c r="K14" s="349"/>
      <c r="L14" s="349"/>
      <c r="M14" s="349"/>
      <c r="N14" s="349"/>
      <c r="O14" s="349"/>
      <c r="P14" s="349"/>
      <c r="Q14" s="349">
        <v>11</v>
      </c>
      <c r="R14" s="349"/>
      <c r="S14" s="349">
        <v>70</v>
      </c>
      <c r="T14" s="349"/>
      <c r="U14" s="721"/>
    </row>
    <row r="15" spans="1:21" s="432" customFormat="1" x14ac:dyDescent="0.2">
      <c r="A15" s="341"/>
      <c r="B15" s="532" t="s">
        <v>537</v>
      </c>
      <c r="C15" s="532" t="s">
        <v>161</v>
      </c>
      <c r="D15" s="532">
        <v>240</v>
      </c>
      <c r="E15" s="532">
        <v>2</v>
      </c>
      <c r="F15" s="349"/>
      <c r="G15" s="349"/>
      <c r="H15" s="349"/>
      <c r="I15" s="349"/>
      <c r="J15" s="349"/>
      <c r="K15" s="349"/>
      <c r="L15" s="349">
        <v>42</v>
      </c>
      <c r="M15" s="349"/>
      <c r="N15" s="349"/>
      <c r="O15" s="349"/>
      <c r="P15" s="349"/>
      <c r="Q15" s="349">
        <v>34</v>
      </c>
      <c r="R15" s="349">
        <v>10</v>
      </c>
      <c r="S15" s="349">
        <v>18</v>
      </c>
      <c r="T15" s="349">
        <v>12</v>
      </c>
      <c r="U15" s="721">
        <v>13</v>
      </c>
    </row>
    <row r="16" spans="1:21" s="432" customFormat="1" x14ac:dyDescent="0.2">
      <c r="A16" s="341"/>
      <c r="B16" s="532" t="s">
        <v>194</v>
      </c>
      <c r="C16" s="532" t="s">
        <v>185</v>
      </c>
      <c r="D16" s="532">
        <v>480</v>
      </c>
      <c r="E16" s="532">
        <v>1</v>
      </c>
      <c r="F16" s="349"/>
      <c r="G16" s="349"/>
      <c r="H16" s="349"/>
      <c r="I16" s="349"/>
      <c r="J16" s="349"/>
      <c r="K16" s="349">
        <v>47</v>
      </c>
      <c r="L16" s="349"/>
      <c r="M16" s="349">
        <v>29</v>
      </c>
      <c r="N16" s="349">
        <v>53</v>
      </c>
      <c r="O16" s="349"/>
      <c r="P16" s="349"/>
      <c r="Q16" s="349"/>
      <c r="R16" s="349"/>
      <c r="S16" s="349"/>
      <c r="T16" s="349"/>
      <c r="U16" s="721"/>
    </row>
    <row r="17" spans="1:21" s="432" customFormat="1" x14ac:dyDescent="0.2">
      <c r="A17" s="341"/>
      <c r="B17" s="533" t="s">
        <v>195</v>
      </c>
      <c r="C17" s="533" t="s">
        <v>161</v>
      </c>
      <c r="D17" s="533">
        <v>240</v>
      </c>
      <c r="E17" s="533">
        <v>1</v>
      </c>
      <c r="F17" s="377">
        <v>5</v>
      </c>
      <c r="G17" s="377"/>
      <c r="H17" s="377"/>
      <c r="I17" s="377"/>
      <c r="J17" s="377"/>
      <c r="K17" s="377"/>
      <c r="L17" s="377"/>
      <c r="M17" s="377"/>
      <c r="N17" s="377"/>
      <c r="O17" s="377"/>
      <c r="P17" s="377"/>
      <c r="Q17" s="377"/>
      <c r="R17" s="377"/>
      <c r="S17" s="377"/>
      <c r="T17" s="377"/>
      <c r="U17" s="729"/>
    </row>
    <row r="18" spans="1:21" s="432" customFormat="1" x14ac:dyDescent="0.2">
      <c r="A18" s="341"/>
      <c r="B18" s="532" t="s">
        <v>195</v>
      </c>
      <c r="C18" s="532" t="s">
        <v>161</v>
      </c>
      <c r="D18" s="532">
        <v>240</v>
      </c>
      <c r="E18" s="532">
        <v>2</v>
      </c>
      <c r="F18" s="349">
        <v>5</v>
      </c>
      <c r="G18" s="349">
        <v>24</v>
      </c>
      <c r="H18" s="349">
        <v>14</v>
      </c>
      <c r="I18" s="349">
        <v>16</v>
      </c>
      <c r="J18" s="349">
        <v>14</v>
      </c>
      <c r="K18" s="349"/>
      <c r="L18" s="349"/>
      <c r="M18" s="349"/>
      <c r="N18" s="349"/>
      <c r="O18" s="349"/>
      <c r="P18" s="349"/>
      <c r="Q18" s="349"/>
      <c r="R18" s="349"/>
      <c r="S18" s="349"/>
      <c r="T18" s="349"/>
      <c r="U18" s="721"/>
    </row>
    <row r="19" spans="1:21" s="432" customFormat="1" x14ac:dyDescent="0.2">
      <c r="A19" s="341"/>
      <c r="B19" s="532" t="s">
        <v>326</v>
      </c>
      <c r="C19" s="532" t="s">
        <v>161</v>
      </c>
      <c r="D19" s="532">
        <v>240</v>
      </c>
      <c r="E19" s="532">
        <v>4</v>
      </c>
      <c r="F19" s="349"/>
      <c r="G19" s="349"/>
      <c r="H19" s="349"/>
      <c r="I19" s="349"/>
      <c r="J19" s="349"/>
      <c r="K19" s="349">
        <v>9</v>
      </c>
      <c r="L19" s="349">
        <v>9</v>
      </c>
      <c r="M19" s="349">
        <v>9</v>
      </c>
      <c r="N19" s="349">
        <v>8</v>
      </c>
      <c r="O19" s="349">
        <v>6</v>
      </c>
      <c r="P19" s="349">
        <v>6</v>
      </c>
      <c r="Q19" s="349"/>
      <c r="R19" s="349"/>
      <c r="S19" s="349"/>
      <c r="T19" s="349"/>
      <c r="U19" s="721"/>
    </row>
    <row r="20" spans="1:21" s="432" customFormat="1" x14ac:dyDescent="0.2">
      <c r="A20" s="341"/>
      <c r="B20" s="532" t="s">
        <v>327</v>
      </c>
      <c r="C20" s="532" t="s">
        <v>161</v>
      </c>
      <c r="D20" s="534">
        <v>0</v>
      </c>
      <c r="E20" s="532">
        <v>5</v>
      </c>
      <c r="F20" s="349"/>
      <c r="G20" s="349"/>
      <c r="H20" s="349"/>
      <c r="I20" s="349"/>
      <c r="J20" s="349"/>
      <c r="K20" s="349">
        <v>1</v>
      </c>
      <c r="L20" s="349">
        <v>0</v>
      </c>
      <c r="M20" s="349">
        <v>2</v>
      </c>
      <c r="N20" s="349">
        <v>4</v>
      </c>
      <c r="O20" s="349">
        <v>4</v>
      </c>
      <c r="P20" s="349">
        <v>3</v>
      </c>
      <c r="Q20" s="349">
        <v>9</v>
      </c>
      <c r="R20" s="349">
        <v>3</v>
      </c>
      <c r="S20" s="349"/>
      <c r="T20" s="349"/>
      <c r="U20" s="721"/>
    </row>
    <row r="21" spans="1:21" s="432" customFormat="1" x14ac:dyDescent="0.2">
      <c r="A21" s="341"/>
      <c r="B21" s="532" t="s">
        <v>196</v>
      </c>
      <c r="C21" s="532" t="s">
        <v>161</v>
      </c>
      <c r="D21" s="532">
        <v>240</v>
      </c>
      <c r="E21" s="532">
        <v>1</v>
      </c>
      <c r="F21" s="349">
        <v>15</v>
      </c>
      <c r="G21" s="349">
        <v>15</v>
      </c>
      <c r="H21" s="349"/>
      <c r="I21" s="349"/>
      <c r="J21" s="349"/>
      <c r="K21" s="349"/>
      <c r="L21" s="349"/>
      <c r="M21" s="349"/>
      <c r="N21" s="349"/>
      <c r="O21" s="349"/>
      <c r="P21" s="349"/>
      <c r="Q21" s="349"/>
      <c r="R21" s="349"/>
      <c r="S21" s="349"/>
      <c r="T21" s="349"/>
      <c r="U21" s="721"/>
    </row>
    <row r="22" spans="1:21" s="432" customFormat="1" ht="13.5" customHeight="1" x14ac:dyDescent="0.2">
      <c r="A22" s="341"/>
      <c r="B22" s="532" t="s">
        <v>325</v>
      </c>
      <c r="C22" s="532" t="s">
        <v>161</v>
      </c>
      <c r="D22" s="532">
        <v>240</v>
      </c>
      <c r="E22" s="532">
        <v>2</v>
      </c>
      <c r="F22" s="349">
        <v>10</v>
      </c>
      <c r="G22" s="349">
        <v>8</v>
      </c>
      <c r="H22" s="349"/>
      <c r="I22" s="349"/>
      <c r="J22" s="349"/>
      <c r="K22" s="349">
        <v>17</v>
      </c>
      <c r="L22" s="349">
        <v>23</v>
      </c>
      <c r="M22" s="349">
        <v>23</v>
      </c>
      <c r="N22" s="349">
        <v>20</v>
      </c>
      <c r="O22" s="349">
        <v>25</v>
      </c>
      <c r="P22" s="349">
        <v>26</v>
      </c>
      <c r="Q22" s="349"/>
      <c r="R22" s="349"/>
      <c r="S22" s="349"/>
      <c r="T22" s="349"/>
      <c r="U22" s="721"/>
    </row>
    <row r="23" spans="1:21" s="432" customFormat="1" ht="13.5" customHeight="1" thickBot="1" x14ac:dyDescent="0.25">
      <c r="A23" s="341"/>
      <c r="B23" s="535" t="s">
        <v>551</v>
      </c>
      <c r="C23" s="535" t="s">
        <v>161</v>
      </c>
      <c r="D23" s="535">
        <v>240</v>
      </c>
      <c r="E23" s="535">
        <v>3</v>
      </c>
      <c r="F23" s="360"/>
      <c r="G23" s="360"/>
      <c r="H23" s="360">
        <v>13</v>
      </c>
      <c r="I23" s="360">
        <v>11</v>
      </c>
      <c r="J23" s="360">
        <v>11</v>
      </c>
      <c r="K23" s="360">
        <v>10</v>
      </c>
      <c r="L23" s="360">
        <v>9</v>
      </c>
      <c r="M23" s="360">
        <v>10</v>
      </c>
      <c r="N23" s="360">
        <v>19</v>
      </c>
      <c r="O23" s="360">
        <v>19</v>
      </c>
      <c r="P23" s="360">
        <v>14</v>
      </c>
      <c r="Q23" s="360">
        <v>12</v>
      </c>
      <c r="R23" s="360">
        <v>15</v>
      </c>
      <c r="S23" s="360">
        <v>17</v>
      </c>
      <c r="T23" s="360">
        <v>9</v>
      </c>
      <c r="U23" s="725">
        <v>4</v>
      </c>
    </row>
    <row r="24" spans="1:21" s="432" customFormat="1" x14ac:dyDescent="0.2">
      <c r="A24" s="341"/>
      <c r="B24" s="536" t="s">
        <v>552</v>
      </c>
      <c r="C24" s="537" t="s">
        <v>161</v>
      </c>
      <c r="D24" s="537">
        <v>240</v>
      </c>
      <c r="E24" s="537">
        <v>4</v>
      </c>
      <c r="F24" s="370"/>
      <c r="G24" s="370"/>
      <c r="H24" s="370">
        <v>8</v>
      </c>
      <c r="I24" s="370">
        <v>5</v>
      </c>
      <c r="J24" s="370">
        <v>8</v>
      </c>
      <c r="K24" s="370"/>
      <c r="L24" s="370"/>
      <c r="M24" s="370"/>
      <c r="N24" s="370"/>
      <c r="O24" s="370"/>
      <c r="P24" s="370"/>
      <c r="Q24" s="370">
        <v>7</v>
      </c>
      <c r="R24" s="370">
        <v>7</v>
      </c>
      <c r="S24" s="1084">
        <v>8</v>
      </c>
      <c r="T24" s="1086">
        <v>9</v>
      </c>
      <c r="U24" s="722">
        <v>3</v>
      </c>
    </row>
    <row r="25" spans="1:21" s="432" customFormat="1" ht="12" thickBot="1" x14ac:dyDescent="0.25">
      <c r="A25" s="341"/>
      <c r="B25" s="538" t="s">
        <v>553</v>
      </c>
      <c r="C25" s="539" t="s">
        <v>161</v>
      </c>
      <c r="D25" s="539">
        <v>240</v>
      </c>
      <c r="E25" s="539">
        <v>5</v>
      </c>
      <c r="F25" s="372"/>
      <c r="G25" s="372"/>
      <c r="H25" s="372">
        <v>2</v>
      </c>
      <c r="I25" s="372">
        <v>5</v>
      </c>
      <c r="J25" s="372">
        <v>3</v>
      </c>
      <c r="K25" s="372"/>
      <c r="L25" s="372"/>
      <c r="M25" s="372"/>
      <c r="N25" s="372"/>
      <c r="O25" s="372"/>
      <c r="P25" s="372"/>
      <c r="Q25" s="372"/>
      <c r="R25" s="372"/>
      <c r="S25" s="1085"/>
      <c r="T25" s="1087"/>
      <c r="U25" s="722">
        <v>3</v>
      </c>
    </row>
    <row r="26" spans="1:21" s="432" customFormat="1" x14ac:dyDescent="0.2">
      <c r="A26" s="341"/>
      <c r="B26" s="533" t="s">
        <v>197</v>
      </c>
      <c r="C26" s="533" t="s">
        <v>161</v>
      </c>
      <c r="D26" s="533">
        <v>120</v>
      </c>
      <c r="E26" s="533">
        <v>1</v>
      </c>
      <c r="F26" s="377"/>
      <c r="G26" s="377">
        <v>2</v>
      </c>
      <c r="H26" s="377"/>
      <c r="I26" s="377"/>
      <c r="J26" s="377"/>
      <c r="K26" s="377"/>
      <c r="L26" s="377"/>
      <c r="M26" s="377"/>
      <c r="N26" s="377"/>
      <c r="O26" s="377"/>
      <c r="P26" s="377"/>
      <c r="Q26" s="377"/>
      <c r="R26" s="377"/>
      <c r="S26" s="377"/>
      <c r="T26" s="377"/>
      <c r="U26" s="729"/>
    </row>
    <row r="27" spans="1:21" s="432" customFormat="1" x14ac:dyDescent="0.2">
      <c r="A27" s="341"/>
      <c r="B27" s="532" t="s">
        <v>538</v>
      </c>
      <c r="C27" s="532" t="s">
        <v>483</v>
      </c>
      <c r="D27" s="532">
        <v>120</v>
      </c>
      <c r="E27" s="532">
        <v>1</v>
      </c>
      <c r="F27" s="349"/>
      <c r="G27" s="349"/>
      <c r="H27" s="349"/>
      <c r="I27" s="349"/>
      <c r="J27" s="349"/>
      <c r="K27" s="349"/>
      <c r="L27" s="349"/>
      <c r="M27" s="349"/>
      <c r="N27" s="349"/>
      <c r="O27" s="349"/>
      <c r="P27" s="349"/>
      <c r="Q27" s="349">
        <v>10</v>
      </c>
      <c r="R27" s="349">
        <v>16</v>
      </c>
      <c r="S27" s="349">
        <v>16</v>
      </c>
      <c r="T27" s="349">
        <v>17</v>
      </c>
      <c r="U27" s="721">
        <v>17</v>
      </c>
    </row>
    <row r="28" spans="1:21" s="432" customFormat="1" x14ac:dyDescent="0.2">
      <c r="A28" s="341"/>
      <c r="B28" s="532" t="s">
        <v>198</v>
      </c>
      <c r="C28" s="532" t="s">
        <v>185</v>
      </c>
      <c r="D28" s="532">
        <v>240</v>
      </c>
      <c r="E28" s="532">
        <v>1</v>
      </c>
      <c r="F28" s="349">
        <v>16</v>
      </c>
      <c r="G28" s="349">
        <v>19</v>
      </c>
      <c r="H28" s="349">
        <v>14</v>
      </c>
      <c r="I28" s="349">
        <v>16</v>
      </c>
      <c r="J28" s="349">
        <v>23</v>
      </c>
      <c r="K28" s="349">
        <v>13</v>
      </c>
      <c r="L28" s="349">
        <v>14</v>
      </c>
      <c r="M28" s="349">
        <v>12</v>
      </c>
      <c r="N28" s="349">
        <v>17</v>
      </c>
      <c r="O28" s="349">
        <v>18</v>
      </c>
      <c r="P28" s="349">
        <v>10</v>
      </c>
      <c r="Q28" s="349"/>
      <c r="R28" s="349"/>
      <c r="S28" s="349"/>
      <c r="T28" s="349"/>
      <c r="U28" s="721"/>
    </row>
    <row r="29" spans="1:21" s="432" customFormat="1" x14ac:dyDescent="0.2">
      <c r="A29" s="341"/>
      <c r="B29" s="532" t="s">
        <v>539</v>
      </c>
      <c r="C29" s="532" t="s">
        <v>185</v>
      </c>
      <c r="D29" s="532">
        <v>120</v>
      </c>
      <c r="E29" s="532">
        <v>1</v>
      </c>
      <c r="F29" s="349"/>
      <c r="G29" s="349"/>
      <c r="H29" s="349"/>
      <c r="I29" s="349"/>
      <c r="J29" s="349"/>
      <c r="K29" s="349"/>
      <c r="L29" s="349"/>
      <c r="M29" s="349"/>
      <c r="N29" s="349"/>
      <c r="O29" s="349"/>
      <c r="P29" s="349"/>
      <c r="Q29" s="349">
        <v>34</v>
      </c>
      <c r="R29" s="349">
        <v>18</v>
      </c>
      <c r="S29" s="349">
        <v>22</v>
      </c>
      <c r="T29" s="349">
        <v>28</v>
      </c>
      <c r="U29" s="721">
        <v>20</v>
      </c>
    </row>
    <row r="30" spans="1:21" s="432" customFormat="1" x14ac:dyDescent="0.2">
      <c r="A30" s="341"/>
      <c r="B30" s="532" t="s">
        <v>198</v>
      </c>
      <c r="C30" s="532" t="s">
        <v>185</v>
      </c>
      <c r="D30" s="532">
        <v>240</v>
      </c>
      <c r="E30" s="532">
        <v>2</v>
      </c>
      <c r="F30" s="349"/>
      <c r="G30" s="349"/>
      <c r="H30" s="349"/>
      <c r="I30" s="349"/>
      <c r="J30" s="349"/>
      <c r="K30" s="349"/>
      <c r="L30" s="349"/>
      <c r="M30" s="349"/>
      <c r="N30" s="349"/>
      <c r="O30" s="349"/>
      <c r="P30" s="349"/>
      <c r="Q30" s="349"/>
      <c r="R30" s="349"/>
      <c r="S30" s="349"/>
      <c r="T30" s="349"/>
      <c r="U30" s="721"/>
    </row>
    <row r="31" spans="1:21" s="432" customFormat="1" x14ac:dyDescent="0.2">
      <c r="A31" s="341"/>
      <c r="B31" s="532" t="s">
        <v>540</v>
      </c>
      <c r="C31" s="532" t="s">
        <v>161</v>
      </c>
      <c r="D31" s="532">
        <v>120</v>
      </c>
      <c r="E31" s="532">
        <v>2</v>
      </c>
      <c r="F31" s="349"/>
      <c r="G31" s="349"/>
      <c r="H31" s="349"/>
      <c r="I31" s="349"/>
      <c r="J31" s="349"/>
      <c r="K31" s="349"/>
      <c r="L31" s="349"/>
      <c r="M31" s="349"/>
      <c r="N31" s="349"/>
      <c r="O31" s="349"/>
      <c r="P31" s="349"/>
      <c r="Q31" s="349">
        <v>10</v>
      </c>
      <c r="R31" s="349">
        <v>22</v>
      </c>
      <c r="S31" s="349">
        <v>18</v>
      </c>
      <c r="T31" s="349">
        <v>18</v>
      </c>
      <c r="U31" s="721">
        <v>8</v>
      </c>
    </row>
    <row r="32" spans="1:21" s="432" customFormat="1" x14ac:dyDescent="0.2">
      <c r="A32" s="341"/>
      <c r="B32" s="532" t="s">
        <v>198</v>
      </c>
      <c r="C32" s="532" t="s">
        <v>185</v>
      </c>
      <c r="D32" s="532">
        <v>240</v>
      </c>
      <c r="E32" s="532">
        <v>3</v>
      </c>
      <c r="F32" s="349"/>
      <c r="G32" s="349"/>
      <c r="H32" s="349"/>
      <c r="I32" s="349"/>
      <c r="J32" s="349"/>
      <c r="K32" s="349"/>
      <c r="L32" s="349"/>
      <c r="M32" s="349"/>
      <c r="N32" s="349"/>
      <c r="O32" s="349"/>
      <c r="P32" s="349"/>
      <c r="Q32" s="349"/>
      <c r="R32" s="349"/>
      <c r="S32" s="349"/>
      <c r="T32" s="349"/>
      <c r="U32" s="721"/>
    </row>
    <row r="33" spans="1:21" s="432" customFormat="1" x14ac:dyDescent="0.2">
      <c r="A33" s="341"/>
      <c r="B33" s="533" t="s">
        <v>199</v>
      </c>
      <c r="C33" s="533" t="s">
        <v>161</v>
      </c>
      <c r="D33" s="533">
        <v>240</v>
      </c>
      <c r="E33" s="533">
        <v>1</v>
      </c>
      <c r="F33" s="377">
        <v>5</v>
      </c>
      <c r="G33" s="377">
        <v>11</v>
      </c>
      <c r="H33" s="377"/>
      <c r="I33" s="377"/>
      <c r="J33" s="377"/>
      <c r="K33" s="377"/>
      <c r="L33" s="377"/>
      <c r="M33" s="377"/>
      <c r="N33" s="377"/>
      <c r="O33" s="377"/>
      <c r="P33" s="377"/>
      <c r="Q33" s="377"/>
      <c r="R33" s="377"/>
      <c r="S33" s="377"/>
      <c r="T33" s="377"/>
      <c r="U33" s="729"/>
    </row>
    <row r="34" spans="1:21" s="432" customFormat="1" x14ac:dyDescent="0.2">
      <c r="A34" s="341"/>
      <c r="B34" s="532" t="s">
        <v>328</v>
      </c>
      <c r="C34" s="532" t="s">
        <v>161</v>
      </c>
      <c r="D34" s="532">
        <v>240</v>
      </c>
      <c r="E34" s="532">
        <v>2</v>
      </c>
      <c r="F34" s="349">
        <v>7</v>
      </c>
      <c r="G34" s="349">
        <v>8</v>
      </c>
      <c r="H34" s="349">
        <v>9</v>
      </c>
      <c r="I34" s="349">
        <v>23</v>
      </c>
      <c r="J34" s="349">
        <v>18</v>
      </c>
      <c r="K34" s="349">
        <v>16</v>
      </c>
      <c r="L34" s="349">
        <v>11</v>
      </c>
      <c r="M34" s="349">
        <v>10</v>
      </c>
      <c r="N34" s="349">
        <v>10</v>
      </c>
      <c r="O34" s="349">
        <v>13</v>
      </c>
      <c r="P34" s="349">
        <v>9</v>
      </c>
      <c r="Q34" s="349"/>
      <c r="R34" s="349"/>
      <c r="S34" s="349"/>
      <c r="T34" s="349"/>
      <c r="U34" s="721"/>
    </row>
    <row r="35" spans="1:21" s="432" customFormat="1" x14ac:dyDescent="0.2">
      <c r="A35" s="341"/>
      <c r="B35" s="532" t="s">
        <v>329</v>
      </c>
      <c r="C35" s="532" t="s">
        <v>161</v>
      </c>
      <c r="D35" s="532">
        <v>240</v>
      </c>
      <c r="E35" s="532">
        <v>3</v>
      </c>
      <c r="F35" s="349"/>
      <c r="G35" s="349"/>
      <c r="H35" s="349">
        <v>8</v>
      </c>
      <c r="I35" s="349">
        <v>8</v>
      </c>
      <c r="J35" s="349">
        <v>12</v>
      </c>
      <c r="K35" s="349">
        <v>14</v>
      </c>
      <c r="L35" s="349">
        <v>10</v>
      </c>
      <c r="M35" s="349">
        <v>8</v>
      </c>
      <c r="N35" s="349">
        <v>11</v>
      </c>
      <c r="O35" s="349">
        <v>2</v>
      </c>
      <c r="P35" s="349">
        <v>8</v>
      </c>
      <c r="Q35" s="349">
        <v>9</v>
      </c>
      <c r="R35" s="349"/>
      <c r="S35" s="349"/>
      <c r="T35" s="349"/>
      <c r="U35" s="721"/>
    </row>
    <row r="36" spans="1:21" s="432" customFormat="1" x14ac:dyDescent="0.2">
      <c r="A36" s="341"/>
      <c r="B36" s="532" t="s">
        <v>554</v>
      </c>
      <c r="C36" s="532" t="s">
        <v>161</v>
      </c>
      <c r="D36" s="532">
        <v>120</v>
      </c>
      <c r="E36" s="532">
        <v>3</v>
      </c>
      <c r="F36" s="349"/>
      <c r="G36" s="349"/>
      <c r="H36" s="349"/>
      <c r="I36" s="349"/>
      <c r="J36" s="349"/>
      <c r="K36" s="349"/>
      <c r="L36" s="349"/>
      <c r="M36" s="349"/>
      <c r="N36" s="349"/>
      <c r="O36" s="349"/>
      <c r="P36" s="349"/>
      <c r="Q36" s="349"/>
      <c r="R36" s="349">
        <v>14</v>
      </c>
      <c r="S36" s="349">
        <v>14</v>
      </c>
      <c r="T36" s="349">
        <v>12</v>
      </c>
      <c r="U36" s="721">
        <v>12</v>
      </c>
    </row>
    <row r="37" spans="1:21" s="432" customFormat="1" x14ac:dyDescent="0.2">
      <c r="A37" s="341"/>
      <c r="B37" s="532" t="s">
        <v>536</v>
      </c>
      <c r="C37" s="532" t="s">
        <v>161</v>
      </c>
      <c r="D37" s="532">
        <v>120</v>
      </c>
      <c r="E37" s="532">
        <v>1</v>
      </c>
      <c r="F37" s="349">
        <v>14</v>
      </c>
      <c r="G37" s="349">
        <v>15</v>
      </c>
      <c r="H37" s="349">
        <v>11</v>
      </c>
      <c r="I37" s="349">
        <v>17</v>
      </c>
      <c r="J37" s="349">
        <v>28</v>
      </c>
      <c r="K37" s="349">
        <v>19</v>
      </c>
      <c r="L37" s="349">
        <v>11</v>
      </c>
      <c r="M37" s="349">
        <v>17</v>
      </c>
      <c r="N37" s="349">
        <v>20</v>
      </c>
      <c r="O37" s="349">
        <v>24</v>
      </c>
      <c r="P37" s="349">
        <v>12</v>
      </c>
      <c r="Q37" s="349">
        <v>19</v>
      </c>
      <c r="R37" s="349">
        <v>22</v>
      </c>
      <c r="S37" s="349">
        <v>13</v>
      </c>
      <c r="T37" s="349">
        <v>18</v>
      </c>
      <c r="U37" s="721">
        <v>14</v>
      </c>
    </row>
    <row r="38" spans="1:21" s="432" customFormat="1" x14ac:dyDescent="0.2">
      <c r="A38" s="341"/>
      <c r="B38" s="532" t="s">
        <v>541</v>
      </c>
      <c r="C38" s="532" t="s">
        <v>185</v>
      </c>
      <c r="D38" s="532">
        <v>240</v>
      </c>
      <c r="E38" s="532">
        <v>1</v>
      </c>
      <c r="F38" s="349">
        <v>39</v>
      </c>
      <c r="G38" s="349">
        <v>37</v>
      </c>
      <c r="H38" s="349">
        <v>28</v>
      </c>
      <c r="I38" s="349">
        <v>27</v>
      </c>
      <c r="J38" s="349">
        <v>55</v>
      </c>
      <c r="K38" s="349"/>
      <c r="L38" s="349">
        <v>55</v>
      </c>
      <c r="M38" s="349"/>
      <c r="N38" s="349"/>
      <c r="O38" s="349"/>
      <c r="P38" s="349"/>
      <c r="Q38" s="349"/>
      <c r="R38" s="349"/>
      <c r="S38" s="349">
        <v>12</v>
      </c>
      <c r="T38" s="349"/>
      <c r="U38" s="721">
        <v>23</v>
      </c>
    </row>
    <row r="39" spans="1:21" s="432" customFormat="1" x14ac:dyDescent="0.2">
      <c r="A39" s="341"/>
      <c r="B39" s="532" t="s">
        <v>200</v>
      </c>
      <c r="C39" s="532" t="s">
        <v>185</v>
      </c>
      <c r="D39" s="433">
        <v>480</v>
      </c>
      <c r="E39" s="532">
        <v>1</v>
      </c>
      <c r="F39" s="349"/>
      <c r="G39" s="349"/>
      <c r="H39" s="349"/>
      <c r="I39" s="349"/>
      <c r="J39" s="349"/>
      <c r="K39" s="349">
        <v>70</v>
      </c>
      <c r="L39" s="349"/>
      <c r="M39" s="349">
        <v>47</v>
      </c>
      <c r="N39" s="349">
        <v>41</v>
      </c>
      <c r="O39" s="349">
        <v>43</v>
      </c>
      <c r="P39" s="349">
        <v>47</v>
      </c>
      <c r="Q39" s="349">
        <v>51</v>
      </c>
      <c r="R39" s="349"/>
      <c r="S39" s="349"/>
      <c r="T39" s="349"/>
      <c r="U39" s="721"/>
    </row>
    <row r="40" spans="1:21" s="432" customFormat="1" x14ac:dyDescent="0.2">
      <c r="A40" s="341"/>
      <c r="B40" s="532" t="s">
        <v>200</v>
      </c>
      <c r="C40" s="532" t="s">
        <v>185</v>
      </c>
      <c r="D40" s="433">
        <v>720</v>
      </c>
      <c r="E40" s="532">
        <v>1</v>
      </c>
      <c r="F40" s="349"/>
      <c r="G40" s="349"/>
      <c r="H40" s="349"/>
      <c r="I40" s="349"/>
      <c r="J40" s="349"/>
      <c r="K40" s="349"/>
      <c r="L40" s="349"/>
      <c r="M40" s="349"/>
      <c r="N40" s="349"/>
      <c r="O40" s="349"/>
      <c r="P40" s="349"/>
      <c r="Q40" s="349"/>
      <c r="R40" s="349">
        <v>51</v>
      </c>
      <c r="S40" s="349"/>
      <c r="T40" s="349"/>
      <c r="U40" s="721"/>
    </row>
    <row r="41" spans="1:21" s="432" customFormat="1" x14ac:dyDescent="0.2">
      <c r="A41" s="341"/>
      <c r="B41" s="532" t="s">
        <v>200</v>
      </c>
      <c r="C41" s="532" t="s">
        <v>161</v>
      </c>
      <c r="D41" s="433">
        <v>240</v>
      </c>
      <c r="E41" s="532">
        <v>2</v>
      </c>
      <c r="F41" s="349"/>
      <c r="G41" s="349"/>
      <c r="H41" s="349"/>
      <c r="I41" s="349"/>
      <c r="J41" s="349"/>
      <c r="K41" s="349"/>
      <c r="L41" s="349"/>
      <c r="M41" s="349"/>
      <c r="N41" s="349"/>
      <c r="O41" s="349"/>
      <c r="P41" s="349"/>
      <c r="Q41" s="349">
        <v>18</v>
      </c>
      <c r="R41" s="349">
        <v>18</v>
      </c>
      <c r="S41" s="349"/>
      <c r="T41" s="349"/>
      <c r="U41" s="721"/>
    </row>
    <row r="42" spans="1:21" s="432" customFormat="1" x14ac:dyDescent="0.2">
      <c r="A42" s="341"/>
      <c r="B42" s="532" t="s">
        <v>200</v>
      </c>
      <c r="C42" s="532" t="s">
        <v>185</v>
      </c>
      <c r="D42" s="532">
        <v>240</v>
      </c>
      <c r="E42" s="532">
        <v>3</v>
      </c>
      <c r="F42" s="349"/>
      <c r="G42" s="349"/>
      <c r="H42" s="349"/>
      <c r="I42" s="349"/>
      <c r="J42" s="349"/>
      <c r="K42" s="349"/>
      <c r="L42" s="349"/>
      <c r="M42" s="349"/>
      <c r="N42" s="349"/>
      <c r="O42" s="349"/>
      <c r="P42" s="349"/>
      <c r="Q42" s="349"/>
      <c r="R42" s="349"/>
      <c r="S42" s="349"/>
      <c r="T42" s="349"/>
      <c r="U42" s="721"/>
    </row>
    <row r="43" spans="1:21" s="432" customFormat="1" x14ac:dyDescent="0.2">
      <c r="A43" s="341"/>
      <c r="B43" s="532" t="s">
        <v>542</v>
      </c>
      <c r="C43" s="532" t="s">
        <v>185</v>
      </c>
      <c r="D43" s="532">
        <v>240</v>
      </c>
      <c r="E43" s="532">
        <v>1</v>
      </c>
      <c r="F43" s="349"/>
      <c r="G43" s="349"/>
      <c r="H43" s="349"/>
      <c r="I43" s="349"/>
      <c r="J43" s="349"/>
      <c r="K43" s="349"/>
      <c r="L43" s="349"/>
      <c r="M43" s="349"/>
      <c r="N43" s="349"/>
      <c r="O43" s="349"/>
      <c r="P43" s="349"/>
      <c r="Q43" s="349"/>
      <c r="R43" s="349"/>
      <c r="S43" s="349">
        <v>34</v>
      </c>
      <c r="T43" s="349">
        <v>49</v>
      </c>
      <c r="U43" s="721">
        <v>33</v>
      </c>
    </row>
    <row r="44" spans="1:21" s="432" customFormat="1" x14ac:dyDescent="0.2">
      <c r="A44" s="341"/>
      <c r="B44" s="532" t="s">
        <v>555</v>
      </c>
      <c r="C44" s="532" t="s">
        <v>161</v>
      </c>
      <c r="D44" s="532">
        <v>240</v>
      </c>
      <c r="E44" s="532">
        <v>2</v>
      </c>
      <c r="F44" s="349"/>
      <c r="G44" s="349"/>
      <c r="H44" s="349"/>
      <c r="I44" s="349"/>
      <c r="J44" s="349"/>
      <c r="K44" s="349"/>
      <c r="L44" s="349"/>
      <c r="M44" s="349"/>
      <c r="N44" s="349"/>
      <c r="O44" s="349"/>
      <c r="P44" s="349"/>
      <c r="Q44" s="349"/>
      <c r="R44" s="349"/>
      <c r="S44" s="349">
        <v>18</v>
      </c>
      <c r="T44" s="349">
        <v>23</v>
      </c>
      <c r="U44" s="721">
        <v>15</v>
      </c>
    </row>
    <row r="45" spans="1:21" s="432" customFormat="1" x14ac:dyDescent="0.2">
      <c r="A45" s="341"/>
      <c r="B45" s="532" t="s">
        <v>201</v>
      </c>
      <c r="C45" s="532" t="s">
        <v>161</v>
      </c>
      <c r="D45" s="532">
        <v>240</v>
      </c>
      <c r="E45" s="532">
        <v>1</v>
      </c>
      <c r="F45" s="349">
        <v>27</v>
      </c>
      <c r="G45" s="349">
        <v>31</v>
      </c>
      <c r="H45" s="349"/>
      <c r="I45" s="349"/>
      <c r="J45" s="349"/>
      <c r="K45" s="349"/>
      <c r="L45" s="349"/>
      <c r="M45" s="349"/>
      <c r="N45" s="349"/>
      <c r="O45" s="349"/>
      <c r="P45" s="349"/>
      <c r="Q45" s="349"/>
      <c r="R45" s="349"/>
      <c r="S45" s="349"/>
      <c r="T45" s="349"/>
      <c r="U45" s="721"/>
    </row>
    <row r="46" spans="1:21" s="432" customFormat="1" x14ac:dyDescent="0.2">
      <c r="A46" s="341"/>
      <c r="B46" s="532" t="s">
        <v>330</v>
      </c>
      <c r="C46" s="532" t="s">
        <v>161</v>
      </c>
      <c r="D46" s="532">
        <v>240</v>
      </c>
      <c r="E46" s="532">
        <v>2</v>
      </c>
      <c r="F46" s="349">
        <v>15</v>
      </c>
      <c r="G46" s="349">
        <v>11</v>
      </c>
      <c r="H46" s="349">
        <v>17</v>
      </c>
      <c r="I46" s="349">
        <v>18</v>
      </c>
      <c r="J46" s="349">
        <v>38</v>
      </c>
      <c r="K46" s="349">
        <v>33</v>
      </c>
      <c r="L46" s="349">
        <v>26</v>
      </c>
      <c r="M46" s="349">
        <v>22</v>
      </c>
      <c r="N46" s="349">
        <v>25</v>
      </c>
      <c r="O46" s="349">
        <v>26</v>
      </c>
      <c r="P46" s="349">
        <v>20</v>
      </c>
      <c r="Q46" s="349"/>
      <c r="R46" s="349"/>
      <c r="S46" s="349"/>
      <c r="T46" s="349"/>
      <c r="U46" s="721"/>
    </row>
    <row r="47" spans="1:21" s="432" customFormat="1" x14ac:dyDescent="0.2">
      <c r="A47" s="341"/>
      <c r="B47" s="532" t="s">
        <v>543</v>
      </c>
      <c r="C47" s="532" t="s">
        <v>161</v>
      </c>
      <c r="D47" s="532">
        <v>240</v>
      </c>
      <c r="E47" s="532">
        <v>3</v>
      </c>
      <c r="F47" s="349"/>
      <c r="G47" s="349"/>
      <c r="H47" s="349">
        <v>14</v>
      </c>
      <c r="I47" s="349">
        <v>15</v>
      </c>
      <c r="J47" s="349">
        <v>16</v>
      </c>
      <c r="K47" s="349">
        <v>30</v>
      </c>
      <c r="L47" s="349">
        <v>18</v>
      </c>
      <c r="M47" s="349">
        <v>16</v>
      </c>
      <c r="N47" s="349">
        <v>18</v>
      </c>
      <c r="O47" s="349">
        <v>14</v>
      </c>
      <c r="P47" s="349">
        <v>16</v>
      </c>
      <c r="Q47" s="349">
        <v>35</v>
      </c>
      <c r="R47" s="349">
        <v>21</v>
      </c>
      <c r="S47" s="349">
        <v>20</v>
      </c>
      <c r="T47" s="349">
        <v>17</v>
      </c>
      <c r="U47" s="721">
        <v>20</v>
      </c>
    </row>
    <row r="48" spans="1:21" s="432" customFormat="1" x14ac:dyDescent="0.2">
      <c r="A48" s="341"/>
      <c r="B48" s="532" t="s">
        <v>533</v>
      </c>
      <c r="C48" s="532" t="s">
        <v>161</v>
      </c>
      <c r="D48" s="532">
        <v>120</v>
      </c>
      <c r="E48" s="532">
        <v>1</v>
      </c>
      <c r="F48" s="349">
        <v>27</v>
      </c>
      <c r="G48" s="349">
        <v>24</v>
      </c>
      <c r="H48" s="349">
        <v>8</v>
      </c>
      <c r="I48" s="349">
        <v>12</v>
      </c>
      <c r="J48" s="349">
        <v>25</v>
      </c>
      <c r="K48" s="349">
        <v>15</v>
      </c>
      <c r="L48" s="349">
        <v>12</v>
      </c>
      <c r="M48" s="349">
        <v>15</v>
      </c>
      <c r="N48" s="349">
        <v>12</v>
      </c>
      <c r="O48" s="349">
        <v>9</v>
      </c>
      <c r="P48" s="349">
        <v>8</v>
      </c>
      <c r="Q48" s="349">
        <v>10</v>
      </c>
      <c r="R48" s="349">
        <v>13</v>
      </c>
      <c r="S48" s="349">
        <v>23</v>
      </c>
      <c r="T48" s="349">
        <v>15</v>
      </c>
      <c r="U48" s="721">
        <v>12</v>
      </c>
    </row>
    <row r="49" spans="1:21" s="432" customFormat="1" x14ac:dyDescent="0.2">
      <c r="A49" s="341"/>
      <c r="B49" s="532" t="s">
        <v>202</v>
      </c>
      <c r="C49" s="532" t="s">
        <v>161</v>
      </c>
      <c r="D49" s="532">
        <v>120</v>
      </c>
      <c r="E49" s="532">
        <v>1</v>
      </c>
      <c r="F49" s="349">
        <v>28</v>
      </c>
      <c r="G49" s="349">
        <v>37</v>
      </c>
      <c r="H49" s="349">
        <v>13</v>
      </c>
      <c r="I49" s="349">
        <v>11</v>
      </c>
      <c r="J49" s="349">
        <v>13</v>
      </c>
      <c r="K49" s="349">
        <v>12</v>
      </c>
      <c r="L49" s="349">
        <v>0</v>
      </c>
      <c r="M49" s="349"/>
      <c r="N49" s="349">
        <v>9</v>
      </c>
      <c r="O49" s="349"/>
      <c r="P49" s="349"/>
      <c r="Q49" s="349"/>
      <c r="R49" s="349"/>
      <c r="S49" s="349"/>
      <c r="T49" s="349"/>
      <c r="U49" s="721"/>
    </row>
    <row r="50" spans="1:21" s="432" customFormat="1" x14ac:dyDescent="0.2">
      <c r="A50" s="341"/>
      <c r="B50" s="532" t="s">
        <v>202</v>
      </c>
      <c r="C50" s="532" t="s">
        <v>161</v>
      </c>
      <c r="D50" s="532">
        <v>120</v>
      </c>
      <c r="E50" s="532">
        <v>2</v>
      </c>
      <c r="F50" s="349">
        <v>30</v>
      </c>
      <c r="G50" s="349">
        <v>23</v>
      </c>
      <c r="H50" s="349">
        <v>14</v>
      </c>
      <c r="I50" s="349">
        <v>10</v>
      </c>
      <c r="J50" s="349">
        <v>9</v>
      </c>
      <c r="K50" s="349">
        <v>6</v>
      </c>
      <c r="L50" s="349">
        <v>13</v>
      </c>
      <c r="M50" s="349"/>
      <c r="N50" s="349"/>
      <c r="O50" s="349"/>
      <c r="P50" s="349"/>
      <c r="Q50" s="349"/>
      <c r="R50" s="349"/>
      <c r="S50" s="349"/>
      <c r="T50" s="349"/>
      <c r="U50" s="721"/>
    </row>
    <row r="51" spans="1:21" s="432" customFormat="1" x14ac:dyDescent="0.2">
      <c r="A51" s="341"/>
      <c r="B51" s="532" t="s">
        <v>202</v>
      </c>
      <c r="C51" s="532" t="s">
        <v>161</v>
      </c>
      <c r="D51" s="532">
        <v>120</v>
      </c>
      <c r="E51" s="532">
        <v>3</v>
      </c>
      <c r="F51" s="349">
        <v>13</v>
      </c>
      <c r="G51" s="349">
        <v>14</v>
      </c>
      <c r="H51" s="349">
        <v>10</v>
      </c>
      <c r="I51" s="349">
        <v>6</v>
      </c>
      <c r="J51" s="349">
        <v>9</v>
      </c>
      <c r="K51" s="349">
        <v>4</v>
      </c>
      <c r="L51" s="349">
        <v>0</v>
      </c>
      <c r="M51" s="349"/>
      <c r="N51" s="349"/>
      <c r="O51" s="349"/>
      <c r="P51" s="349"/>
      <c r="Q51" s="349"/>
      <c r="R51" s="349"/>
      <c r="S51" s="349"/>
      <c r="T51" s="349"/>
      <c r="U51" s="721"/>
    </row>
    <row r="52" spans="1:21" s="432" customFormat="1" x14ac:dyDescent="0.2">
      <c r="A52" s="341"/>
      <c r="B52" s="532" t="s">
        <v>202</v>
      </c>
      <c r="C52" s="532" t="s">
        <v>161</v>
      </c>
      <c r="D52" s="532" t="s">
        <v>427</v>
      </c>
      <c r="E52" s="532"/>
      <c r="F52" s="349"/>
      <c r="G52" s="349"/>
      <c r="H52" s="349"/>
      <c r="I52" s="349"/>
      <c r="J52" s="349"/>
      <c r="K52" s="349"/>
      <c r="L52" s="349"/>
      <c r="M52" s="349"/>
      <c r="N52" s="349"/>
      <c r="O52" s="349">
        <v>14</v>
      </c>
      <c r="P52" s="349"/>
      <c r="Q52" s="349"/>
      <c r="R52" s="349"/>
      <c r="S52" s="349"/>
      <c r="T52" s="349"/>
      <c r="U52" s="721"/>
    </row>
    <row r="53" spans="1:21" s="432" customFormat="1" x14ac:dyDescent="0.2">
      <c r="A53" s="341"/>
      <c r="B53" s="532" t="s">
        <v>456</v>
      </c>
      <c r="C53" s="532" t="s">
        <v>161</v>
      </c>
      <c r="D53" s="532">
        <v>120</v>
      </c>
      <c r="E53" s="532"/>
      <c r="F53" s="349"/>
      <c r="G53" s="349"/>
      <c r="H53" s="349"/>
      <c r="I53" s="349"/>
      <c r="J53" s="349"/>
      <c r="K53" s="349"/>
      <c r="L53" s="349"/>
      <c r="M53" s="349"/>
      <c r="N53" s="349"/>
      <c r="O53" s="349"/>
      <c r="P53" s="349">
        <v>10</v>
      </c>
      <c r="Q53" s="349">
        <v>8</v>
      </c>
      <c r="R53" s="349">
        <v>25</v>
      </c>
      <c r="S53" s="349">
        <v>25</v>
      </c>
      <c r="T53" s="349">
        <v>4</v>
      </c>
      <c r="U53" s="721"/>
    </row>
    <row r="54" spans="1:21" s="432" customFormat="1" x14ac:dyDescent="0.2">
      <c r="A54" s="341"/>
      <c r="B54" s="532" t="s">
        <v>203</v>
      </c>
      <c r="C54" s="532" t="s">
        <v>161</v>
      </c>
      <c r="D54" s="532">
        <v>120</v>
      </c>
      <c r="E54" s="532">
        <v>1</v>
      </c>
      <c r="F54" s="349"/>
      <c r="G54" s="349"/>
      <c r="H54" s="349"/>
      <c r="I54" s="349"/>
      <c r="J54" s="349"/>
      <c r="K54" s="349"/>
      <c r="L54" s="349"/>
      <c r="M54" s="349"/>
      <c r="N54" s="349"/>
      <c r="O54" s="349"/>
      <c r="P54" s="349"/>
      <c r="Q54" s="349"/>
      <c r="R54" s="349"/>
      <c r="S54" s="349"/>
      <c r="T54" s="349"/>
      <c r="U54" s="721"/>
    </row>
    <row r="55" spans="1:21" s="432" customFormat="1" x14ac:dyDescent="0.2">
      <c r="A55" s="341"/>
      <c r="B55" s="532" t="s">
        <v>203</v>
      </c>
      <c r="C55" s="532" t="s">
        <v>161</v>
      </c>
      <c r="D55" s="532">
        <v>120</v>
      </c>
      <c r="E55" s="532">
        <v>2</v>
      </c>
      <c r="F55" s="349"/>
      <c r="G55" s="349"/>
      <c r="H55" s="349"/>
      <c r="I55" s="349"/>
      <c r="J55" s="349"/>
      <c r="K55" s="349"/>
      <c r="L55" s="349"/>
      <c r="M55" s="349"/>
      <c r="N55" s="349"/>
      <c r="O55" s="349"/>
      <c r="P55" s="349"/>
      <c r="Q55" s="349"/>
      <c r="R55" s="349"/>
      <c r="S55" s="349"/>
      <c r="T55" s="349"/>
      <c r="U55" s="721"/>
    </row>
    <row r="56" spans="1:21" s="432" customFormat="1" x14ac:dyDescent="0.2">
      <c r="A56" s="341"/>
      <c r="B56" s="532" t="s">
        <v>203</v>
      </c>
      <c r="C56" s="532" t="s">
        <v>161</v>
      </c>
      <c r="D56" s="532">
        <v>80</v>
      </c>
      <c r="E56" s="532">
        <v>2</v>
      </c>
      <c r="F56" s="349"/>
      <c r="G56" s="349"/>
      <c r="H56" s="349"/>
      <c r="I56" s="349"/>
      <c r="J56" s="349"/>
      <c r="K56" s="349"/>
      <c r="L56" s="349"/>
      <c r="M56" s="349"/>
      <c r="N56" s="349"/>
      <c r="O56" s="349"/>
      <c r="P56" s="349"/>
      <c r="Q56" s="349"/>
      <c r="R56" s="349"/>
      <c r="S56" s="349"/>
      <c r="T56" s="349"/>
      <c r="U56" s="721"/>
    </row>
    <row r="57" spans="1:21" s="432" customFormat="1" x14ac:dyDescent="0.2">
      <c r="A57" s="341"/>
      <c r="B57" s="532" t="s">
        <v>204</v>
      </c>
      <c r="C57" s="532" t="s">
        <v>273</v>
      </c>
      <c r="D57" s="532">
        <v>80</v>
      </c>
      <c r="E57" s="532">
        <v>1</v>
      </c>
      <c r="F57" s="349">
        <v>9</v>
      </c>
      <c r="G57" s="349"/>
      <c r="H57" s="349"/>
      <c r="I57" s="349"/>
      <c r="J57" s="349"/>
      <c r="K57" s="349"/>
      <c r="L57" s="349"/>
      <c r="M57" s="349"/>
      <c r="N57" s="349"/>
      <c r="O57" s="349"/>
      <c r="P57" s="349"/>
      <c r="Q57" s="349"/>
      <c r="R57" s="349"/>
      <c r="S57" s="349"/>
      <c r="T57" s="349"/>
      <c r="U57" s="721"/>
    </row>
    <row r="58" spans="1:21" s="432" customFormat="1" x14ac:dyDescent="0.2">
      <c r="A58" s="341"/>
      <c r="B58" s="532" t="s">
        <v>621</v>
      </c>
      <c r="C58" s="532" t="s">
        <v>185</v>
      </c>
      <c r="D58" s="532">
        <v>240</v>
      </c>
      <c r="E58" s="532">
        <v>1</v>
      </c>
      <c r="F58" s="349">
        <v>12</v>
      </c>
      <c r="G58" s="349">
        <v>8</v>
      </c>
      <c r="H58" s="349">
        <v>8</v>
      </c>
      <c r="I58" s="349">
        <v>8</v>
      </c>
      <c r="J58" s="349">
        <v>11</v>
      </c>
      <c r="K58" s="349">
        <v>8</v>
      </c>
      <c r="L58" s="349">
        <v>0</v>
      </c>
      <c r="M58" s="349"/>
      <c r="N58" s="349"/>
      <c r="O58" s="349"/>
      <c r="P58" s="349"/>
      <c r="Q58" s="349"/>
      <c r="R58" s="349"/>
      <c r="S58" s="349"/>
      <c r="T58" s="349"/>
      <c r="U58" s="721">
        <v>15</v>
      </c>
    </row>
    <row r="59" spans="1:21" s="432" customFormat="1" x14ac:dyDescent="0.2">
      <c r="A59" s="341"/>
      <c r="B59" s="532" t="s">
        <v>484</v>
      </c>
      <c r="C59" s="532" t="s">
        <v>161</v>
      </c>
      <c r="D59" s="532">
        <v>120</v>
      </c>
      <c r="E59" s="532"/>
      <c r="F59" s="349">
        <v>16</v>
      </c>
      <c r="G59" s="349">
        <v>16</v>
      </c>
      <c r="H59" s="349">
        <v>18</v>
      </c>
      <c r="I59" s="349">
        <v>15</v>
      </c>
      <c r="J59" s="349">
        <v>16</v>
      </c>
      <c r="K59" s="349">
        <v>13</v>
      </c>
      <c r="L59" s="349">
        <v>10</v>
      </c>
      <c r="M59" s="349"/>
      <c r="N59" s="349">
        <v>14</v>
      </c>
      <c r="O59" s="349">
        <v>9</v>
      </c>
      <c r="P59" s="349">
        <v>8</v>
      </c>
      <c r="Q59" s="349">
        <v>9</v>
      </c>
      <c r="R59" s="349"/>
      <c r="S59" s="349"/>
      <c r="T59" s="349"/>
      <c r="U59" s="721"/>
    </row>
    <row r="60" spans="1:21" s="432" customFormat="1" x14ac:dyDescent="0.2">
      <c r="A60" s="341"/>
      <c r="B60" s="532" t="s">
        <v>556</v>
      </c>
      <c r="C60" s="532" t="s">
        <v>161</v>
      </c>
      <c r="D60" s="532">
        <v>120</v>
      </c>
      <c r="E60" s="532">
        <v>1</v>
      </c>
      <c r="F60" s="349"/>
      <c r="G60" s="349"/>
      <c r="H60" s="349"/>
      <c r="I60" s="349"/>
      <c r="J60" s="349"/>
      <c r="K60" s="349"/>
      <c r="L60" s="349"/>
      <c r="M60" s="349"/>
      <c r="N60" s="349"/>
      <c r="O60" s="349"/>
      <c r="P60" s="349"/>
      <c r="Q60" s="349"/>
      <c r="R60" s="349">
        <v>8</v>
      </c>
      <c r="S60" s="349">
        <v>9</v>
      </c>
      <c r="T60" s="349">
        <v>9</v>
      </c>
      <c r="U60" s="721"/>
    </row>
    <row r="61" spans="1:21" s="432" customFormat="1" x14ac:dyDescent="0.2">
      <c r="A61" s="341"/>
      <c r="B61" s="532" t="s">
        <v>484</v>
      </c>
      <c r="C61" s="532" t="s">
        <v>161</v>
      </c>
      <c r="D61" s="532">
        <v>240</v>
      </c>
      <c r="E61" s="532"/>
      <c r="F61" s="349"/>
      <c r="G61" s="349"/>
      <c r="H61" s="349"/>
      <c r="I61" s="349"/>
      <c r="J61" s="349"/>
      <c r="K61" s="349"/>
      <c r="L61" s="349"/>
      <c r="M61" s="349">
        <v>21</v>
      </c>
      <c r="N61" s="349"/>
      <c r="O61" s="349"/>
      <c r="P61" s="349"/>
      <c r="Q61" s="349"/>
      <c r="R61" s="349"/>
      <c r="S61" s="349"/>
      <c r="T61" s="349"/>
      <c r="U61" s="721"/>
    </row>
    <row r="62" spans="1:21" s="432" customFormat="1" x14ac:dyDescent="0.2">
      <c r="A62" s="341"/>
      <c r="B62" s="532" t="s">
        <v>206</v>
      </c>
      <c r="C62" s="532" t="s">
        <v>161</v>
      </c>
      <c r="D62" s="532">
        <v>240</v>
      </c>
      <c r="E62" s="532">
        <v>1</v>
      </c>
      <c r="F62" s="349">
        <v>7</v>
      </c>
      <c r="G62" s="349">
        <v>4</v>
      </c>
      <c r="H62" s="349"/>
      <c r="I62" s="349"/>
      <c r="J62" s="349"/>
      <c r="K62" s="349"/>
      <c r="L62" s="349"/>
      <c r="M62" s="349"/>
      <c r="N62" s="349"/>
      <c r="O62" s="349"/>
      <c r="P62" s="349"/>
      <c r="Q62" s="349"/>
      <c r="R62" s="349"/>
      <c r="S62" s="349"/>
      <c r="T62" s="349"/>
      <c r="U62" s="721"/>
    </row>
    <row r="63" spans="1:21" s="432" customFormat="1" x14ac:dyDescent="0.2">
      <c r="A63" s="341"/>
      <c r="B63" s="532" t="s">
        <v>331</v>
      </c>
      <c r="C63" s="532" t="s">
        <v>161</v>
      </c>
      <c r="D63" s="532">
        <v>240</v>
      </c>
      <c r="E63" s="532">
        <v>2</v>
      </c>
      <c r="F63" s="349">
        <v>6</v>
      </c>
      <c r="G63" s="349">
        <v>11</v>
      </c>
      <c r="H63" s="349">
        <v>9</v>
      </c>
      <c r="I63" s="349">
        <v>4</v>
      </c>
      <c r="J63" s="349">
        <v>5</v>
      </c>
      <c r="K63" s="349">
        <v>7</v>
      </c>
      <c r="L63" s="349">
        <v>4</v>
      </c>
      <c r="M63" s="349"/>
      <c r="N63" s="349"/>
      <c r="O63" s="349"/>
      <c r="P63" s="349"/>
      <c r="Q63" s="349"/>
      <c r="R63" s="349"/>
      <c r="S63" s="349"/>
      <c r="T63" s="349"/>
      <c r="U63" s="721"/>
    </row>
    <row r="64" spans="1:21" s="432" customFormat="1" x14ac:dyDescent="0.2">
      <c r="A64" s="341"/>
      <c r="B64" s="532" t="s">
        <v>332</v>
      </c>
      <c r="C64" s="532" t="s">
        <v>161</v>
      </c>
      <c r="D64" s="534">
        <v>0</v>
      </c>
      <c r="E64" s="532">
        <v>3</v>
      </c>
      <c r="F64" s="349"/>
      <c r="G64" s="349"/>
      <c r="H64" s="349"/>
      <c r="I64" s="349"/>
      <c r="J64" s="349"/>
      <c r="K64" s="349">
        <v>4</v>
      </c>
      <c r="L64" s="349">
        <v>4</v>
      </c>
      <c r="M64" s="349"/>
      <c r="N64" s="349"/>
      <c r="O64" s="349"/>
      <c r="P64" s="349"/>
      <c r="Q64" s="349"/>
      <c r="R64" s="349"/>
      <c r="S64" s="349"/>
      <c r="T64" s="349"/>
      <c r="U64" s="721"/>
    </row>
    <row r="65" spans="1:21" s="432" customFormat="1" x14ac:dyDescent="0.2">
      <c r="A65" s="341"/>
      <c r="B65" s="532" t="s">
        <v>206</v>
      </c>
      <c r="C65" s="532" t="s">
        <v>161</v>
      </c>
      <c r="D65" s="532">
        <v>240</v>
      </c>
      <c r="E65" s="532">
        <v>3</v>
      </c>
      <c r="F65" s="349"/>
      <c r="G65" s="349"/>
      <c r="H65" s="349"/>
      <c r="I65" s="349">
        <v>5</v>
      </c>
      <c r="J65" s="349">
        <v>5</v>
      </c>
      <c r="K65" s="349"/>
      <c r="L65" s="349"/>
      <c r="M65" s="349"/>
      <c r="N65" s="349"/>
      <c r="O65" s="349"/>
      <c r="P65" s="349"/>
      <c r="Q65" s="349"/>
      <c r="R65" s="349"/>
      <c r="S65" s="349"/>
      <c r="T65" s="349"/>
      <c r="U65" s="721"/>
    </row>
    <row r="66" spans="1:21" s="432" customFormat="1" x14ac:dyDescent="0.2">
      <c r="A66" s="341"/>
      <c r="B66" s="532" t="s">
        <v>622</v>
      </c>
      <c r="C66" s="532" t="s">
        <v>161</v>
      </c>
      <c r="D66" s="532">
        <v>240</v>
      </c>
      <c r="E66" s="532">
        <v>4</v>
      </c>
      <c r="F66" s="349"/>
      <c r="G66" s="349"/>
      <c r="H66" s="349"/>
      <c r="I66" s="349"/>
      <c r="J66" s="349"/>
      <c r="K66" s="349"/>
      <c r="L66" s="349"/>
      <c r="M66" s="349"/>
      <c r="N66" s="349"/>
      <c r="O66" s="349"/>
      <c r="P66" s="349"/>
      <c r="Q66" s="349"/>
      <c r="R66" s="349"/>
      <c r="S66" s="349"/>
      <c r="T66" s="349"/>
      <c r="U66" s="721">
        <v>8</v>
      </c>
    </row>
    <row r="67" spans="1:21" s="432" customFormat="1" x14ac:dyDescent="0.2">
      <c r="A67" s="341"/>
      <c r="B67" s="532" t="s">
        <v>544</v>
      </c>
      <c r="C67" s="532" t="s">
        <v>185</v>
      </c>
      <c r="D67" s="532">
        <v>120</v>
      </c>
      <c r="E67" s="532">
        <v>1</v>
      </c>
      <c r="F67" s="349"/>
      <c r="G67" s="349"/>
      <c r="H67" s="349"/>
      <c r="I67" s="349"/>
      <c r="J67" s="349"/>
      <c r="K67" s="349"/>
      <c r="L67" s="349"/>
      <c r="M67" s="349"/>
      <c r="N67" s="349"/>
      <c r="O67" s="349"/>
      <c r="P67" s="349"/>
      <c r="Q67" s="349">
        <v>17</v>
      </c>
      <c r="R67" s="349">
        <v>12</v>
      </c>
      <c r="S67" s="349">
        <v>13</v>
      </c>
      <c r="T67" s="349">
        <v>13</v>
      </c>
      <c r="U67" s="721">
        <v>20</v>
      </c>
    </row>
    <row r="68" spans="1:21" s="432" customFormat="1" x14ac:dyDescent="0.2">
      <c r="A68" s="341"/>
      <c r="B68" s="532" t="s">
        <v>208</v>
      </c>
      <c r="C68" s="532" t="s">
        <v>185</v>
      </c>
      <c r="D68" s="532">
        <v>240</v>
      </c>
      <c r="E68" s="532">
        <v>1</v>
      </c>
      <c r="F68" s="349">
        <v>19</v>
      </c>
      <c r="G68" s="349">
        <v>18</v>
      </c>
      <c r="H68" s="349">
        <v>15</v>
      </c>
      <c r="I68" s="349">
        <v>13</v>
      </c>
      <c r="J68" s="349">
        <v>22</v>
      </c>
      <c r="K68" s="349"/>
      <c r="L68" s="349">
        <v>22</v>
      </c>
      <c r="M68" s="349">
        <v>26</v>
      </c>
      <c r="N68" s="349">
        <v>13</v>
      </c>
      <c r="O68" s="349">
        <v>12</v>
      </c>
      <c r="P68" s="349">
        <v>9</v>
      </c>
      <c r="Q68" s="349"/>
      <c r="R68" s="349"/>
      <c r="S68" s="349"/>
      <c r="T68" s="349"/>
      <c r="U68" s="721"/>
    </row>
    <row r="69" spans="1:21" s="432" customFormat="1" x14ac:dyDescent="0.2">
      <c r="A69" s="341"/>
      <c r="B69" s="532" t="s">
        <v>208</v>
      </c>
      <c r="C69" s="532" t="s">
        <v>161</v>
      </c>
      <c r="D69" s="532">
        <v>240</v>
      </c>
      <c r="E69" s="532">
        <v>2</v>
      </c>
      <c r="F69" s="349"/>
      <c r="G69" s="349"/>
      <c r="H69" s="349"/>
      <c r="I69" s="349"/>
      <c r="J69" s="349"/>
      <c r="K69" s="349"/>
      <c r="L69" s="349"/>
      <c r="M69" s="349"/>
      <c r="N69" s="349"/>
      <c r="O69" s="349"/>
      <c r="P69" s="349"/>
      <c r="Q69" s="349">
        <v>4</v>
      </c>
      <c r="R69" s="349">
        <v>6</v>
      </c>
      <c r="S69" s="349"/>
      <c r="T69" s="349"/>
      <c r="U69" s="721"/>
    </row>
    <row r="70" spans="1:21" s="432" customFormat="1" x14ac:dyDescent="0.2">
      <c r="A70" s="341"/>
      <c r="B70" s="532" t="s">
        <v>208</v>
      </c>
      <c r="C70" s="532" t="s">
        <v>185</v>
      </c>
      <c r="D70" s="532">
        <v>480</v>
      </c>
      <c r="E70" s="532">
        <v>1</v>
      </c>
      <c r="F70" s="349"/>
      <c r="G70" s="349"/>
      <c r="H70" s="349"/>
      <c r="I70" s="349"/>
      <c r="J70" s="349"/>
      <c r="K70" s="349">
        <v>27</v>
      </c>
      <c r="L70" s="349"/>
      <c r="M70" s="349"/>
      <c r="N70" s="349"/>
      <c r="O70" s="349"/>
      <c r="P70" s="349"/>
      <c r="Q70" s="349"/>
      <c r="R70" s="349"/>
      <c r="S70" s="349"/>
      <c r="T70" s="349"/>
      <c r="U70" s="721"/>
    </row>
    <row r="71" spans="1:21" s="432" customFormat="1" x14ac:dyDescent="0.2">
      <c r="A71" s="341"/>
      <c r="B71" s="532" t="s">
        <v>545</v>
      </c>
      <c r="C71" s="532" t="s">
        <v>161</v>
      </c>
      <c r="D71" s="532">
        <v>120</v>
      </c>
      <c r="E71" s="532">
        <v>2</v>
      </c>
      <c r="F71" s="349"/>
      <c r="G71" s="349"/>
      <c r="H71" s="349"/>
      <c r="I71" s="349"/>
      <c r="J71" s="349"/>
      <c r="K71" s="349"/>
      <c r="L71" s="349"/>
      <c r="M71" s="349"/>
      <c r="N71" s="349"/>
      <c r="O71" s="349"/>
      <c r="P71" s="349"/>
      <c r="Q71" s="349"/>
      <c r="R71" s="349"/>
      <c r="S71" s="349">
        <v>8</v>
      </c>
      <c r="T71" s="349">
        <v>4</v>
      </c>
      <c r="U71" s="721">
        <v>12</v>
      </c>
    </row>
    <row r="72" spans="1:21" s="432" customFormat="1" x14ac:dyDescent="0.2">
      <c r="A72" s="341"/>
      <c r="B72" s="532" t="s">
        <v>209</v>
      </c>
      <c r="C72" s="532" t="s">
        <v>161</v>
      </c>
      <c r="D72" s="532">
        <v>240</v>
      </c>
      <c r="E72" s="532">
        <v>1</v>
      </c>
      <c r="F72" s="349">
        <v>10</v>
      </c>
      <c r="G72" s="349">
        <v>7</v>
      </c>
      <c r="H72" s="349"/>
      <c r="I72" s="349"/>
      <c r="J72" s="349"/>
      <c r="K72" s="349"/>
      <c r="L72" s="349"/>
      <c r="M72" s="349"/>
      <c r="N72" s="349"/>
      <c r="O72" s="349"/>
      <c r="P72" s="349"/>
      <c r="Q72" s="349"/>
      <c r="R72" s="349"/>
      <c r="S72" s="349"/>
      <c r="T72" s="349"/>
      <c r="U72" s="721"/>
    </row>
    <row r="73" spans="1:21" s="432" customFormat="1" x14ac:dyDescent="0.2">
      <c r="A73" s="341"/>
      <c r="B73" s="532" t="s">
        <v>333</v>
      </c>
      <c r="C73" s="532" t="s">
        <v>161</v>
      </c>
      <c r="D73" s="532">
        <v>240</v>
      </c>
      <c r="E73" s="532">
        <v>2</v>
      </c>
      <c r="F73" s="349">
        <v>5</v>
      </c>
      <c r="G73" s="349">
        <v>5</v>
      </c>
      <c r="H73" s="349">
        <v>11</v>
      </c>
      <c r="I73" s="349">
        <v>9</v>
      </c>
      <c r="J73" s="349">
        <v>10</v>
      </c>
      <c r="K73" s="349">
        <v>9</v>
      </c>
      <c r="L73" s="349">
        <v>12</v>
      </c>
      <c r="M73" s="349">
        <v>9</v>
      </c>
      <c r="N73" s="349">
        <v>8</v>
      </c>
      <c r="O73" s="349">
        <v>6</v>
      </c>
      <c r="P73" s="349">
        <v>5</v>
      </c>
      <c r="Q73" s="349"/>
      <c r="R73" s="349"/>
      <c r="S73" s="349"/>
      <c r="T73" s="349"/>
      <c r="U73" s="721"/>
    </row>
    <row r="74" spans="1:21" s="432" customFormat="1" x14ac:dyDescent="0.2">
      <c r="A74" s="341"/>
      <c r="B74" s="532" t="s">
        <v>334</v>
      </c>
      <c r="C74" s="532" t="s">
        <v>161</v>
      </c>
      <c r="D74" s="534">
        <v>0</v>
      </c>
      <c r="E74" s="532">
        <v>3</v>
      </c>
      <c r="F74" s="349"/>
      <c r="G74" s="349"/>
      <c r="H74" s="349"/>
      <c r="I74" s="349"/>
      <c r="J74" s="349"/>
      <c r="K74" s="349">
        <v>4</v>
      </c>
      <c r="L74" s="349">
        <v>5</v>
      </c>
      <c r="M74" s="349">
        <v>9</v>
      </c>
      <c r="N74" s="349">
        <v>8</v>
      </c>
      <c r="O74" s="349">
        <v>6</v>
      </c>
      <c r="P74" s="349">
        <v>4</v>
      </c>
      <c r="Q74" s="349">
        <v>4</v>
      </c>
      <c r="R74" s="349">
        <v>6</v>
      </c>
      <c r="S74" s="349"/>
      <c r="T74" s="349"/>
      <c r="U74" s="721"/>
    </row>
    <row r="75" spans="1:21" s="432" customFormat="1" x14ac:dyDescent="0.2">
      <c r="A75" s="341"/>
      <c r="B75" s="532" t="s">
        <v>546</v>
      </c>
      <c r="C75" s="532" t="s">
        <v>161</v>
      </c>
      <c r="D75" s="532">
        <v>120</v>
      </c>
      <c r="E75" s="532">
        <v>3</v>
      </c>
      <c r="F75" s="349"/>
      <c r="G75" s="349"/>
      <c r="H75" s="349"/>
      <c r="I75" s="349"/>
      <c r="J75" s="349"/>
      <c r="K75" s="349"/>
      <c r="L75" s="349"/>
      <c r="M75" s="349"/>
      <c r="N75" s="349"/>
      <c r="O75" s="349"/>
      <c r="P75" s="349"/>
      <c r="Q75" s="349"/>
      <c r="R75" s="349"/>
      <c r="S75" s="349">
        <v>8</v>
      </c>
      <c r="T75" s="349">
        <v>9</v>
      </c>
      <c r="U75" s="721">
        <v>4</v>
      </c>
    </row>
    <row r="76" spans="1:21" s="432" customFormat="1" x14ac:dyDescent="0.2">
      <c r="A76" s="341"/>
      <c r="B76" s="532" t="s">
        <v>209</v>
      </c>
      <c r="C76" s="532" t="s">
        <v>161</v>
      </c>
      <c r="D76" s="532">
        <v>240</v>
      </c>
      <c r="E76" s="532">
        <v>3</v>
      </c>
      <c r="F76" s="349"/>
      <c r="G76" s="349"/>
      <c r="H76" s="349">
        <v>2</v>
      </c>
      <c r="I76" s="349">
        <v>5</v>
      </c>
      <c r="J76" s="349">
        <v>2</v>
      </c>
      <c r="K76" s="349"/>
      <c r="L76" s="349"/>
      <c r="M76" s="349"/>
      <c r="N76" s="349"/>
      <c r="O76" s="349"/>
      <c r="P76" s="349"/>
      <c r="Q76" s="349"/>
      <c r="R76" s="349"/>
      <c r="S76" s="349"/>
      <c r="T76" s="349"/>
      <c r="U76" s="721"/>
    </row>
    <row r="77" spans="1:21" s="432" customFormat="1" x14ac:dyDescent="0.2">
      <c r="A77" s="341"/>
      <c r="B77" s="532" t="s">
        <v>280</v>
      </c>
      <c r="C77" s="532" t="s">
        <v>161</v>
      </c>
      <c r="D77" s="532">
        <v>120</v>
      </c>
      <c r="E77" s="532"/>
      <c r="F77" s="349"/>
      <c r="G77" s="349"/>
      <c r="H77" s="349">
        <v>10</v>
      </c>
      <c r="I77" s="349">
        <v>9</v>
      </c>
      <c r="J77" s="349">
        <v>12</v>
      </c>
      <c r="K77" s="349">
        <v>9</v>
      </c>
      <c r="L77" s="349">
        <v>0</v>
      </c>
      <c r="M77" s="349"/>
      <c r="N77" s="349">
        <v>0</v>
      </c>
      <c r="O77" s="349">
        <v>10</v>
      </c>
      <c r="P77" s="349">
        <v>9</v>
      </c>
      <c r="Q77" s="349"/>
      <c r="R77" s="349"/>
      <c r="S77" s="349"/>
      <c r="T77" s="349"/>
      <c r="U77" s="721"/>
    </row>
    <row r="78" spans="1:21" s="432" customFormat="1" x14ac:dyDescent="0.2">
      <c r="A78" s="341"/>
      <c r="B78" s="532" t="s">
        <v>210</v>
      </c>
      <c r="C78" s="532" t="s">
        <v>161</v>
      </c>
      <c r="D78" s="532">
        <v>120</v>
      </c>
      <c r="E78" s="532"/>
      <c r="F78" s="349">
        <v>20</v>
      </c>
      <c r="G78" s="349">
        <v>15</v>
      </c>
      <c r="H78" s="349">
        <v>12</v>
      </c>
      <c r="I78" s="349">
        <v>16</v>
      </c>
      <c r="J78" s="349">
        <v>14</v>
      </c>
      <c r="K78" s="349">
        <v>18</v>
      </c>
      <c r="L78" s="349">
        <v>12</v>
      </c>
      <c r="M78" s="349">
        <v>13</v>
      </c>
      <c r="N78" s="349">
        <v>18</v>
      </c>
      <c r="O78" s="349">
        <v>13</v>
      </c>
      <c r="P78" s="349">
        <v>15</v>
      </c>
      <c r="Q78" s="349">
        <v>13</v>
      </c>
      <c r="R78" s="349"/>
      <c r="S78" s="349"/>
      <c r="T78" s="349"/>
      <c r="U78" s="721"/>
    </row>
    <row r="79" spans="1:21" s="432" customFormat="1" x14ac:dyDescent="0.2">
      <c r="A79" s="341"/>
      <c r="B79" s="532" t="s">
        <v>210</v>
      </c>
      <c r="C79" s="532" t="s">
        <v>161</v>
      </c>
      <c r="D79" s="532">
        <v>240</v>
      </c>
      <c r="E79" s="532">
        <v>1</v>
      </c>
      <c r="F79" s="349"/>
      <c r="G79" s="349"/>
      <c r="H79" s="349"/>
      <c r="I79" s="349"/>
      <c r="J79" s="349"/>
      <c r="K79" s="349"/>
      <c r="L79" s="349"/>
      <c r="M79" s="349"/>
      <c r="N79" s="349"/>
      <c r="O79" s="349"/>
      <c r="P79" s="349"/>
      <c r="Q79" s="349"/>
      <c r="R79" s="349">
        <v>25</v>
      </c>
      <c r="S79" s="349"/>
      <c r="T79" s="349"/>
      <c r="U79" s="721"/>
    </row>
    <row r="80" spans="1:21" s="432" customFormat="1" x14ac:dyDescent="0.2">
      <c r="A80" s="341"/>
      <c r="B80" s="532" t="s">
        <v>211</v>
      </c>
      <c r="C80" s="532" t="s">
        <v>185</v>
      </c>
      <c r="D80" s="532">
        <v>240</v>
      </c>
      <c r="E80" s="532">
        <v>1</v>
      </c>
      <c r="F80" s="349">
        <v>27</v>
      </c>
      <c r="G80" s="349">
        <v>15</v>
      </c>
      <c r="H80" s="349">
        <v>17</v>
      </c>
      <c r="I80" s="349">
        <v>19</v>
      </c>
      <c r="J80" s="349">
        <v>31</v>
      </c>
      <c r="K80" s="349">
        <v>20</v>
      </c>
      <c r="L80" s="349">
        <v>11</v>
      </c>
      <c r="M80" s="349">
        <v>12</v>
      </c>
      <c r="N80" s="349">
        <v>9</v>
      </c>
      <c r="O80" s="349">
        <v>21</v>
      </c>
      <c r="P80" s="349">
        <v>13</v>
      </c>
      <c r="Q80" s="349">
        <v>31</v>
      </c>
      <c r="R80" s="349"/>
      <c r="S80" s="349"/>
      <c r="T80" s="349"/>
      <c r="U80" s="721"/>
    </row>
    <row r="81" spans="1:21" s="432" customFormat="1" x14ac:dyDescent="0.2">
      <c r="A81" s="341"/>
      <c r="B81" s="532" t="s">
        <v>547</v>
      </c>
      <c r="C81" s="532" t="s">
        <v>185</v>
      </c>
      <c r="D81" s="532">
        <v>120</v>
      </c>
      <c r="E81" s="532">
        <v>1</v>
      </c>
      <c r="F81" s="349"/>
      <c r="G81" s="349"/>
      <c r="H81" s="349"/>
      <c r="I81" s="349"/>
      <c r="J81" s="349"/>
      <c r="K81" s="349"/>
      <c r="L81" s="349"/>
      <c r="M81" s="349"/>
      <c r="N81" s="349"/>
      <c r="O81" s="349"/>
      <c r="P81" s="349"/>
      <c r="Q81" s="349"/>
      <c r="R81" s="349">
        <v>10</v>
      </c>
      <c r="S81" s="349">
        <v>34</v>
      </c>
      <c r="T81" s="349">
        <v>26</v>
      </c>
      <c r="U81" s="721"/>
    </row>
    <row r="82" spans="1:21" s="432" customFormat="1" x14ac:dyDescent="0.2">
      <c r="A82" s="341"/>
      <c r="B82" s="532" t="s">
        <v>623</v>
      </c>
      <c r="C82" s="532" t="s">
        <v>185</v>
      </c>
      <c r="D82" s="532">
        <v>120</v>
      </c>
      <c r="E82" s="532">
        <v>1</v>
      </c>
      <c r="F82" s="349"/>
      <c r="G82" s="349"/>
      <c r="H82" s="349"/>
      <c r="I82" s="349"/>
      <c r="J82" s="349"/>
      <c r="K82" s="349"/>
      <c r="L82" s="349"/>
      <c r="M82" s="349"/>
      <c r="N82" s="349"/>
      <c r="O82" s="349"/>
      <c r="P82" s="349"/>
      <c r="Q82" s="349"/>
      <c r="R82" s="349"/>
      <c r="S82" s="349"/>
      <c r="T82" s="349"/>
      <c r="U82" s="721">
        <v>26</v>
      </c>
    </row>
    <row r="83" spans="1:21" s="432" customFormat="1" x14ac:dyDescent="0.2">
      <c r="A83" s="341"/>
      <c r="B83" s="532" t="s">
        <v>211</v>
      </c>
      <c r="C83" s="532" t="s">
        <v>185</v>
      </c>
      <c r="D83" s="532">
        <v>240</v>
      </c>
      <c r="E83" s="532">
        <v>2</v>
      </c>
      <c r="F83" s="349"/>
      <c r="G83" s="349"/>
      <c r="H83" s="349"/>
      <c r="I83" s="349"/>
      <c r="J83" s="349"/>
      <c r="K83" s="349"/>
      <c r="L83" s="349"/>
      <c r="M83" s="349"/>
      <c r="N83" s="349"/>
      <c r="O83" s="349"/>
      <c r="P83" s="349"/>
      <c r="Q83" s="349">
        <v>13</v>
      </c>
      <c r="R83" s="349"/>
      <c r="S83" s="349"/>
      <c r="T83" s="349"/>
      <c r="U83" s="721"/>
    </row>
    <row r="84" spans="1:21" s="432" customFormat="1" ht="12" thickBot="1" x14ac:dyDescent="0.25">
      <c r="A84" s="341"/>
      <c r="B84" s="532" t="s">
        <v>548</v>
      </c>
      <c r="C84" s="532" t="s">
        <v>161</v>
      </c>
      <c r="D84" s="532">
        <v>120</v>
      </c>
      <c r="E84" s="532">
        <v>2</v>
      </c>
      <c r="F84" s="349"/>
      <c r="G84" s="349"/>
      <c r="H84" s="349"/>
      <c r="I84" s="349"/>
      <c r="J84" s="349"/>
      <c r="K84" s="349"/>
      <c r="L84" s="349"/>
      <c r="M84" s="349"/>
      <c r="N84" s="349"/>
      <c r="O84" s="349"/>
      <c r="P84" s="349"/>
      <c r="Q84" s="349"/>
      <c r="R84" s="349">
        <v>12</v>
      </c>
      <c r="S84" s="349">
        <v>8</v>
      </c>
      <c r="T84" s="349">
        <v>14</v>
      </c>
      <c r="U84" s="721">
        <v>9</v>
      </c>
    </row>
    <row r="85" spans="1:21" s="432" customFormat="1" x14ac:dyDescent="0.2">
      <c r="A85" s="341"/>
      <c r="B85" s="536" t="s">
        <v>534</v>
      </c>
      <c r="C85" s="537" t="s">
        <v>161</v>
      </c>
      <c r="D85" s="537">
        <v>120</v>
      </c>
      <c r="E85" s="537">
        <v>1</v>
      </c>
      <c r="F85" s="370"/>
      <c r="G85" s="370"/>
      <c r="H85" s="370"/>
      <c r="I85" s="370"/>
      <c r="J85" s="370"/>
      <c r="K85" s="370"/>
      <c r="L85" s="370"/>
      <c r="M85" s="370"/>
      <c r="N85" s="370"/>
      <c r="O85" s="370"/>
      <c r="P85" s="370"/>
      <c r="Q85" s="370"/>
      <c r="R85" s="370"/>
      <c r="S85" s="1080">
        <v>25</v>
      </c>
      <c r="T85" s="1080">
        <v>15</v>
      </c>
      <c r="U85" s="1082"/>
    </row>
    <row r="86" spans="1:21" s="432" customFormat="1" ht="12" thickBot="1" x14ac:dyDescent="0.25">
      <c r="A86" s="341"/>
      <c r="B86" s="538" t="s">
        <v>535</v>
      </c>
      <c r="C86" s="539" t="s">
        <v>161</v>
      </c>
      <c r="D86" s="539">
        <v>120</v>
      </c>
      <c r="E86" s="539">
        <v>1</v>
      </c>
      <c r="F86" s="372"/>
      <c r="G86" s="372"/>
      <c r="H86" s="372"/>
      <c r="I86" s="372"/>
      <c r="J86" s="372"/>
      <c r="K86" s="372"/>
      <c r="L86" s="372"/>
      <c r="M86" s="372"/>
      <c r="N86" s="372"/>
      <c r="O86" s="372"/>
      <c r="P86" s="372"/>
      <c r="Q86" s="372"/>
      <c r="R86" s="372"/>
      <c r="S86" s="1081"/>
      <c r="T86" s="1081"/>
      <c r="U86" s="1083"/>
    </row>
    <row r="87" spans="1:21" s="432" customFormat="1" x14ac:dyDescent="0.2">
      <c r="A87" s="341"/>
      <c r="B87" s="533" t="s">
        <v>212</v>
      </c>
      <c r="C87" s="533" t="s">
        <v>161</v>
      </c>
      <c r="D87" s="533">
        <v>240</v>
      </c>
      <c r="E87" s="533">
        <v>1</v>
      </c>
      <c r="F87" s="377">
        <v>8</v>
      </c>
      <c r="G87" s="377">
        <v>10</v>
      </c>
      <c r="H87" s="377"/>
      <c r="I87" s="377"/>
      <c r="J87" s="377"/>
      <c r="K87" s="377"/>
      <c r="L87" s="377"/>
      <c r="M87" s="377"/>
      <c r="N87" s="377"/>
      <c r="O87" s="377"/>
      <c r="P87" s="377"/>
      <c r="Q87" s="377"/>
      <c r="R87" s="377"/>
      <c r="S87" s="377"/>
      <c r="T87" s="377"/>
      <c r="U87" s="729"/>
    </row>
    <row r="88" spans="1:21" s="432" customFormat="1" x14ac:dyDescent="0.2">
      <c r="A88" s="341"/>
      <c r="B88" s="532" t="s">
        <v>335</v>
      </c>
      <c r="C88" s="532" t="s">
        <v>161</v>
      </c>
      <c r="D88" s="532">
        <v>240</v>
      </c>
      <c r="E88" s="532">
        <v>2</v>
      </c>
      <c r="F88" s="349">
        <v>5</v>
      </c>
      <c r="G88" s="349">
        <v>4</v>
      </c>
      <c r="H88" s="349">
        <v>7</v>
      </c>
      <c r="I88" s="349">
        <v>11</v>
      </c>
      <c r="J88" s="349">
        <v>10</v>
      </c>
      <c r="K88" s="349">
        <v>7</v>
      </c>
      <c r="L88" s="349">
        <v>8</v>
      </c>
      <c r="M88" s="349">
        <v>7</v>
      </c>
      <c r="N88" s="349">
        <v>8</v>
      </c>
      <c r="O88" s="349">
        <v>7</v>
      </c>
      <c r="P88" s="349">
        <v>0</v>
      </c>
      <c r="Q88" s="349"/>
      <c r="R88" s="349"/>
      <c r="S88" s="349"/>
      <c r="T88" s="349"/>
      <c r="U88" s="721"/>
    </row>
    <row r="89" spans="1:21" s="432" customFormat="1" x14ac:dyDescent="0.2">
      <c r="A89" s="341"/>
      <c r="B89" s="532" t="s">
        <v>336</v>
      </c>
      <c r="C89" s="532" t="s">
        <v>161</v>
      </c>
      <c r="D89" s="534">
        <v>0</v>
      </c>
      <c r="E89" s="532">
        <v>3</v>
      </c>
      <c r="F89" s="349"/>
      <c r="G89" s="349"/>
      <c r="H89" s="349"/>
      <c r="I89" s="349"/>
      <c r="J89" s="349"/>
      <c r="K89" s="349">
        <v>4</v>
      </c>
      <c r="L89" s="349">
        <v>6</v>
      </c>
      <c r="M89" s="349">
        <v>6</v>
      </c>
      <c r="N89" s="349">
        <v>3</v>
      </c>
      <c r="O89" s="349">
        <v>2</v>
      </c>
      <c r="P89" s="349">
        <v>0</v>
      </c>
      <c r="Q89" s="349"/>
      <c r="R89" s="349"/>
      <c r="S89" s="349"/>
      <c r="T89" s="349"/>
      <c r="U89" s="721"/>
    </row>
    <row r="90" spans="1:21" s="432" customFormat="1" x14ac:dyDescent="0.2">
      <c r="A90" s="341"/>
      <c r="B90" s="532" t="s">
        <v>549</v>
      </c>
      <c r="C90" s="532" t="s">
        <v>161</v>
      </c>
      <c r="D90" s="532">
        <v>120</v>
      </c>
      <c r="E90" s="532">
        <v>3</v>
      </c>
      <c r="F90" s="349"/>
      <c r="G90" s="349"/>
      <c r="H90" s="349"/>
      <c r="I90" s="349"/>
      <c r="J90" s="349"/>
      <c r="K90" s="349"/>
      <c r="L90" s="349"/>
      <c r="M90" s="349"/>
      <c r="N90" s="349"/>
      <c r="O90" s="349"/>
      <c r="P90" s="349"/>
      <c r="Q90" s="349"/>
      <c r="R90" s="349">
        <v>13</v>
      </c>
      <c r="S90" s="349">
        <v>16</v>
      </c>
      <c r="T90" s="349">
        <v>12</v>
      </c>
      <c r="U90" s="721">
        <v>15</v>
      </c>
    </row>
    <row r="91" spans="1:21" s="432" customFormat="1" x14ac:dyDescent="0.2">
      <c r="A91" s="341"/>
      <c r="B91" s="532" t="s">
        <v>212</v>
      </c>
      <c r="C91" s="532" t="s">
        <v>161</v>
      </c>
      <c r="D91" s="532">
        <v>240</v>
      </c>
      <c r="E91" s="532">
        <v>3</v>
      </c>
      <c r="F91" s="349"/>
      <c r="G91" s="349"/>
      <c r="H91" s="349"/>
      <c r="I91" s="349"/>
      <c r="J91" s="349"/>
      <c r="K91" s="349"/>
      <c r="L91" s="349"/>
      <c r="M91" s="349"/>
      <c r="N91" s="349"/>
      <c r="O91" s="349"/>
      <c r="P91" s="349"/>
      <c r="Q91" s="349"/>
      <c r="R91" s="349"/>
      <c r="S91" s="349"/>
      <c r="T91" s="349"/>
      <c r="U91" s="721"/>
    </row>
    <row r="92" spans="1:21" s="432" customFormat="1" x14ac:dyDescent="0.2">
      <c r="A92" s="341"/>
      <c r="B92" s="532" t="s">
        <v>212</v>
      </c>
      <c r="C92" s="532" t="s">
        <v>161</v>
      </c>
      <c r="D92" s="532">
        <v>240</v>
      </c>
      <c r="E92" s="532">
        <v>3</v>
      </c>
      <c r="F92" s="349"/>
      <c r="G92" s="349"/>
      <c r="H92" s="349">
        <v>5</v>
      </c>
      <c r="I92" s="349">
        <v>9</v>
      </c>
      <c r="J92" s="349">
        <v>7</v>
      </c>
      <c r="K92" s="349"/>
      <c r="L92" s="349"/>
      <c r="M92" s="349"/>
      <c r="N92" s="349"/>
      <c r="O92" s="349"/>
      <c r="P92" s="349"/>
      <c r="Q92" s="349"/>
      <c r="R92" s="349"/>
      <c r="S92" s="349"/>
      <c r="T92" s="349"/>
      <c r="U92" s="721"/>
    </row>
    <row r="93" spans="1:21" s="432" customFormat="1" x14ac:dyDescent="0.2">
      <c r="A93" s="341"/>
      <c r="B93" s="532" t="s">
        <v>624</v>
      </c>
      <c r="C93" s="532" t="s">
        <v>161</v>
      </c>
      <c r="D93" s="532">
        <v>240</v>
      </c>
      <c r="E93" s="532">
        <v>4</v>
      </c>
      <c r="F93" s="349"/>
      <c r="G93" s="349"/>
      <c r="H93" s="349"/>
      <c r="I93" s="349"/>
      <c r="J93" s="349"/>
      <c r="K93" s="349"/>
      <c r="L93" s="349"/>
      <c r="M93" s="349"/>
      <c r="N93" s="349"/>
      <c r="O93" s="349"/>
      <c r="P93" s="349"/>
      <c r="Q93" s="349"/>
      <c r="R93" s="349"/>
      <c r="S93" s="349"/>
      <c r="T93" s="349"/>
      <c r="U93" s="721">
        <v>14</v>
      </c>
    </row>
    <row r="94" spans="1:21" s="432" customFormat="1" x14ac:dyDescent="0.2">
      <c r="A94" s="341"/>
      <c r="B94" s="532" t="s">
        <v>213</v>
      </c>
      <c r="C94" s="532" t="s">
        <v>180</v>
      </c>
      <c r="D94" s="532">
        <v>480</v>
      </c>
      <c r="E94" s="532">
        <v>1</v>
      </c>
      <c r="F94" s="349"/>
      <c r="G94" s="349"/>
      <c r="H94" s="349"/>
      <c r="I94" s="349"/>
      <c r="J94" s="349"/>
      <c r="K94" s="349"/>
      <c r="L94" s="349"/>
      <c r="M94" s="349"/>
      <c r="N94" s="349"/>
      <c r="O94" s="349"/>
      <c r="P94" s="349"/>
      <c r="Q94" s="349"/>
      <c r="R94" s="349"/>
      <c r="S94" s="349"/>
      <c r="T94" s="349"/>
      <c r="U94" s="721"/>
    </row>
    <row r="95" spans="1:21" s="432" customFormat="1" x14ac:dyDescent="0.2">
      <c r="A95" s="341"/>
      <c r="B95" s="532" t="s">
        <v>283</v>
      </c>
      <c r="C95" s="532"/>
      <c r="D95" s="532"/>
      <c r="E95" s="532"/>
      <c r="F95" s="349"/>
      <c r="G95" s="349"/>
      <c r="H95" s="349"/>
      <c r="I95" s="349">
        <v>13</v>
      </c>
      <c r="J95" s="349"/>
      <c r="K95" s="349"/>
      <c r="L95" s="349"/>
      <c r="M95" s="349"/>
      <c r="N95" s="349"/>
      <c r="O95" s="349"/>
      <c r="P95" s="349"/>
      <c r="Q95" s="349"/>
      <c r="R95" s="349"/>
      <c r="S95" s="349"/>
      <c r="T95" s="348"/>
      <c r="U95" s="721"/>
    </row>
    <row r="96" spans="1:21" s="432" customFormat="1" x14ac:dyDescent="0.2">
      <c r="A96" s="341"/>
      <c r="B96" s="732" t="s">
        <v>5</v>
      </c>
      <c r="C96" s="732"/>
      <c r="D96" s="732"/>
      <c r="E96" s="732"/>
      <c r="F96" s="733">
        <f t="shared" ref="F96:U96" si="0">SUM(F11:F95)</f>
        <v>424</v>
      </c>
      <c r="G96" s="733">
        <f t="shared" si="0"/>
        <v>431</v>
      </c>
      <c r="H96" s="733">
        <f t="shared" si="0"/>
        <v>323</v>
      </c>
      <c r="I96" s="733">
        <f t="shared" si="0"/>
        <v>371</v>
      </c>
      <c r="J96" s="733">
        <f t="shared" si="0"/>
        <v>481</v>
      </c>
      <c r="K96" s="733">
        <f t="shared" si="0"/>
        <v>446</v>
      </c>
      <c r="L96" s="733">
        <f t="shared" si="0"/>
        <v>347</v>
      </c>
      <c r="M96" s="733">
        <f t="shared" si="0"/>
        <v>323</v>
      </c>
      <c r="N96" s="733">
        <f t="shared" si="0"/>
        <v>348</v>
      </c>
      <c r="O96" s="733">
        <f t="shared" si="0"/>
        <v>348</v>
      </c>
      <c r="P96" s="733">
        <f t="shared" si="0"/>
        <v>318</v>
      </c>
      <c r="Q96" s="733">
        <f t="shared" si="0"/>
        <v>407</v>
      </c>
      <c r="R96" s="733">
        <f t="shared" si="0"/>
        <v>428</v>
      </c>
      <c r="S96" s="733">
        <f t="shared" si="0"/>
        <v>449</v>
      </c>
      <c r="T96" s="733">
        <f t="shared" si="0"/>
        <v>395</v>
      </c>
      <c r="U96" s="733">
        <f t="shared" si="0"/>
        <v>372</v>
      </c>
    </row>
    <row r="97" spans="1:21" s="432" customFormat="1" x14ac:dyDescent="0.2">
      <c r="A97" s="341"/>
      <c r="B97" s="532" t="s">
        <v>428</v>
      </c>
      <c r="C97" s="532" t="s">
        <v>185</v>
      </c>
      <c r="D97" s="532">
        <v>240</v>
      </c>
      <c r="E97" s="532">
        <v>1</v>
      </c>
      <c r="F97" s="349"/>
      <c r="G97" s="349"/>
      <c r="H97" s="349"/>
      <c r="I97" s="349"/>
      <c r="J97" s="349"/>
      <c r="K97" s="349"/>
      <c r="L97" s="349"/>
      <c r="M97" s="349"/>
      <c r="N97" s="349"/>
      <c r="O97" s="349">
        <v>10</v>
      </c>
      <c r="P97" s="349">
        <v>13</v>
      </c>
      <c r="Q97" s="349">
        <v>11</v>
      </c>
      <c r="R97" s="349"/>
      <c r="S97" s="349"/>
      <c r="T97" s="349"/>
      <c r="U97" s="721"/>
    </row>
    <row r="98" spans="1:21" s="432" customFormat="1" x14ac:dyDescent="0.2">
      <c r="A98" s="341"/>
      <c r="B98" s="532" t="s">
        <v>429</v>
      </c>
      <c r="C98" s="532"/>
      <c r="D98" s="532">
        <v>200</v>
      </c>
      <c r="E98" s="532"/>
      <c r="F98" s="349"/>
      <c r="G98" s="349"/>
      <c r="H98" s="349"/>
      <c r="I98" s="349"/>
      <c r="J98" s="349"/>
      <c r="K98" s="349"/>
      <c r="L98" s="349"/>
      <c r="M98" s="349"/>
      <c r="N98" s="349"/>
      <c r="O98" s="349">
        <v>20</v>
      </c>
      <c r="P98" s="349">
        <v>20</v>
      </c>
      <c r="Q98" s="349"/>
      <c r="R98" s="349"/>
      <c r="S98" s="349"/>
      <c r="T98" s="349"/>
      <c r="U98" s="721"/>
    </row>
    <row r="99" spans="1:21" s="432" customFormat="1" x14ac:dyDescent="0.2">
      <c r="A99" s="341"/>
      <c r="B99" s="532" t="s">
        <v>429</v>
      </c>
      <c r="C99" s="532" t="s">
        <v>185</v>
      </c>
      <c r="D99" s="532">
        <v>240</v>
      </c>
      <c r="E99" s="532">
        <v>1</v>
      </c>
      <c r="F99" s="349"/>
      <c r="G99" s="349"/>
      <c r="H99" s="349"/>
      <c r="I99" s="349"/>
      <c r="J99" s="349"/>
      <c r="K99" s="349"/>
      <c r="L99" s="349"/>
      <c r="M99" s="349"/>
      <c r="N99" s="349"/>
      <c r="O99" s="349"/>
      <c r="P99" s="349"/>
      <c r="Q99" s="349">
        <v>20</v>
      </c>
      <c r="R99" s="349">
        <v>20</v>
      </c>
      <c r="S99" s="349">
        <v>20</v>
      </c>
      <c r="T99" s="349">
        <v>20</v>
      </c>
      <c r="U99" s="721">
        <v>20</v>
      </c>
    </row>
    <row r="100" spans="1:21" s="432" customFormat="1" x14ac:dyDescent="0.2">
      <c r="A100" s="341"/>
      <c r="B100" s="532" t="s">
        <v>214</v>
      </c>
      <c r="C100" s="532" t="s">
        <v>161</v>
      </c>
      <c r="D100" s="532">
        <v>920</v>
      </c>
      <c r="E100" s="532">
        <v>1</v>
      </c>
      <c r="F100" s="349">
        <v>33</v>
      </c>
      <c r="G100" s="349">
        <v>24</v>
      </c>
      <c r="H100" s="349">
        <v>13</v>
      </c>
      <c r="I100" s="349">
        <v>19</v>
      </c>
      <c r="J100" s="349">
        <v>26</v>
      </c>
      <c r="K100" s="349"/>
      <c r="L100" s="349"/>
      <c r="M100" s="349"/>
      <c r="N100" s="349"/>
      <c r="O100" s="349"/>
      <c r="P100" s="349"/>
      <c r="Q100" s="349"/>
      <c r="R100" s="349"/>
      <c r="S100" s="349"/>
      <c r="T100" s="349"/>
      <c r="U100" s="721"/>
    </row>
    <row r="101" spans="1:21" s="432" customFormat="1" x14ac:dyDescent="0.2">
      <c r="A101" s="341"/>
      <c r="B101" s="532" t="s">
        <v>214</v>
      </c>
      <c r="C101" s="532" t="s">
        <v>161</v>
      </c>
      <c r="D101" s="532">
        <v>1000</v>
      </c>
      <c r="E101" s="532">
        <v>1</v>
      </c>
      <c r="F101" s="349"/>
      <c r="G101" s="349"/>
      <c r="H101" s="349"/>
      <c r="I101" s="349"/>
      <c r="J101" s="349"/>
      <c r="K101" s="349"/>
      <c r="L101" s="349">
        <v>22</v>
      </c>
      <c r="M101" s="349"/>
      <c r="N101" s="349"/>
      <c r="O101" s="349"/>
      <c r="P101" s="349"/>
      <c r="Q101" s="349"/>
      <c r="R101" s="349"/>
      <c r="S101" s="349"/>
      <c r="T101" s="349"/>
      <c r="U101" s="721"/>
    </row>
    <row r="102" spans="1:21" s="432" customFormat="1" x14ac:dyDescent="0.2">
      <c r="A102" s="341"/>
      <c r="B102" s="532" t="s">
        <v>214</v>
      </c>
      <c r="C102" s="532" t="s">
        <v>161</v>
      </c>
      <c r="D102" s="532">
        <v>1160</v>
      </c>
      <c r="E102" s="532">
        <v>1</v>
      </c>
      <c r="F102" s="349"/>
      <c r="G102" s="349"/>
      <c r="H102" s="349"/>
      <c r="I102" s="349"/>
      <c r="J102" s="349"/>
      <c r="K102" s="349"/>
      <c r="L102" s="349"/>
      <c r="M102" s="349"/>
      <c r="N102" s="349">
        <v>24</v>
      </c>
      <c r="O102" s="349">
        <v>20</v>
      </c>
      <c r="P102" s="349">
        <v>23</v>
      </c>
      <c r="Q102" s="349"/>
      <c r="R102" s="349"/>
      <c r="S102" s="349"/>
      <c r="T102" s="349"/>
      <c r="U102" s="721"/>
    </row>
    <row r="103" spans="1:21" s="432" customFormat="1" x14ac:dyDescent="0.2">
      <c r="A103" s="341"/>
      <c r="B103" s="532" t="s">
        <v>214</v>
      </c>
      <c r="C103" s="532" t="s">
        <v>215</v>
      </c>
      <c r="D103" s="532">
        <v>480</v>
      </c>
      <c r="E103" s="532">
        <v>1</v>
      </c>
      <c r="F103" s="349"/>
      <c r="G103" s="349"/>
      <c r="H103" s="349"/>
      <c r="I103" s="349"/>
      <c r="J103" s="349"/>
      <c r="K103" s="349"/>
      <c r="L103" s="349"/>
      <c r="M103" s="349"/>
      <c r="N103" s="349"/>
      <c r="O103" s="349"/>
      <c r="P103" s="349"/>
      <c r="Q103" s="349"/>
      <c r="R103" s="349"/>
      <c r="S103" s="349"/>
      <c r="T103" s="349"/>
      <c r="U103" s="721"/>
    </row>
    <row r="104" spans="1:21" s="432" customFormat="1" x14ac:dyDescent="0.2">
      <c r="A104" s="341"/>
      <c r="B104" s="532" t="s">
        <v>214</v>
      </c>
      <c r="C104" s="532" t="s">
        <v>161</v>
      </c>
      <c r="D104" s="532">
        <v>1120</v>
      </c>
      <c r="E104" s="532"/>
      <c r="F104" s="349"/>
      <c r="G104" s="349"/>
      <c r="H104" s="349"/>
      <c r="I104" s="349"/>
      <c r="J104" s="349"/>
      <c r="K104" s="349">
        <v>22</v>
      </c>
      <c r="L104" s="349"/>
      <c r="M104" s="349"/>
      <c r="N104" s="349"/>
      <c r="O104" s="349"/>
      <c r="P104" s="349"/>
      <c r="Q104" s="349"/>
      <c r="R104" s="349"/>
      <c r="S104" s="349"/>
      <c r="T104" s="349"/>
      <c r="U104" s="721"/>
    </row>
    <row r="105" spans="1:21" x14ac:dyDescent="0.2">
      <c r="B105" s="532" t="s">
        <v>214</v>
      </c>
      <c r="C105" s="532" t="s">
        <v>161</v>
      </c>
      <c r="D105" s="532">
        <v>1280</v>
      </c>
      <c r="E105" s="532">
        <v>1</v>
      </c>
      <c r="F105" s="349"/>
      <c r="G105" s="349"/>
      <c r="H105" s="349"/>
      <c r="I105" s="349"/>
      <c r="J105" s="349"/>
      <c r="K105" s="349"/>
      <c r="L105" s="349"/>
      <c r="M105" s="349"/>
      <c r="N105" s="349"/>
      <c r="O105" s="349"/>
      <c r="P105" s="349"/>
      <c r="Q105" s="349">
        <v>25</v>
      </c>
      <c r="R105" s="349">
        <v>24</v>
      </c>
      <c r="S105" s="349"/>
      <c r="T105" s="349"/>
      <c r="U105" s="721"/>
    </row>
    <row r="106" spans="1:21" x14ac:dyDescent="0.2">
      <c r="B106" s="518" t="s">
        <v>214</v>
      </c>
      <c r="C106" s="518" t="s">
        <v>161</v>
      </c>
      <c r="D106" s="518">
        <v>1240</v>
      </c>
      <c r="E106" s="518">
        <v>1</v>
      </c>
      <c r="F106" s="359"/>
      <c r="G106" s="359"/>
      <c r="H106" s="359"/>
      <c r="I106" s="359"/>
      <c r="J106" s="359"/>
      <c r="K106" s="359"/>
      <c r="L106" s="359"/>
      <c r="M106" s="359"/>
      <c r="N106" s="359"/>
      <c r="O106" s="349"/>
      <c r="P106" s="349"/>
      <c r="Q106" s="349"/>
      <c r="R106" s="349"/>
      <c r="S106" s="349">
        <v>17</v>
      </c>
      <c r="T106" s="349">
        <v>19</v>
      </c>
      <c r="U106" s="721">
        <v>26</v>
      </c>
    </row>
    <row r="107" spans="1:21" x14ac:dyDescent="0.2">
      <c r="B107" s="532" t="s">
        <v>457</v>
      </c>
      <c r="C107" s="532" t="s">
        <v>161</v>
      </c>
      <c r="D107" s="532">
        <v>120</v>
      </c>
      <c r="E107" s="532">
        <v>1</v>
      </c>
      <c r="F107" s="349"/>
      <c r="G107" s="349"/>
      <c r="H107" s="349"/>
      <c r="I107" s="349"/>
      <c r="J107" s="349"/>
      <c r="K107" s="349"/>
      <c r="L107" s="349"/>
      <c r="M107" s="349"/>
      <c r="N107" s="349"/>
      <c r="O107" s="349"/>
      <c r="P107" s="349">
        <v>26</v>
      </c>
      <c r="Q107" s="349"/>
      <c r="R107" s="349">
        <v>24</v>
      </c>
      <c r="S107" s="349">
        <v>19</v>
      </c>
      <c r="T107" s="349">
        <v>23</v>
      </c>
      <c r="U107" s="721">
        <v>24</v>
      </c>
    </row>
    <row r="108" spans="1:21" x14ac:dyDescent="0.2">
      <c r="B108" s="532" t="s">
        <v>615</v>
      </c>
      <c r="C108" s="532"/>
      <c r="D108" s="532"/>
      <c r="E108" s="532"/>
      <c r="F108" s="349"/>
      <c r="G108" s="349"/>
      <c r="H108" s="349"/>
      <c r="I108" s="349"/>
      <c r="J108" s="349"/>
      <c r="K108" s="349"/>
      <c r="L108" s="349"/>
      <c r="M108" s="349"/>
      <c r="N108" s="349"/>
      <c r="O108" s="349"/>
      <c r="P108" s="349"/>
      <c r="Q108" s="349"/>
      <c r="R108" s="349"/>
      <c r="S108" s="349"/>
      <c r="T108" s="540">
        <v>12</v>
      </c>
      <c r="U108" s="730">
        <v>8</v>
      </c>
    </row>
    <row r="109" spans="1:21" x14ac:dyDescent="0.2">
      <c r="B109" s="732" t="s">
        <v>5</v>
      </c>
      <c r="C109" s="732"/>
      <c r="D109" s="732"/>
      <c r="E109" s="732"/>
      <c r="F109" s="732">
        <f t="shared" ref="F109:O109" si="1">SUM(F96:F106)</f>
        <v>457</v>
      </c>
      <c r="G109" s="732">
        <f t="shared" si="1"/>
        <v>455</v>
      </c>
      <c r="H109" s="732">
        <f t="shared" si="1"/>
        <v>336</v>
      </c>
      <c r="I109" s="732">
        <f t="shared" si="1"/>
        <v>390</v>
      </c>
      <c r="J109" s="732">
        <f t="shared" si="1"/>
        <v>507</v>
      </c>
      <c r="K109" s="732">
        <f t="shared" si="1"/>
        <v>468</v>
      </c>
      <c r="L109" s="732">
        <f t="shared" si="1"/>
        <v>369</v>
      </c>
      <c r="M109" s="732">
        <f t="shared" si="1"/>
        <v>323</v>
      </c>
      <c r="N109" s="732">
        <f t="shared" si="1"/>
        <v>372</v>
      </c>
      <c r="O109" s="732">
        <f t="shared" si="1"/>
        <v>398</v>
      </c>
      <c r="P109" s="732">
        <f>SUM(P96:P108)</f>
        <v>400</v>
      </c>
      <c r="Q109" s="732">
        <f t="shared" ref="Q109:S109" si="2">SUM(Q96:Q108)</f>
        <v>463</v>
      </c>
      <c r="R109" s="732">
        <f t="shared" si="2"/>
        <v>496</v>
      </c>
      <c r="S109" s="732">
        <f t="shared" si="2"/>
        <v>505</v>
      </c>
      <c r="T109" s="733">
        <f>SUM(T96:T108)</f>
        <v>469</v>
      </c>
      <c r="U109" s="733">
        <f>SUM(U96:U108)</f>
        <v>450</v>
      </c>
    </row>
    <row r="110" spans="1:21" x14ac:dyDescent="0.2">
      <c r="B110" s="434" t="s">
        <v>557</v>
      </c>
      <c r="C110" s="359"/>
      <c r="D110" s="359">
        <v>200</v>
      </c>
      <c r="E110" s="359"/>
      <c r="F110" s="359"/>
      <c r="G110" s="359"/>
      <c r="H110" s="359"/>
      <c r="I110" s="359"/>
      <c r="J110" s="359"/>
      <c r="K110" s="359"/>
      <c r="L110" s="359"/>
      <c r="M110" s="359"/>
      <c r="N110" s="359">
        <v>16</v>
      </c>
      <c r="O110" s="349"/>
      <c r="P110" s="349"/>
      <c r="Q110" s="349"/>
      <c r="R110" s="349"/>
      <c r="S110" s="349"/>
      <c r="T110" s="349"/>
      <c r="U110" s="731"/>
    </row>
    <row r="111" spans="1:21" x14ac:dyDescent="0.2">
      <c r="B111" s="723" t="s">
        <v>360</v>
      </c>
      <c r="C111" s="734"/>
      <c r="D111" s="734"/>
      <c r="E111" s="734"/>
      <c r="F111" s="724">
        <f t="shared" ref="F111:N111" si="3">F110+F109</f>
        <v>457</v>
      </c>
      <c r="G111" s="724">
        <f t="shared" si="3"/>
        <v>455</v>
      </c>
      <c r="H111" s="724">
        <f t="shared" si="3"/>
        <v>336</v>
      </c>
      <c r="I111" s="724">
        <f t="shared" si="3"/>
        <v>390</v>
      </c>
      <c r="J111" s="724">
        <f t="shared" si="3"/>
        <v>507</v>
      </c>
      <c r="K111" s="724">
        <f t="shared" si="3"/>
        <v>468</v>
      </c>
      <c r="L111" s="724">
        <f t="shared" si="3"/>
        <v>369</v>
      </c>
      <c r="M111" s="724">
        <f t="shared" si="3"/>
        <v>323</v>
      </c>
      <c r="N111" s="724">
        <f t="shared" si="3"/>
        <v>388</v>
      </c>
      <c r="O111" s="724">
        <f>O110+O109</f>
        <v>398</v>
      </c>
      <c r="P111" s="724">
        <f t="shared" ref="P111:S111" si="4">P110+P109</f>
        <v>400</v>
      </c>
      <c r="Q111" s="724">
        <f t="shared" si="4"/>
        <v>463</v>
      </c>
      <c r="R111" s="724">
        <f t="shared" si="4"/>
        <v>496</v>
      </c>
      <c r="S111" s="724">
        <f t="shared" si="4"/>
        <v>505</v>
      </c>
      <c r="T111" s="724">
        <f>T110+T109</f>
        <v>469</v>
      </c>
      <c r="U111" s="365">
        <f>U110+U109</f>
        <v>450</v>
      </c>
    </row>
  </sheetData>
  <mergeCells count="10">
    <mergeCell ref="S85:S86"/>
    <mergeCell ref="T85:T86"/>
    <mergeCell ref="U85:U86"/>
    <mergeCell ref="A2:S2"/>
    <mergeCell ref="A4:S4"/>
    <mergeCell ref="A5:S5"/>
    <mergeCell ref="A6:S6"/>
    <mergeCell ref="S24:S25"/>
    <mergeCell ref="T24:T25"/>
    <mergeCell ref="A3:S3"/>
  </mergeCells>
  <phoneticPr fontId="4" type="noConversion"/>
  <pageMargins left="0.39370078740157483" right="0.43307086614173229" top="0.59055118110236227" bottom="0.98425196850393704" header="0.51181102362204722" footer="0.51181102362204722"/>
  <pageSetup paperSize="9" scale="95" orientation="landscape" r:id="rId1"/>
  <headerFooter alignWithMargins="0"/>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80"/>
  <sheetViews>
    <sheetView topLeftCell="A61" zoomScaleNormal="100" workbookViewId="0">
      <selection activeCell="E7" sqref="E7"/>
    </sheetView>
  </sheetViews>
  <sheetFormatPr baseColWidth="10" defaultRowHeight="11.25" x14ac:dyDescent="0.2"/>
  <cols>
    <col min="1" max="1" width="2.42578125" style="340" customWidth="1"/>
    <col min="2" max="2" width="42.85546875" style="340" customWidth="1"/>
    <col min="3" max="3" width="5.140625" style="340" customWidth="1"/>
    <col min="4" max="4" width="4.85546875" style="340" customWidth="1"/>
    <col min="5" max="5" width="5.85546875" style="340" customWidth="1"/>
    <col min="6" max="7" width="4.42578125" style="340" bestFit="1" customWidth="1"/>
    <col min="8" max="9" width="4.42578125" style="363" bestFit="1" customWidth="1"/>
    <col min="10" max="12" width="4.42578125" style="340" bestFit="1" customWidth="1"/>
    <col min="13" max="13" width="4.42578125" style="340" customWidth="1"/>
    <col min="14" max="15" width="4.42578125" style="340" bestFit="1" customWidth="1"/>
    <col min="16" max="17" width="4.42578125" style="341" bestFit="1" customWidth="1"/>
    <col min="18" max="18" width="4.42578125" style="340" bestFit="1" customWidth="1"/>
    <col min="19" max="19" width="4.42578125" style="341" bestFit="1" customWidth="1"/>
    <col min="20" max="21" width="4.42578125" style="40" bestFit="1" customWidth="1"/>
    <col min="22" max="16384" width="11.42578125" style="40"/>
  </cols>
  <sheetData>
    <row r="1" spans="1:21" ht="12" thickBot="1" x14ac:dyDescent="0.25"/>
    <row r="2" spans="1:21" ht="15" customHeight="1" x14ac:dyDescent="0.25">
      <c r="B2" s="1065" t="s">
        <v>747</v>
      </c>
      <c r="C2" s="1066"/>
      <c r="D2" s="1066"/>
      <c r="E2" s="1066"/>
      <c r="F2" s="1066"/>
      <c r="G2" s="1066"/>
      <c r="H2" s="1066"/>
      <c r="I2" s="1066"/>
      <c r="J2" s="1066"/>
      <c r="K2" s="1066"/>
      <c r="L2" s="1066"/>
      <c r="M2" s="1066"/>
      <c r="N2" s="1066"/>
      <c r="O2" s="1066"/>
      <c r="P2" s="1066"/>
      <c r="Q2" s="1066"/>
      <c r="R2" s="1066"/>
      <c r="S2" s="1066"/>
      <c r="T2" s="1067"/>
    </row>
    <row r="3" spans="1:21" s="65" customFormat="1" ht="15" customHeight="1" x14ac:dyDescent="0.25">
      <c r="A3" s="87"/>
      <c r="B3" s="1077" t="s">
        <v>744</v>
      </c>
      <c r="C3" s="1078"/>
      <c r="D3" s="1078"/>
      <c r="E3" s="1078"/>
      <c r="F3" s="1078"/>
      <c r="G3" s="1078"/>
      <c r="H3" s="1078"/>
      <c r="I3" s="1078"/>
      <c r="J3" s="1078"/>
      <c r="K3" s="1078"/>
      <c r="L3" s="1078"/>
      <c r="M3" s="1078"/>
      <c r="N3" s="1078"/>
      <c r="O3" s="1078"/>
      <c r="P3" s="1078"/>
      <c r="Q3" s="1078"/>
      <c r="R3" s="1078"/>
      <c r="S3" s="1078"/>
      <c r="T3" s="1079"/>
    </row>
    <row r="4" spans="1:21" s="65" customFormat="1" ht="15" customHeight="1" x14ac:dyDescent="0.25">
      <c r="A4" s="87"/>
      <c r="B4" s="1068" t="s">
        <v>748</v>
      </c>
      <c r="C4" s="1069"/>
      <c r="D4" s="1069"/>
      <c r="E4" s="1069"/>
      <c r="F4" s="1069"/>
      <c r="G4" s="1069"/>
      <c r="H4" s="1069"/>
      <c r="I4" s="1069"/>
      <c r="J4" s="1069"/>
      <c r="K4" s="1069"/>
      <c r="L4" s="1069"/>
      <c r="M4" s="1069"/>
      <c r="N4" s="1069"/>
      <c r="O4" s="1069"/>
      <c r="P4" s="1069"/>
      <c r="Q4" s="1069"/>
      <c r="R4" s="1069"/>
      <c r="S4" s="1069"/>
      <c r="T4" s="1070"/>
    </row>
    <row r="5" spans="1:21" s="65" customFormat="1" ht="15" customHeight="1" x14ac:dyDescent="0.25">
      <c r="A5" s="87"/>
      <c r="B5" s="1071" t="s">
        <v>569</v>
      </c>
      <c r="C5" s="1072"/>
      <c r="D5" s="1072"/>
      <c r="E5" s="1072"/>
      <c r="F5" s="1072"/>
      <c r="G5" s="1072"/>
      <c r="H5" s="1072"/>
      <c r="I5" s="1072"/>
      <c r="J5" s="1072"/>
      <c r="K5" s="1072"/>
      <c r="L5" s="1072"/>
      <c r="M5" s="1072"/>
      <c r="N5" s="1072"/>
      <c r="O5" s="1072"/>
      <c r="P5" s="1072"/>
      <c r="Q5" s="1072"/>
      <c r="R5" s="1072"/>
      <c r="S5" s="1072"/>
      <c r="T5" s="1073"/>
    </row>
    <row r="6" spans="1:21" s="65" customFormat="1" ht="15" customHeight="1" thickBot="1" x14ac:dyDescent="0.3">
      <c r="A6" s="87"/>
      <c r="B6" s="1074" t="s">
        <v>560</v>
      </c>
      <c r="C6" s="1075"/>
      <c r="D6" s="1075"/>
      <c r="E6" s="1075"/>
      <c r="F6" s="1075"/>
      <c r="G6" s="1075"/>
      <c r="H6" s="1075"/>
      <c r="I6" s="1075"/>
      <c r="J6" s="1075"/>
      <c r="K6" s="1075"/>
      <c r="L6" s="1075"/>
      <c r="M6" s="1075"/>
      <c r="N6" s="1075"/>
      <c r="O6" s="1075"/>
      <c r="P6" s="1075"/>
      <c r="Q6" s="1075"/>
      <c r="R6" s="1075"/>
      <c r="S6" s="1075"/>
      <c r="T6" s="1076"/>
    </row>
    <row r="7" spans="1:21" s="75" customFormat="1" ht="8.25" x14ac:dyDescent="0.15">
      <c r="A7" s="354"/>
      <c r="B7" s="366"/>
      <c r="C7" s="366"/>
      <c r="D7" s="366"/>
      <c r="E7" s="367"/>
      <c r="F7" s="354"/>
      <c r="G7" s="354"/>
      <c r="H7" s="355"/>
      <c r="I7" s="355"/>
      <c r="J7" s="354"/>
      <c r="K7" s="354"/>
      <c r="L7" s="354"/>
      <c r="M7" s="354"/>
      <c r="N7" s="354"/>
      <c r="O7" s="354"/>
      <c r="P7" s="357"/>
      <c r="Q7" s="357"/>
      <c r="R7" s="354"/>
      <c r="S7" s="357"/>
    </row>
    <row r="8" spans="1:21" x14ac:dyDescent="0.2">
      <c r="B8" s="530"/>
      <c r="C8" s="530"/>
      <c r="D8" s="530"/>
      <c r="E8" s="531"/>
      <c r="F8" s="347" t="s">
        <v>155</v>
      </c>
      <c r="G8" s="347" t="s">
        <v>155</v>
      </c>
      <c r="H8" s="347" t="s">
        <v>155</v>
      </c>
      <c r="I8" s="347" t="s">
        <v>155</v>
      </c>
      <c r="J8" s="347" t="s">
        <v>155</v>
      </c>
      <c r="K8" s="347" t="s">
        <v>155</v>
      </c>
      <c r="L8" s="347" t="s">
        <v>155</v>
      </c>
      <c r="M8" s="347" t="s">
        <v>155</v>
      </c>
      <c r="N8" s="347" t="s">
        <v>155</v>
      </c>
      <c r="O8" s="348" t="s">
        <v>155</v>
      </c>
      <c r="P8" s="348" t="s">
        <v>155</v>
      </c>
      <c r="Q8" s="348" t="s">
        <v>155</v>
      </c>
      <c r="R8" s="348" t="s">
        <v>155</v>
      </c>
      <c r="S8" s="348" t="s">
        <v>155</v>
      </c>
      <c r="T8" s="348" t="s">
        <v>155</v>
      </c>
      <c r="U8" s="721" t="s">
        <v>155</v>
      </c>
    </row>
    <row r="9" spans="1:21" x14ac:dyDescent="0.2">
      <c r="B9" s="345"/>
      <c r="C9" s="345"/>
      <c r="D9" s="345"/>
      <c r="E9" s="346"/>
      <c r="F9" s="347">
        <v>2005</v>
      </c>
      <c r="G9" s="347">
        <v>2006</v>
      </c>
      <c r="H9" s="347">
        <v>2007</v>
      </c>
      <c r="I9" s="347">
        <v>2008</v>
      </c>
      <c r="J9" s="347">
        <v>2009</v>
      </c>
      <c r="K9" s="347">
        <v>2010</v>
      </c>
      <c r="L9" s="347">
        <v>2011</v>
      </c>
      <c r="M9" s="347">
        <v>2012</v>
      </c>
      <c r="N9" s="347">
        <v>2013</v>
      </c>
      <c r="O9" s="348">
        <v>2014</v>
      </c>
      <c r="P9" s="348">
        <v>2015</v>
      </c>
      <c r="Q9" s="348">
        <v>2016</v>
      </c>
      <c r="R9" s="348">
        <v>2017</v>
      </c>
      <c r="S9" s="348">
        <v>2018</v>
      </c>
      <c r="T9" s="348">
        <v>2019</v>
      </c>
      <c r="U9" s="721">
        <v>2019</v>
      </c>
    </row>
    <row r="10" spans="1:21" x14ac:dyDescent="0.2">
      <c r="B10" s="518" t="s">
        <v>156</v>
      </c>
      <c r="C10" s="518" t="s">
        <v>157</v>
      </c>
      <c r="D10" s="518" t="s">
        <v>158</v>
      </c>
      <c r="E10" s="518" t="s">
        <v>159</v>
      </c>
      <c r="F10" s="347">
        <v>2006</v>
      </c>
      <c r="G10" s="347">
        <v>2007</v>
      </c>
      <c r="H10" s="347">
        <v>2008</v>
      </c>
      <c r="I10" s="347">
        <v>2009</v>
      </c>
      <c r="J10" s="347">
        <v>2010</v>
      </c>
      <c r="K10" s="347">
        <v>2011</v>
      </c>
      <c r="L10" s="347">
        <v>2012</v>
      </c>
      <c r="M10" s="347">
        <v>2013</v>
      </c>
      <c r="N10" s="347">
        <v>2014</v>
      </c>
      <c r="O10" s="348">
        <v>2015</v>
      </c>
      <c r="P10" s="348">
        <v>2016</v>
      </c>
      <c r="Q10" s="348">
        <v>2017</v>
      </c>
      <c r="R10" s="348">
        <v>2018</v>
      </c>
      <c r="S10" s="348">
        <v>2019</v>
      </c>
      <c r="T10" s="348">
        <v>2020</v>
      </c>
      <c r="U10" s="721">
        <v>2020</v>
      </c>
    </row>
    <row r="11" spans="1:21" x14ac:dyDescent="0.2">
      <c r="B11" s="526" t="s">
        <v>194</v>
      </c>
      <c r="C11" s="518" t="s">
        <v>185</v>
      </c>
      <c r="D11" s="518">
        <v>240</v>
      </c>
      <c r="E11" s="518">
        <v>3</v>
      </c>
      <c r="F11" s="359">
        <v>8</v>
      </c>
      <c r="G11" s="359">
        <v>19</v>
      </c>
      <c r="H11" s="359">
        <v>9</v>
      </c>
      <c r="I11" s="359">
        <v>11</v>
      </c>
      <c r="J11" s="359">
        <v>20</v>
      </c>
      <c r="K11" s="359">
        <v>9</v>
      </c>
      <c r="L11" s="359">
        <v>13</v>
      </c>
      <c r="M11" s="359">
        <v>10</v>
      </c>
      <c r="N11" s="359">
        <v>12</v>
      </c>
      <c r="O11" s="349">
        <v>19</v>
      </c>
      <c r="P11" s="349"/>
      <c r="Q11" s="348"/>
      <c r="R11" s="348"/>
      <c r="S11" s="348"/>
      <c r="T11" s="348"/>
      <c r="U11" s="721"/>
    </row>
    <row r="12" spans="1:21" x14ac:dyDescent="0.2">
      <c r="B12" s="526" t="s">
        <v>445</v>
      </c>
      <c r="C12" s="518" t="s">
        <v>185</v>
      </c>
      <c r="D12" s="518">
        <v>120</v>
      </c>
      <c r="E12" s="518">
        <v>1</v>
      </c>
      <c r="F12" s="359"/>
      <c r="G12" s="359"/>
      <c r="H12" s="359"/>
      <c r="I12" s="359"/>
      <c r="J12" s="359"/>
      <c r="K12" s="359"/>
      <c r="L12" s="359"/>
      <c r="M12" s="359"/>
      <c r="N12" s="359"/>
      <c r="O12" s="349"/>
      <c r="P12" s="349">
        <v>16</v>
      </c>
      <c r="Q12" s="349">
        <v>17</v>
      </c>
      <c r="R12" s="349">
        <v>20</v>
      </c>
      <c r="S12" s="349">
        <v>23</v>
      </c>
      <c r="T12" s="349">
        <v>15</v>
      </c>
      <c r="U12" s="721">
        <v>20</v>
      </c>
    </row>
    <row r="13" spans="1:21" ht="12" thickBot="1" x14ac:dyDescent="0.25">
      <c r="B13" s="529" t="s">
        <v>446</v>
      </c>
      <c r="C13" s="519" t="s">
        <v>185</v>
      </c>
      <c r="D13" s="519">
        <v>120</v>
      </c>
      <c r="E13" s="519">
        <v>2</v>
      </c>
      <c r="F13" s="368"/>
      <c r="G13" s="368"/>
      <c r="H13" s="368"/>
      <c r="I13" s="368"/>
      <c r="J13" s="368"/>
      <c r="K13" s="368"/>
      <c r="L13" s="368"/>
      <c r="M13" s="368"/>
      <c r="N13" s="368"/>
      <c r="O13" s="360"/>
      <c r="P13" s="360">
        <v>8</v>
      </c>
      <c r="Q13" s="360">
        <v>9</v>
      </c>
      <c r="R13" s="360">
        <v>8</v>
      </c>
      <c r="S13" s="360">
        <v>12</v>
      </c>
      <c r="T13" s="360">
        <v>13</v>
      </c>
      <c r="U13" s="725">
        <v>12</v>
      </c>
    </row>
    <row r="14" spans="1:21" x14ac:dyDescent="0.2">
      <c r="B14" s="541" t="s">
        <v>447</v>
      </c>
      <c r="C14" s="542" t="s">
        <v>161</v>
      </c>
      <c r="D14" s="1090">
        <v>120</v>
      </c>
      <c r="E14" s="542">
        <v>3</v>
      </c>
      <c r="F14" s="369"/>
      <c r="G14" s="369"/>
      <c r="H14" s="369"/>
      <c r="I14" s="369"/>
      <c r="J14" s="369"/>
      <c r="K14" s="369"/>
      <c r="L14" s="369"/>
      <c r="M14" s="369"/>
      <c r="N14" s="369"/>
      <c r="O14" s="370"/>
      <c r="P14" s="370">
        <v>8</v>
      </c>
      <c r="Q14" s="370">
        <v>10</v>
      </c>
      <c r="R14" s="370">
        <v>12</v>
      </c>
      <c r="S14" s="370">
        <v>12</v>
      </c>
      <c r="T14" s="1080">
        <v>10</v>
      </c>
      <c r="U14" s="1082">
        <v>10</v>
      </c>
    </row>
    <row r="15" spans="1:21" ht="12" thickBot="1" x14ac:dyDescent="0.25">
      <c r="B15" s="543" t="s">
        <v>616</v>
      </c>
      <c r="C15" s="544" t="s">
        <v>161</v>
      </c>
      <c r="D15" s="1091"/>
      <c r="E15" s="544">
        <v>4</v>
      </c>
      <c r="F15" s="371"/>
      <c r="G15" s="371"/>
      <c r="H15" s="371"/>
      <c r="I15" s="371"/>
      <c r="J15" s="371"/>
      <c r="K15" s="371"/>
      <c r="L15" s="371"/>
      <c r="M15" s="371"/>
      <c r="N15" s="371"/>
      <c r="O15" s="372"/>
      <c r="P15" s="372"/>
      <c r="Q15" s="372"/>
      <c r="R15" s="372"/>
      <c r="S15" s="372"/>
      <c r="T15" s="1081"/>
      <c r="U15" s="1083"/>
    </row>
    <row r="16" spans="1:21" x14ac:dyDescent="0.2">
      <c r="B16" s="541" t="s">
        <v>448</v>
      </c>
      <c r="C16" s="542" t="s">
        <v>161</v>
      </c>
      <c r="D16" s="542">
        <v>120</v>
      </c>
      <c r="E16" s="542">
        <v>4</v>
      </c>
      <c r="F16" s="369"/>
      <c r="G16" s="369"/>
      <c r="H16" s="369"/>
      <c r="I16" s="369"/>
      <c r="J16" s="369"/>
      <c r="K16" s="369"/>
      <c r="L16" s="369"/>
      <c r="M16" s="369"/>
      <c r="N16" s="369"/>
      <c r="O16" s="370"/>
      <c r="P16" s="1092">
        <v>10</v>
      </c>
      <c r="Q16" s="1092">
        <v>8</v>
      </c>
      <c r="R16" s="1092">
        <v>9</v>
      </c>
      <c r="S16" s="1092">
        <v>12</v>
      </c>
      <c r="T16" s="551"/>
      <c r="U16" s="825"/>
    </row>
    <row r="17" spans="2:21" ht="12" thickBot="1" x14ac:dyDescent="0.25">
      <c r="B17" s="545" t="s">
        <v>448</v>
      </c>
      <c r="C17" s="544" t="s">
        <v>161</v>
      </c>
      <c r="D17" s="544">
        <v>120</v>
      </c>
      <c r="E17" s="544">
        <v>5</v>
      </c>
      <c r="F17" s="371"/>
      <c r="G17" s="371"/>
      <c r="H17" s="371"/>
      <c r="I17" s="371"/>
      <c r="J17" s="371"/>
      <c r="K17" s="371"/>
      <c r="L17" s="371"/>
      <c r="M17" s="371"/>
      <c r="N17" s="371"/>
      <c r="O17" s="372"/>
      <c r="P17" s="1093"/>
      <c r="Q17" s="1093"/>
      <c r="R17" s="1093"/>
      <c r="S17" s="1093"/>
      <c r="T17" s="552"/>
      <c r="U17" s="826"/>
    </row>
    <row r="18" spans="2:21" x14ac:dyDescent="0.2">
      <c r="B18" s="541" t="s">
        <v>448</v>
      </c>
      <c r="C18" s="542" t="s">
        <v>161</v>
      </c>
      <c r="D18" s="1090">
        <v>120</v>
      </c>
      <c r="E18" s="542">
        <v>5</v>
      </c>
      <c r="F18" s="369"/>
      <c r="G18" s="369"/>
      <c r="H18" s="369"/>
      <c r="I18" s="369"/>
      <c r="J18" s="369"/>
      <c r="K18" s="369"/>
      <c r="L18" s="369"/>
      <c r="M18" s="369"/>
      <c r="N18" s="369"/>
      <c r="O18" s="370"/>
      <c r="P18" s="546"/>
      <c r="Q18" s="546"/>
      <c r="R18" s="546"/>
      <c r="S18" s="546"/>
      <c r="T18" s="1080">
        <v>10</v>
      </c>
      <c r="U18" s="1082">
        <v>8</v>
      </c>
    </row>
    <row r="19" spans="2:21" ht="12" thickBot="1" x14ac:dyDescent="0.25">
      <c r="B19" s="545" t="s">
        <v>448</v>
      </c>
      <c r="C19" s="544" t="s">
        <v>161</v>
      </c>
      <c r="D19" s="1091"/>
      <c r="E19" s="544">
        <v>6</v>
      </c>
      <c r="F19" s="371"/>
      <c r="G19" s="371"/>
      <c r="H19" s="371"/>
      <c r="I19" s="371"/>
      <c r="J19" s="371"/>
      <c r="K19" s="371"/>
      <c r="L19" s="371"/>
      <c r="M19" s="371"/>
      <c r="N19" s="371"/>
      <c r="O19" s="372"/>
      <c r="P19" s="547"/>
      <c r="Q19" s="547"/>
      <c r="R19" s="547"/>
      <c r="S19" s="547"/>
      <c r="T19" s="1081"/>
      <c r="U19" s="1083"/>
    </row>
    <row r="20" spans="2:21" x14ac:dyDescent="0.2">
      <c r="B20" s="548" t="s">
        <v>196</v>
      </c>
      <c r="C20" s="522" t="s">
        <v>161</v>
      </c>
      <c r="D20" s="522">
        <v>240</v>
      </c>
      <c r="E20" s="522">
        <v>1</v>
      </c>
      <c r="F20" s="376"/>
      <c r="G20" s="376"/>
      <c r="H20" s="376"/>
      <c r="I20" s="376">
        <v>7</v>
      </c>
      <c r="J20" s="376">
        <v>8</v>
      </c>
      <c r="K20" s="376">
        <v>14</v>
      </c>
      <c r="L20" s="376">
        <v>8</v>
      </c>
      <c r="M20" s="376">
        <v>5</v>
      </c>
      <c r="N20" s="376">
        <v>11</v>
      </c>
      <c r="O20" s="377">
        <v>8</v>
      </c>
      <c r="P20" s="377"/>
      <c r="Q20" s="377"/>
      <c r="R20" s="377"/>
      <c r="S20" s="377"/>
      <c r="T20" s="377"/>
      <c r="U20" s="729"/>
    </row>
    <row r="21" spans="2:21" x14ac:dyDescent="0.2">
      <c r="B21" s="526" t="s">
        <v>196</v>
      </c>
      <c r="C21" s="518" t="s">
        <v>161</v>
      </c>
      <c r="D21" s="518">
        <v>240</v>
      </c>
      <c r="E21" s="518">
        <v>2</v>
      </c>
      <c r="F21" s="359"/>
      <c r="G21" s="359"/>
      <c r="H21" s="359"/>
      <c r="I21" s="359"/>
      <c r="J21" s="359">
        <v>1</v>
      </c>
      <c r="K21" s="359">
        <v>0</v>
      </c>
      <c r="L21" s="359">
        <v>5</v>
      </c>
      <c r="M21" s="359">
        <v>4</v>
      </c>
      <c r="N21" s="359">
        <v>3</v>
      </c>
      <c r="O21" s="349">
        <v>1</v>
      </c>
      <c r="P21" s="349"/>
      <c r="Q21" s="349"/>
      <c r="R21" s="349"/>
      <c r="S21" s="349"/>
      <c r="T21" s="349"/>
      <c r="U21" s="721"/>
    </row>
    <row r="22" spans="2:21" x14ac:dyDescent="0.2">
      <c r="B22" s="526" t="s">
        <v>216</v>
      </c>
      <c r="C22" s="518" t="s">
        <v>161</v>
      </c>
      <c r="D22" s="518">
        <v>240</v>
      </c>
      <c r="E22" s="518">
        <v>1</v>
      </c>
      <c r="F22" s="359">
        <v>6</v>
      </c>
      <c r="G22" s="359">
        <v>11</v>
      </c>
      <c r="H22" s="359">
        <v>7</v>
      </c>
      <c r="I22" s="359"/>
      <c r="J22" s="359"/>
      <c r="K22" s="359"/>
      <c r="L22" s="359"/>
      <c r="M22" s="359"/>
      <c r="N22" s="359"/>
      <c r="O22" s="349"/>
      <c r="P22" s="349"/>
      <c r="Q22" s="349"/>
      <c r="R22" s="349"/>
      <c r="S22" s="349"/>
      <c r="T22" s="349"/>
      <c r="U22" s="721"/>
    </row>
    <row r="23" spans="2:21" x14ac:dyDescent="0.2">
      <c r="B23" s="526" t="s">
        <v>216</v>
      </c>
      <c r="C23" s="518" t="s">
        <v>161</v>
      </c>
      <c r="D23" s="518">
        <v>240</v>
      </c>
      <c r="E23" s="518">
        <v>2</v>
      </c>
      <c r="F23" s="359">
        <v>7</v>
      </c>
      <c r="G23" s="359">
        <v>6</v>
      </c>
      <c r="H23" s="359">
        <v>4</v>
      </c>
      <c r="I23" s="359"/>
      <c r="J23" s="359"/>
      <c r="K23" s="359"/>
      <c r="L23" s="359"/>
      <c r="M23" s="359"/>
      <c r="N23" s="359"/>
      <c r="O23" s="349"/>
      <c r="P23" s="349"/>
      <c r="Q23" s="349"/>
      <c r="R23" s="349"/>
      <c r="S23" s="349"/>
      <c r="T23" s="349"/>
      <c r="U23" s="721"/>
    </row>
    <row r="24" spans="2:21" x14ac:dyDescent="0.2">
      <c r="B24" s="526" t="s">
        <v>216</v>
      </c>
      <c r="C24" s="518" t="s">
        <v>161</v>
      </c>
      <c r="D24" s="518">
        <v>160</v>
      </c>
      <c r="E24" s="518">
        <v>2</v>
      </c>
      <c r="F24" s="359"/>
      <c r="G24" s="359"/>
      <c r="H24" s="359"/>
      <c r="I24" s="359"/>
      <c r="J24" s="359"/>
      <c r="K24" s="359"/>
      <c r="L24" s="359"/>
      <c r="M24" s="359"/>
      <c r="N24" s="359"/>
      <c r="O24" s="349"/>
      <c r="P24" s="349"/>
      <c r="Q24" s="349"/>
      <c r="R24" s="349"/>
      <c r="S24" s="349"/>
      <c r="T24" s="349"/>
      <c r="U24" s="721"/>
    </row>
    <row r="25" spans="2:21" x14ac:dyDescent="0.2">
      <c r="B25" s="526" t="s">
        <v>216</v>
      </c>
      <c r="C25" s="518" t="s">
        <v>161</v>
      </c>
      <c r="D25" s="518">
        <v>160</v>
      </c>
      <c r="E25" s="518">
        <v>3</v>
      </c>
      <c r="F25" s="359"/>
      <c r="G25" s="359"/>
      <c r="H25" s="359"/>
      <c r="I25" s="359"/>
      <c r="J25" s="359"/>
      <c r="K25" s="359"/>
      <c r="L25" s="359"/>
      <c r="M25" s="359"/>
      <c r="N25" s="359"/>
      <c r="O25" s="349"/>
      <c r="P25" s="349"/>
      <c r="Q25" s="349"/>
      <c r="R25" s="349"/>
      <c r="S25" s="349"/>
      <c r="T25" s="349"/>
      <c r="U25" s="721"/>
    </row>
    <row r="26" spans="2:21" x14ac:dyDescent="0.2">
      <c r="B26" s="526" t="s">
        <v>198</v>
      </c>
      <c r="C26" s="518" t="s">
        <v>185</v>
      </c>
      <c r="D26" s="518">
        <v>240</v>
      </c>
      <c r="E26" s="518">
        <v>3</v>
      </c>
      <c r="F26" s="359">
        <v>10</v>
      </c>
      <c r="G26" s="359">
        <v>15</v>
      </c>
      <c r="H26" s="359">
        <v>12</v>
      </c>
      <c r="I26" s="359">
        <v>12</v>
      </c>
      <c r="J26" s="359">
        <v>14</v>
      </c>
      <c r="K26" s="359">
        <v>0</v>
      </c>
      <c r="L26" s="359">
        <v>0</v>
      </c>
      <c r="M26" s="359">
        <v>0</v>
      </c>
      <c r="N26" s="359">
        <v>10</v>
      </c>
      <c r="O26" s="349">
        <v>7</v>
      </c>
      <c r="P26" s="349"/>
      <c r="Q26" s="349"/>
      <c r="R26" s="349"/>
      <c r="S26" s="349"/>
      <c r="T26" s="349"/>
      <c r="U26" s="721"/>
    </row>
    <row r="27" spans="2:21" x14ac:dyDescent="0.2">
      <c r="B27" s="526" t="s">
        <v>199</v>
      </c>
      <c r="C27" s="518" t="s">
        <v>161</v>
      </c>
      <c r="D27" s="518">
        <v>240</v>
      </c>
      <c r="E27" s="518">
        <v>1</v>
      </c>
      <c r="F27" s="359">
        <v>10</v>
      </c>
      <c r="G27" s="359">
        <v>7</v>
      </c>
      <c r="H27" s="359">
        <v>11</v>
      </c>
      <c r="I27" s="359">
        <v>5</v>
      </c>
      <c r="J27" s="359">
        <v>6</v>
      </c>
      <c r="K27" s="359">
        <v>4</v>
      </c>
      <c r="L27" s="359">
        <v>5</v>
      </c>
      <c r="M27" s="359">
        <v>6</v>
      </c>
      <c r="N27" s="359">
        <v>0</v>
      </c>
      <c r="O27" s="349">
        <v>4</v>
      </c>
      <c r="P27" s="349"/>
      <c r="Q27" s="349"/>
      <c r="R27" s="349"/>
      <c r="S27" s="349"/>
      <c r="T27" s="349"/>
      <c r="U27" s="721"/>
    </row>
    <row r="28" spans="2:21" x14ac:dyDescent="0.2">
      <c r="B28" s="526" t="s">
        <v>199</v>
      </c>
      <c r="C28" s="518" t="s">
        <v>161</v>
      </c>
      <c r="D28" s="518">
        <v>240</v>
      </c>
      <c r="E28" s="518">
        <v>2</v>
      </c>
      <c r="F28" s="359">
        <v>7</v>
      </c>
      <c r="G28" s="359">
        <v>7</v>
      </c>
      <c r="H28" s="359">
        <v>0</v>
      </c>
      <c r="I28" s="359">
        <v>4</v>
      </c>
      <c r="J28" s="359">
        <v>5</v>
      </c>
      <c r="K28" s="359">
        <v>4</v>
      </c>
      <c r="L28" s="359">
        <v>6</v>
      </c>
      <c r="M28" s="359">
        <v>3</v>
      </c>
      <c r="N28" s="359">
        <v>0</v>
      </c>
      <c r="O28" s="349"/>
      <c r="P28" s="349"/>
      <c r="Q28" s="349"/>
      <c r="R28" s="349"/>
      <c r="S28" s="349"/>
      <c r="T28" s="349"/>
      <c r="U28" s="721"/>
    </row>
    <row r="29" spans="2:21" ht="13.5" customHeight="1" thickBot="1" x14ac:dyDescent="0.25">
      <c r="B29" s="529" t="s">
        <v>217</v>
      </c>
      <c r="C29" s="519" t="s">
        <v>161</v>
      </c>
      <c r="D29" s="519">
        <v>140</v>
      </c>
      <c r="E29" s="519"/>
      <c r="F29" s="368"/>
      <c r="G29" s="368"/>
      <c r="H29" s="368"/>
      <c r="I29" s="368"/>
      <c r="J29" s="368"/>
      <c r="K29" s="368"/>
      <c r="L29" s="368"/>
      <c r="M29" s="368"/>
      <c r="N29" s="368"/>
      <c r="O29" s="360"/>
      <c r="P29" s="360"/>
      <c r="Q29" s="360"/>
      <c r="R29" s="360"/>
      <c r="S29" s="360"/>
      <c r="T29" s="360"/>
      <c r="U29" s="725"/>
    </row>
    <row r="30" spans="2:21" ht="13.5" customHeight="1" x14ac:dyDescent="0.2">
      <c r="B30" s="541" t="s">
        <v>453</v>
      </c>
      <c r="C30" s="542" t="s">
        <v>185</v>
      </c>
      <c r="D30" s="542">
        <v>120</v>
      </c>
      <c r="E30" s="542">
        <v>1</v>
      </c>
      <c r="F30" s="369"/>
      <c r="G30" s="369"/>
      <c r="H30" s="369"/>
      <c r="I30" s="369"/>
      <c r="J30" s="369"/>
      <c r="K30" s="369"/>
      <c r="L30" s="369"/>
      <c r="M30" s="369"/>
      <c r="N30" s="369"/>
      <c r="O30" s="370"/>
      <c r="P30" s="1088">
        <v>13</v>
      </c>
      <c r="Q30" s="1088"/>
      <c r="R30" s="1094"/>
      <c r="S30" s="1094"/>
      <c r="T30" s="1094"/>
      <c r="U30" s="1099"/>
    </row>
    <row r="31" spans="2:21" ht="12" thickBot="1" x14ac:dyDescent="0.25">
      <c r="B31" s="543"/>
      <c r="C31" s="544" t="s">
        <v>185</v>
      </c>
      <c r="D31" s="544">
        <v>120</v>
      </c>
      <c r="E31" s="544">
        <v>2</v>
      </c>
      <c r="F31" s="371"/>
      <c r="G31" s="371"/>
      <c r="H31" s="371"/>
      <c r="I31" s="371"/>
      <c r="J31" s="371"/>
      <c r="K31" s="371"/>
      <c r="L31" s="371"/>
      <c r="M31" s="371"/>
      <c r="N31" s="371"/>
      <c r="O31" s="372"/>
      <c r="P31" s="1089"/>
      <c r="Q31" s="1089"/>
      <c r="R31" s="1095"/>
      <c r="S31" s="1095"/>
      <c r="T31" s="1095"/>
      <c r="U31" s="1100"/>
    </row>
    <row r="32" spans="2:21" ht="12" thickBot="1" x14ac:dyDescent="0.25">
      <c r="B32" s="549" t="s">
        <v>514</v>
      </c>
      <c r="C32" s="520" t="s">
        <v>185</v>
      </c>
      <c r="D32" s="520">
        <v>120</v>
      </c>
      <c r="E32" s="520">
        <v>1</v>
      </c>
      <c r="F32" s="373"/>
      <c r="G32" s="373"/>
      <c r="H32" s="373"/>
      <c r="I32" s="373"/>
      <c r="J32" s="373"/>
      <c r="K32" s="373"/>
      <c r="L32" s="373"/>
      <c r="M32" s="373"/>
      <c r="N32" s="373"/>
      <c r="O32" s="374"/>
      <c r="P32" s="375"/>
      <c r="Q32" s="375"/>
      <c r="R32" s="375"/>
      <c r="S32" s="375">
        <v>13</v>
      </c>
      <c r="T32" s="375">
        <v>16</v>
      </c>
      <c r="U32" s="827">
        <v>8</v>
      </c>
    </row>
    <row r="33" spans="2:21" x14ac:dyDescent="0.2">
      <c r="B33" s="541" t="s">
        <v>454</v>
      </c>
      <c r="C33" s="542" t="s">
        <v>161</v>
      </c>
      <c r="D33" s="542">
        <v>120</v>
      </c>
      <c r="E33" s="542">
        <v>3</v>
      </c>
      <c r="F33" s="369"/>
      <c r="G33" s="369"/>
      <c r="H33" s="369"/>
      <c r="I33" s="369"/>
      <c r="J33" s="369"/>
      <c r="K33" s="369"/>
      <c r="L33" s="369"/>
      <c r="M33" s="369"/>
      <c r="N33" s="369"/>
      <c r="O33" s="370"/>
      <c r="P33" s="1088">
        <v>9</v>
      </c>
      <c r="Q33" s="1088"/>
      <c r="R33" s="1094"/>
      <c r="S33" s="1094"/>
      <c r="T33" s="1094"/>
      <c r="U33" s="1099"/>
    </row>
    <row r="34" spans="2:21" ht="12" thickBot="1" x14ac:dyDescent="0.25">
      <c r="B34" s="543"/>
      <c r="C34" s="544" t="s">
        <v>161</v>
      </c>
      <c r="D34" s="544">
        <v>120</v>
      </c>
      <c r="E34" s="544">
        <v>4</v>
      </c>
      <c r="F34" s="371"/>
      <c r="G34" s="371"/>
      <c r="H34" s="371"/>
      <c r="I34" s="371"/>
      <c r="J34" s="371"/>
      <c r="K34" s="371"/>
      <c r="L34" s="371"/>
      <c r="M34" s="371"/>
      <c r="N34" s="371"/>
      <c r="O34" s="372"/>
      <c r="P34" s="1089"/>
      <c r="Q34" s="1089"/>
      <c r="R34" s="1095"/>
      <c r="S34" s="1095"/>
      <c r="T34" s="1095"/>
      <c r="U34" s="1100"/>
    </row>
    <row r="35" spans="2:21" x14ac:dyDescent="0.2">
      <c r="B35" s="548" t="s">
        <v>494</v>
      </c>
      <c r="C35" s="522" t="s">
        <v>161</v>
      </c>
      <c r="D35" s="522">
        <v>120</v>
      </c>
      <c r="E35" s="522">
        <v>2</v>
      </c>
      <c r="F35" s="376"/>
      <c r="G35" s="376"/>
      <c r="H35" s="376"/>
      <c r="I35" s="376"/>
      <c r="J35" s="376"/>
      <c r="K35" s="376"/>
      <c r="L35" s="376"/>
      <c r="M35" s="376"/>
      <c r="N35" s="376"/>
      <c r="O35" s="377"/>
      <c r="P35" s="493"/>
      <c r="Q35" s="493"/>
      <c r="R35" s="493">
        <v>10</v>
      </c>
      <c r="S35" s="493">
        <v>0</v>
      </c>
      <c r="T35" s="493">
        <v>10</v>
      </c>
      <c r="U35" s="828">
        <v>8</v>
      </c>
    </row>
    <row r="36" spans="2:21" x14ac:dyDescent="0.2">
      <c r="B36" s="548" t="s">
        <v>515</v>
      </c>
      <c r="C36" s="522" t="s">
        <v>161</v>
      </c>
      <c r="D36" s="522">
        <v>120</v>
      </c>
      <c r="E36" s="522">
        <v>3</v>
      </c>
      <c r="F36" s="376"/>
      <c r="G36" s="376"/>
      <c r="H36" s="376"/>
      <c r="I36" s="376"/>
      <c r="J36" s="376"/>
      <c r="K36" s="376"/>
      <c r="L36" s="376"/>
      <c r="M36" s="376"/>
      <c r="N36" s="376"/>
      <c r="O36" s="377"/>
      <c r="P36" s="493"/>
      <c r="Q36" s="493"/>
      <c r="R36" s="493"/>
      <c r="S36" s="493">
        <v>0</v>
      </c>
      <c r="T36" s="493">
        <v>0</v>
      </c>
      <c r="U36" s="828"/>
    </row>
    <row r="37" spans="2:21" x14ac:dyDescent="0.2">
      <c r="B37" s="526" t="s">
        <v>473</v>
      </c>
      <c r="C37" s="518" t="s">
        <v>161</v>
      </c>
      <c r="D37" s="518">
        <v>120</v>
      </c>
      <c r="E37" s="518">
        <v>4</v>
      </c>
      <c r="F37" s="359"/>
      <c r="G37" s="359"/>
      <c r="H37" s="359"/>
      <c r="I37" s="359"/>
      <c r="J37" s="359"/>
      <c r="K37" s="359"/>
      <c r="L37" s="359"/>
      <c r="M37" s="359"/>
      <c r="N37" s="359"/>
      <c r="O37" s="349"/>
      <c r="P37" s="495"/>
      <c r="Q37" s="495">
        <v>11</v>
      </c>
      <c r="R37" s="495">
        <v>8</v>
      </c>
      <c r="S37" s="495">
        <v>0</v>
      </c>
      <c r="T37" s="495">
        <v>0</v>
      </c>
      <c r="U37" s="829"/>
    </row>
    <row r="38" spans="2:21" x14ac:dyDescent="0.2">
      <c r="B38" s="526" t="s">
        <v>208</v>
      </c>
      <c r="C38" s="518" t="s">
        <v>185</v>
      </c>
      <c r="D38" s="518">
        <v>120</v>
      </c>
      <c r="E38" s="518">
        <v>2</v>
      </c>
      <c r="F38" s="359">
        <v>9</v>
      </c>
      <c r="G38" s="359">
        <v>13</v>
      </c>
      <c r="H38" s="359">
        <v>8</v>
      </c>
      <c r="I38" s="359">
        <v>7</v>
      </c>
      <c r="J38" s="359"/>
      <c r="K38" s="359"/>
      <c r="L38" s="359"/>
      <c r="M38" s="359"/>
      <c r="N38" s="359"/>
      <c r="O38" s="349"/>
      <c r="P38" s="349"/>
      <c r="Q38" s="349"/>
      <c r="R38" s="349"/>
      <c r="S38" s="349"/>
      <c r="T38" s="349"/>
      <c r="U38" s="721"/>
    </row>
    <row r="39" spans="2:21" x14ac:dyDescent="0.2">
      <c r="B39" s="526" t="s">
        <v>208</v>
      </c>
      <c r="C39" s="518" t="s">
        <v>185</v>
      </c>
      <c r="D39" s="518">
        <v>120</v>
      </c>
      <c r="E39" s="518">
        <v>3</v>
      </c>
      <c r="F39" s="359"/>
      <c r="G39" s="359"/>
      <c r="H39" s="359"/>
      <c r="I39" s="359"/>
      <c r="J39" s="359"/>
      <c r="K39" s="359"/>
      <c r="L39" s="359"/>
      <c r="M39" s="359"/>
      <c r="N39" s="359"/>
      <c r="O39" s="349"/>
      <c r="P39" s="349"/>
      <c r="Q39" s="349"/>
      <c r="R39" s="349"/>
      <c r="S39" s="349"/>
      <c r="T39" s="349"/>
      <c r="U39" s="721"/>
    </row>
    <row r="40" spans="2:21" x14ac:dyDescent="0.2">
      <c r="B40" s="526" t="s">
        <v>208</v>
      </c>
      <c r="C40" s="518" t="s">
        <v>185</v>
      </c>
      <c r="D40" s="518">
        <v>240</v>
      </c>
      <c r="E40" s="518">
        <v>3</v>
      </c>
      <c r="F40" s="359"/>
      <c r="G40" s="359"/>
      <c r="H40" s="359"/>
      <c r="I40" s="359"/>
      <c r="J40" s="359">
        <v>9</v>
      </c>
      <c r="K40" s="359">
        <v>9</v>
      </c>
      <c r="L40" s="359">
        <v>0</v>
      </c>
      <c r="M40" s="359">
        <v>0</v>
      </c>
      <c r="N40" s="359">
        <v>0</v>
      </c>
      <c r="O40" s="349"/>
      <c r="P40" s="349"/>
      <c r="Q40" s="349"/>
      <c r="R40" s="349"/>
      <c r="S40" s="349"/>
      <c r="T40" s="349"/>
      <c r="U40" s="721"/>
    </row>
    <row r="41" spans="2:21" x14ac:dyDescent="0.2">
      <c r="B41" s="526" t="s">
        <v>516</v>
      </c>
      <c r="C41" s="518" t="s">
        <v>185</v>
      </c>
      <c r="D41" s="518">
        <v>120</v>
      </c>
      <c r="E41" s="518">
        <v>2</v>
      </c>
      <c r="F41" s="359"/>
      <c r="G41" s="359"/>
      <c r="H41" s="359"/>
      <c r="I41" s="359"/>
      <c r="J41" s="359"/>
      <c r="K41" s="359"/>
      <c r="L41" s="359"/>
      <c r="M41" s="359"/>
      <c r="N41" s="359"/>
      <c r="O41" s="349"/>
      <c r="P41" s="349"/>
      <c r="Q41" s="349"/>
      <c r="R41" s="349"/>
      <c r="S41" s="349">
        <v>0</v>
      </c>
      <c r="T41" s="349">
        <v>0</v>
      </c>
      <c r="U41" s="721"/>
    </row>
    <row r="42" spans="2:21" x14ac:dyDescent="0.2">
      <c r="B42" s="526" t="s">
        <v>517</v>
      </c>
      <c r="C42" s="518" t="s">
        <v>161</v>
      </c>
      <c r="D42" s="518">
        <v>120</v>
      </c>
      <c r="E42" s="518">
        <v>3</v>
      </c>
      <c r="F42" s="359"/>
      <c r="G42" s="359"/>
      <c r="H42" s="359"/>
      <c r="I42" s="359"/>
      <c r="J42" s="359"/>
      <c r="K42" s="359"/>
      <c r="L42" s="359"/>
      <c r="M42" s="359"/>
      <c r="N42" s="359"/>
      <c r="O42" s="349"/>
      <c r="P42" s="349"/>
      <c r="Q42" s="349"/>
      <c r="R42" s="349"/>
      <c r="S42" s="349">
        <v>0</v>
      </c>
      <c r="T42" s="349">
        <v>0</v>
      </c>
      <c r="U42" s="721"/>
    </row>
    <row r="43" spans="2:21" x14ac:dyDescent="0.2">
      <c r="B43" s="526" t="s">
        <v>186</v>
      </c>
      <c r="C43" s="518" t="s">
        <v>183</v>
      </c>
      <c r="D43" s="518">
        <v>160</v>
      </c>
      <c r="E43" s="518">
        <v>2</v>
      </c>
      <c r="F43" s="359"/>
      <c r="G43" s="359"/>
      <c r="H43" s="359"/>
      <c r="I43" s="359"/>
      <c r="J43" s="359"/>
      <c r="K43" s="359"/>
      <c r="L43" s="359"/>
      <c r="M43" s="359"/>
      <c r="N43" s="359"/>
      <c r="O43" s="349"/>
      <c r="P43" s="349"/>
      <c r="Q43" s="349"/>
      <c r="R43" s="349"/>
      <c r="S43" s="349"/>
      <c r="T43" s="349"/>
      <c r="U43" s="721"/>
    </row>
    <row r="44" spans="2:21" ht="11.25" customHeight="1" x14ac:dyDescent="0.2">
      <c r="B44" s="526" t="s">
        <v>186</v>
      </c>
      <c r="C44" s="518" t="s">
        <v>183</v>
      </c>
      <c r="D44" s="518">
        <v>160</v>
      </c>
      <c r="E44" s="518">
        <v>3</v>
      </c>
      <c r="F44" s="359"/>
      <c r="G44" s="359"/>
      <c r="H44" s="359"/>
      <c r="I44" s="359"/>
      <c r="J44" s="359"/>
      <c r="K44" s="359"/>
      <c r="L44" s="359"/>
      <c r="M44" s="359"/>
      <c r="N44" s="359"/>
      <c r="O44" s="349"/>
      <c r="P44" s="349"/>
      <c r="Q44" s="349"/>
      <c r="R44" s="349"/>
      <c r="S44" s="349"/>
      <c r="T44" s="349"/>
      <c r="U44" s="721"/>
    </row>
    <row r="45" spans="2:21" x14ac:dyDescent="0.2">
      <c r="B45" s="526" t="s">
        <v>200</v>
      </c>
      <c r="C45" s="518" t="s">
        <v>185</v>
      </c>
      <c r="D45" s="518">
        <v>240</v>
      </c>
      <c r="E45" s="518">
        <v>3</v>
      </c>
      <c r="F45" s="359">
        <v>27</v>
      </c>
      <c r="G45" s="359">
        <v>29</v>
      </c>
      <c r="H45" s="359">
        <v>15</v>
      </c>
      <c r="I45" s="359">
        <v>25</v>
      </c>
      <c r="J45" s="359">
        <v>21</v>
      </c>
      <c r="K45" s="359">
        <v>21</v>
      </c>
      <c r="L45" s="359">
        <v>20</v>
      </c>
      <c r="M45" s="359">
        <v>29</v>
      </c>
      <c r="N45" s="359">
        <v>17</v>
      </c>
      <c r="O45" s="349">
        <v>16</v>
      </c>
      <c r="P45" s="349"/>
      <c r="Q45" s="349"/>
      <c r="R45" s="349"/>
      <c r="S45" s="349"/>
      <c r="T45" s="349"/>
      <c r="U45" s="721"/>
    </row>
    <row r="46" spans="2:21" x14ac:dyDescent="0.2">
      <c r="B46" s="526" t="s">
        <v>201</v>
      </c>
      <c r="C46" s="518" t="s">
        <v>161</v>
      </c>
      <c r="D46" s="518">
        <v>240</v>
      </c>
      <c r="E46" s="518">
        <v>1</v>
      </c>
      <c r="F46" s="359">
        <v>14</v>
      </c>
      <c r="G46" s="359">
        <v>15</v>
      </c>
      <c r="H46" s="359">
        <v>14</v>
      </c>
      <c r="I46" s="359">
        <v>9</v>
      </c>
      <c r="J46" s="359">
        <v>9</v>
      </c>
      <c r="K46" s="359">
        <v>14</v>
      </c>
      <c r="L46" s="359">
        <v>11</v>
      </c>
      <c r="M46" s="359">
        <v>13</v>
      </c>
      <c r="N46" s="359">
        <v>10</v>
      </c>
      <c r="O46" s="349">
        <v>9</v>
      </c>
      <c r="P46" s="349"/>
      <c r="Q46" s="349"/>
      <c r="R46" s="349"/>
      <c r="S46" s="349"/>
      <c r="T46" s="349"/>
      <c r="U46" s="721"/>
    </row>
    <row r="47" spans="2:21" x14ac:dyDescent="0.2">
      <c r="B47" s="526" t="s">
        <v>201</v>
      </c>
      <c r="C47" s="518" t="s">
        <v>161</v>
      </c>
      <c r="D47" s="518">
        <v>240</v>
      </c>
      <c r="E47" s="518">
        <v>2</v>
      </c>
      <c r="F47" s="359">
        <v>9</v>
      </c>
      <c r="G47" s="359">
        <v>9</v>
      </c>
      <c r="H47" s="359">
        <v>8</v>
      </c>
      <c r="I47" s="359">
        <v>2</v>
      </c>
      <c r="J47" s="359">
        <v>8</v>
      </c>
      <c r="K47" s="359">
        <v>9</v>
      </c>
      <c r="L47" s="359">
        <v>11</v>
      </c>
      <c r="M47" s="359">
        <v>12</v>
      </c>
      <c r="N47" s="359">
        <v>7</v>
      </c>
      <c r="O47" s="349">
        <v>8</v>
      </c>
      <c r="P47" s="349"/>
      <c r="Q47" s="349"/>
      <c r="R47" s="349"/>
      <c r="S47" s="349"/>
      <c r="T47" s="349"/>
      <c r="U47" s="721"/>
    </row>
    <row r="48" spans="2:21" x14ac:dyDescent="0.2">
      <c r="B48" s="526" t="s">
        <v>218</v>
      </c>
      <c r="C48" s="518" t="s">
        <v>161</v>
      </c>
      <c r="D48" s="518">
        <v>140</v>
      </c>
      <c r="E48" s="518">
        <v>1</v>
      </c>
      <c r="F48" s="359">
        <v>9</v>
      </c>
      <c r="G48" s="359">
        <v>8</v>
      </c>
      <c r="H48" s="359">
        <v>13</v>
      </c>
      <c r="I48" s="359"/>
      <c r="J48" s="359"/>
      <c r="K48" s="359"/>
      <c r="L48" s="359"/>
      <c r="M48" s="359"/>
      <c r="N48" s="359"/>
      <c r="O48" s="349"/>
      <c r="P48" s="349"/>
      <c r="Q48" s="349"/>
      <c r="R48" s="349"/>
      <c r="S48" s="349"/>
      <c r="T48" s="349"/>
      <c r="U48" s="721"/>
    </row>
    <row r="49" spans="2:21" x14ac:dyDescent="0.2">
      <c r="B49" s="526" t="s">
        <v>449</v>
      </c>
      <c r="C49" s="518" t="s">
        <v>185</v>
      </c>
      <c r="D49" s="518">
        <v>120</v>
      </c>
      <c r="E49" s="518">
        <v>1</v>
      </c>
      <c r="F49" s="359"/>
      <c r="G49" s="359"/>
      <c r="H49" s="359"/>
      <c r="I49" s="359"/>
      <c r="J49" s="359"/>
      <c r="K49" s="359"/>
      <c r="L49" s="359"/>
      <c r="M49" s="359"/>
      <c r="N49" s="359"/>
      <c r="O49" s="349"/>
      <c r="P49" s="349">
        <v>11</v>
      </c>
      <c r="Q49" s="349">
        <v>18</v>
      </c>
      <c r="R49" s="349">
        <v>19</v>
      </c>
      <c r="S49" s="349">
        <v>32</v>
      </c>
      <c r="T49" s="349">
        <v>23</v>
      </c>
      <c r="U49" s="721">
        <v>13</v>
      </c>
    </row>
    <row r="50" spans="2:21" ht="12" thickBot="1" x14ac:dyDescent="0.25">
      <c r="B50" s="529" t="s">
        <v>450</v>
      </c>
      <c r="C50" s="519" t="s">
        <v>185</v>
      </c>
      <c r="D50" s="519">
        <v>120</v>
      </c>
      <c r="E50" s="519">
        <v>2</v>
      </c>
      <c r="F50" s="368"/>
      <c r="G50" s="368"/>
      <c r="H50" s="368"/>
      <c r="I50" s="368"/>
      <c r="J50" s="368"/>
      <c r="K50" s="368"/>
      <c r="L50" s="368"/>
      <c r="M50" s="368"/>
      <c r="N50" s="368"/>
      <c r="O50" s="360"/>
      <c r="P50" s="360">
        <v>8</v>
      </c>
      <c r="Q50" s="360">
        <v>10</v>
      </c>
      <c r="R50" s="360">
        <v>9</v>
      </c>
      <c r="S50" s="360">
        <v>12</v>
      </c>
      <c r="T50" s="360">
        <v>13</v>
      </c>
      <c r="U50" s="725">
        <v>11</v>
      </c>
    </row>
    <row r="51" spans="2:21" x14ac:dyDescent="0.2">
      <c r="B51" s="541" t="s">
        <v>451</v>
      </c>
      <c r="C51" s="542" t="s">
        <v>161</v>
      </c>
      <c r="D51" s="542">
        <v>120</v>
      </c>
      <c r="E51" s="542">
        <v>3</v>
      </c>
      <c r="F51" s="369"/>
      <c r="G51" s="369"/>
      <c r="H51" s="369"/>
      <c r="I51" s="369"/>
      <c r="J51" s="369"/>
      <c r="K51" s="369"/>
      <c r="L51" s="369"/>
      <c r="M51" s="369"/>
      <c r="N51" s="369"/>
      <c r="O51" s="370"/>
      <c r="P51" s="1088">
        <v>8</v>
      </c>
      <c r="Q51" s="1088">
        <v>0</v>
      </c>
      <c r="R51" s="494">
        <v>8</v>
      </c>
      <c r="S51" s="1088">
        <v>10</v>
      </c>
      <c r="T51" s="1094">
        <v>11</v>
      </c>
      <c r="U51" s="1099">
        <v>8</v>
      </c>
    </row>
    <row r="52" spans="2:21" ht="12" thickBot="1" x14ac:dyDescent="0.25">
      <c r="B52" s="550" t="s">
        <v>497</v>
      </c>
      <c r="C52" s="519" t="s">
        <v>161</v>
      </c>
      <c r="D52" s="519">
        <v>120</v>
      </c>
      <c r="E52" s="519">
        <v>4</v>
      </c>
      <c r="F52" s="368"/>
      <c r="G52" s="368"/>
      <c r="H52" s="368"/>
      <c r="I52" s="368"/>
      <c r="J52" s="368"/>
      <c r="K52" s="368"/>
      <c r="L52" s="368"/>
      <c r="M52" s="368"/>
      <c r="N52" s="368"/>
      <c r="O52" s="360"/>
      <c r="P52" s="1063"/>
      <c r="Q52" s="1063"/>
      <c r="R52" s="492">
        <v>8</v>
      </c>
      <c r="S52" s="1063"/>
      <c r="T52" s="1098"/>
      <c r="U52" s="1101"/>
    </row>
    <row r="53" spans="2:21" x14ac:dyDescent="0.2">
      <c r="B53" s="541" t="s">
        <v>452</v>
      </c>
      <c r="C53" s="542" t="s">
        <v>161</v>
      </c>
      <c r="D53" s="1090">
        <v>240</v>
      </c>
      <c r="E53" s="542">
        <v>5</v>
      </c>
      <c r="F53" s="369"/>
      <c r="G53" s="369"/>
      <c r="H53" s="369"/>
      <c r="I53" s="369"/>
      <c r="J53" s="369"/>
      <c r="K53" s="369"/>
      <c r="L53" s="369"/>
      <c r="M53" s="369"/>
      <c r="N53" s="369"/>
      <c r="O53" s="370"/>
      <c r="P53" s="1088">
        <v>8</v>
      </c>
      <c r="Q53" s="1096"/>
      <c r="R53" s="1088"/>
      <c r="S53" s="1088">
        <v>9</v>
      </c>
      <c r="T53" s="1094">
        <v>10</v>
      </c>
      <c r="U53" s="1099">
        <v>8</v>
      </c>
    </row>
    <row r="54" spans="2:21" ht="13.5" customHeight="1" thickBot="1" x14ac:dyDescent="0.25">
      <c r="B54" s="543"/>
      <c r="C54" s="544" t="s">
        <v>161</v>
      </c>
      <c r="D54" s="1091"/>
      <c r="E54" s="544">
        <v>6</v>
      </c>
      <c r="F54" s="371"/>
      <c r="G54" s="371"/>
      <c r="H54" s="371"/>
      <c r="I54" s="371"/>
      <c r="J54" s="371"/>
      <c r="K54" s="371"/>
      <c r="L54" s="371"/>
      <c r="M54" s="371"/>
      <c r="N54" s="371"/>
      <c r="O54" s="372"/>
      <c r="P54" s="1089"/>
      <c r="Q54" s="1097"/>
      <c r="R54" s="1089"/>
      <c r="S54" s="1089"/>
      <c r="T54" s="1095"/>
      <c r="U54" s="1100"/>
    </row>
    <row r="55" spans="2:21" x14ac:dyDescent="0.2">
      <c r="B55" s="548" t="s">
        <v>203</v>
      </c>
      <c r="C55" s="522" t="s">
        <v>161</v>
      </c>
      <c r="D55" s="522">
        <v>120</v>
      </c>
      <c r="E55" s="522">
        <v>1</v>
      </c>
      <c r="F55" s="376"/>
      <c r="G55" s="376"/>
      <c r="H55" s="376">
        <v>10</v>
      </c>
      <c r="I55" s="376"/>
      <c r="J55" s="376"/>
      <c r="K55" s="376"/>
      <c r="L55" s="376"/>
      <c r="M55" s="376"/>
      <c r="N55" s="376"/>
      <c r="O55" s="377"/>
      <c r="P55" s="377"/>
      <c r="Q55" s="377"/>
      <c r="R55" s="377"/>
      <c r="S55" s="377"/>
      <c r="T55" s="377"/>
      <c r="U55" s="729"/>
    </row>
    <row r="56" spans="2:21" x14ac:dyDescent="0.2">
      <c r="B56" s="526" t="s">
        <v>219</v>
      </c>
      <c r="C56" s="518" t="s">
        <v>161</v>
      </c>
      <c r="D56" s="518">
        <v>140</v>
      </c>
      <c r="E56" s="518">
        <v>1</v>
      </c>
      <c r="F56" s="359"/>
      <c r="G56" s="359"/>
      <c r="H56" s="359"/>
      <c r="I56" s="359"/>
      <c r="J56" s="359"/>
      <c r="K56" s="359"/>
      <c r="L56" s="359"/>
      <c r="M56" s="359"/>
      <c r="N56" s="359"/>
      <c r="O56" s="349"/>
      <c r="P56" s="349"/>
      <c r="Q56" s="349"/>
      <c r="R56" s="349"/>
      <c r="S56" s="349"/>
      <c r="T56" s="349"/>
      <c r="U56" s="721"/>
    </row>
    <row r="57" spans="2:21" x14ac:dyDescent="0.2">
      <c r="B57" s="526" t="s">
        <v>286</v>
      </c>
      <c r="C57" s="518" t="s">
        <v>161</v>
      </c>
      <c r="D57" s="518">
        <v>120</v>
      </c>
      <c r="E57" s="518">
        <v>1</v>
      </c>
      <c r="F57" s="359"/>
      <c r="G57" s="359"/>
      <c r="H57" s="359"/>
      <c r="I57" s="359">
        <v>17</v>
      </c>
      <c r="J57" s="359">
        <v>8</v>
      </c>
      <c r="K57" s="359">
        <v>0</v>
      </c>
      <c r="L57" s="359">
        <v>7</v>
      </c>
      <c r="M57" s="359">
        <v>8</v>
      </c>
      <c r="N57" s="359">
        <v>10</v>
      </c>
      <c r="O57" s="349"/>
      <c r="P57" s="349"/>
      <c r="Q57" s="349"/>
      <c r="R57" s="349"/>
      <c r="S57" s="349"/>
      <c r="T57" s="349"/>
      <c r="U57" s="721"/>
    </row>
    <row r="58" spans="2:21" x14ac:dyDescent="0.2">
      <c r="B58" s="526" t="s">
        <v>287</v>
      </c>
      <c r="C58" s="518" t="s">
        <v>161</v>
      </c>
      <c r="D58" s="518">
        <v>120</v>
      </c>
      <c r="E58" s="518">
        <v>2</v>
      </c>
      <c r="F58" s="359"/>
      <c r="G58" s="359"/>
      <c r="H58" s="359"/>
      <c r="I58" s="359">
        <v>11</v>
      </c>
      <c r="J58" s="359">
        <v>13</v>
      </c>
      <c r="K58" s="359">
        <v>0</v>
      </c>
      <c r="L58" s="359"/>
      <c r="M58" s="359">
        <v>1</v>
      </c>
      <c r="N58" s="359">
        <v>3</v>
      </c>
      <c r="O58" s="349"/>
      <c r="P58" s="349"/>
      <c r="Q58" s="349"/>
      <c r="R58" s="349"/>
      <c r="S58" s="349"/>
      <c r="T58" s="349"/>
      <c r="U58" s="721"/>
    </row>
    <row r="59" spans="2:21" x14ac:dyDescent="0.2">
      <c r="B59" s="526" t="s">
        <v>287</v>
      </c>
      <c r="C59" s="518" t="s">
        <v>161</v>
      </c>
      <c r="D59" s="518">
        <v>120</v>
      </c>
      <c r="E59" s="518">
        <v>3</v>
      </c>
      <c r="F59" s="359"/>
      <c r="G59" s="359"/>
      <c r="H59" s="359"/>
      <c r="I59" s="359"/>
      <c r="J59" s="359"/>
      <c r="K59" s="359">
        <v>12</v>
      </c>
      <c r="L59" s="359"/>
      <c r="M59" s="359">
        <v>0</v>
      </c>
      <c r="N59" s="359">
        <v>0</v>
      </c>
      <c r="O59" s="349"/>
      <c r="P59" s="349"/>
      <c r="Q59" s="349"/>
      <c r="R59" s="349"/>
      <c r="S59" s="349"/>
      <c r="T59" s="349"/>
      <c r="U59" s="721"/>
    </row>
    <row r="60" spans="2:21" x14ac:dyDescent="0.2">
      <c r="B60" s="526" t="s">
        <v>219</v>
      </c>
      <c r="C60" s="518" t="s">
        <v>161</v>
      </c>
      <c r="D60" s="518">
        <v>120</v>
      </c>
      <c r="E60" s="518">
        <v>1</v>
      </c>
      <c r="F60" s="359">
        <v>17</v>
      </c>
      <c r="G60" s="359">
        <v>16</v>
      </c>
      <c r="H60" s="359"/>
      <c r="I60" s="359"/>
      <c r="J60" s="359"/>
      <c r="K60" s="359"/>
      <c r="L60" s="359"/>
      <c r="M60" s="359"/>
      <c r="N60" s="359"/>
      <c r="O60" s="349"/>
      <c r="P60" s="349"/>
      <c r="Q60" s="349"/>
      <c r="R60" s="349"/>
      <c r="S60" s="349"/>
      <c r="T60" s="349"/>
      <c r="U60" s="721"/>
    </row>
    <row r="61" spans="2:21" x14ac:dyDescent="0.2">
      <c r="B61" s="526" t="s">
        <v>219</v>
      </c>
      <c r="C61" s="518" t="s">
        <v>161</v>
      </c>
      <c r="D61" s="518">
        <v>120</v>
      </c>
      <c r="E61" s="518">
        <v>2</v>
      </c>
      <c r="F61" s="359">
        <v>21</v>
      </c>
      <c r="G61" s="359">
        <v>11</v>
      </c>
      <c r="H61" s="359">
        <v>11</v>
      </c>
      <c r="I61" s="359"/>
      <c r="J61" s="359"/>
      <c r="K61" s="359"/>
      <c r="L61" s="359"/>
      <c r="M61" s="359"/>
      <c r="N61" s="359"/>
      <c r="O61" s="349"/>
      <c r="P61" s="349"/>
      <c r="Q61" s="349"/>
      <c r="R61" s="349"/>
      <c r="S61" s="349"/>
      <c r="T61" s="349"/>
      <c r="U61" s="721"/>
    </row>
    <row r="62" spans="2:21" x14ac:dyDescent="0.2">
      <c r="B62" s="526" t="s">
        <v>219</v>
      </c>
      <c r="C62" s="518" t="s">
        <v>161</v>
      </c>
      <c r="D62" s="518">
        <v>120</v>
      </c>
      <c r="E62" s="518">
        <v>3</v>
      </c>
      <c r="F62" s="359">
        <v>18</v>
      </c>
      <c r="G62" s="359">
        <v>16</v>
      </c>
      <c r="H62" s="359">
        <v>8</v>
      </c>
      <c r="I62" s="359"/>
      <c r="J62" s="359"/>
      <c r="K62" s="359"/>
      <c r="L62" s="359"/>
      <c r="M62" s="359"/>
      <c r="N62" s="359"/>
      <c r="O62" s="349"/>
      <c r="P62" s="349"/>
      <c r="Q62" s="349"/>
      <c r="R62" s="349"/>
      <c r="S62" s="349"/>
      <c r="T62" s="349"/>
      <c r="U62" s="721"/>
    </row>
    <row r="63" spans="2:21" x14ac:dyDescent="0.2">
      <c r="B63" s="526" t="s">
        <v>455</v>
      </c>
      <c r="C63" s="518"/>
      <c r="D63" s="518">
        <v>40</v>
      </c>
      <c r="E63" s="518"/>
      <c r="F63" s="359"/>
      <c r="G63" s="359"/>
      <c r="H63" s="359"/>
      <c r="I63" s="359"/>
      <c r="J63" s="359"/>
      <c r="K63" s="359"/>
      <c r="L63" s="359"/>
      <c r="M63" s="359"/>
      <c r="N63" s="359"/>
      <c r="O63" s="349"/>
      <c r="P63" s="349">
        <v>12</v>
      </c>
      <c r="Q63" s="349">
        <v>10</v>
      </c>
      <c r="R63" s="349"/>
      <c r="S63" s="349">
        <v>12</v>
      </c>
      <c r="T63" s="349">
        <v>11</v>
      </c>
      <c r="U63" s="721">
        <v>8</v>
      </c>
    </row>
    <row r="64" spans="2:21" x14ac:dyDescent="0.2">
      <c r="B64" s="526" t="s">
        <v>518</v>
      </c>
      <c r="C64" s="518"/>
      <c r="D64" s="518">
        <v>40</v>
      </c>
      <c r="E64" s="518"/>
      <c r="F64" s="359"/>
      <c r="G64" s="359"/>
      <c r="H64" s="359"/>
      <c r="I64" s="359"/>
      <c r="J64" s="359"/>
      <c r="K64" s="359"/>
      <c r="L64" s="359"/>
      <c r="M64" s="359"/>
      <c r="N64" s="359"/>
      <c r="O64" s="349"/>
      <c r="P64" s="349"/>
      <c r="Q64" s="349"/>
      <c r="R64" s="349"/>
      <c r="S64" s="349">
        <v>0</v>
      </c>
      <c r="T64" s="349">
        <v>0</v>
      </c>
      <c r="U64" s="721"/>
    </row>
    <row r="65" spans="2:21" x14ac:dyDescent="0.2">
      <c r="B65" s="526" t="s">
        <v>519</v>
      </c>
      <c r="C65" s="518"/>
      <c r="D65" s="518">
        <v>40</v>
      </c>
      <c r="E65" s="518"/>
      <c r="F65" s="359"/>
      <c r="G65" s="359"/>
      <c r="H65" s="359"/>
      <c r="I65" s="359"/>
      <c r="J65" s="359"/>
      <c r="K65" s="359"/>
      <c r="L65" s="359"/>
      <c r="M65" s="359"/>
      <c r="N65" s="359"/>
      <c r="O65" s="349"/>
      <c r="P65" s="349"/>
      <c r="Q65" s="349"/>
      <c r="R65" s="349"/>
      <c r="S65" s="349">
        <v>0</v>
      </c>
      <c r="T65" s="349">
        <v>0</v>
      </c>
      <c r="U65" s="721"/>
    </row>
    <row r="66" spans="2:21" x14ac:dyDescent="0.2">
      <c r="B66" s="526" t="s">
        <v>250</v>
      </c>
      <c r="C66" s="518" t="s">
        <v>161</v>
      </c>
      <c r="D66" s="518">
        <v>120</v>
      </c>
      <c r="E66" s="518">
        <v>1</v>
      </c>
      <c r="F66" s="359">
        <v>9</v>
      </c>
      <c r="G66" s="359">
        <v>9</v>
      </c>
      <c r="H66" s="359"/>
      <c r="I66" s="359"/>
      <c r="J66" s="359"/>
      <c r="K66" s="359"/>
      <c r="L66" s="359"/>
      <c r="M66" s="359"/>
      <c r="N66" s="359"/>
      <c r="O66" s="349"/>
      <c r="P66" s="349"/>
      <c r="Q66" s="349"/>
      <c r="R66" s="349"/>
      <c r="S66" s="349"/>
      <c r="T66" s="349"/>
      <c r="U66" s="721"/>
    </row>
    <row r="67" spans="2:21" x14ac:dyDescent="0.2">
      <c r="B67" s="526" t="s">
        <v>250</v>
      </c>
      <c r="C67" s="518" t="s">
        <v>161</v>
      </c>
      <c r="D67" s="518">
        <v>120</v>
      </c>
      <c r="E67" s="518">
        <v>4</v>
      </c>
      <c r="F67" s="359"/>
      <c r="G67" s="359"/>
      <c r="H67" s="359">
        <v>8</v>
      </c>
      <c r="I67" s="359"/>
      <c r="J67" s="359"/>
      <c r="K67" s="359"/>
      <c r="L67" s="359"/>
      <c r="M67" s="359"/>
      <c r="N67" s="359"/>
      <c r="O67" s="349"/>
      <c r="P67" s="349"/>
      <c r="Q67" s="349"/>
      <c r="R67" s="349"/>
      <c r="S67" s="349"/>
      <c r="T67" s="349"/>
      <c r="U67" s="721"/>
    </row>
    <row r="68" spans="2:21" x14ac:dyDescent="0.2">
      <c r="B68" s="526" t="s">
        <v>220</v>
      </c>
      <c r="C68" s="518" t="s">
        <v>161</v>
      </c>
      <c r="D68" s="518">
        <v>100</v>
      </c>
      <c r="E68" s="518">
        <v>1</v>
      </c>
      <c r="F68" s="359"/>
      <c r="G68" s="359"/>
      <c r="H68" s="359"/>
      <c r="I68" s="359"/>
      <c r="J68" s="359"/>
      <c r="K68" s="359"/>
      <c r="L68" s="359"/>
      <c r="M68" s="359"/>
      <c r="N68" s="359"/>
      <c r="O68" s="349"/>
      <c r="P68" s="349"/>
      <c r="Q68" s="349"/>
      <c r="R68" s="349"/>
      <c r="S68" s="349"/>
      <c r="T68" s="349"/>
      <c r="U68" s="721"/>
    </row>
    <row r="69" spans="2:21" x14ac:dyDescent="0.2">
      <c r="B69" s="526" t="s">
        <v>221</v>
      </c>
      <c r="C69" s="518" t="s">
        <v>161</v>
      </c>
      <c r="D69" s="518">
        <v>100</v>
      </c>
      <c r="E69" s="518">
        <v>1</v>
      </c>
      <c r="F69" s="359"/>
      <c r="G69" s="359"/>
      <c r="H69" s="359"/>
      <c r="I69" s="359"/>
      <c r="J69" s="359"/>
      <c r="K69" s="359"/>
      <c r="L69" s="359"/>
      <c r="M69" s="359"/>
      <c r="N69" s="359"/>
      <c r="O69" s="349"/>
      <c r="P69" s="349"/>
      <c r="Q69" s="349"/>
      <c r="R69" s="349"/>
      <c r="S69" s="349"/>
      <c r="T69" s="349"/>
      <c r="U69" s="721"/>
    </row>
    <row r="70" spans="2:21" x14ac:dyDescent="0.2">
      <c r="B70" s="526" t="s">
        <v>222</v>
      </c>
      <c r="C70" s="518" t="s">
        <v>161</v>
      </c>
      <c r="D70" s="518">
        <v>100</v>
      </c>
      <c r="E70" s="518">
        <v>1</v>
      </c>
      <c r="F70" s="359"/>
      <c r="G70" s="359"/>
      <c r="H70" s="359"/>
      <c r="I70" s="359"/>
      <c r="J70" s="359"/>
      <c r="K70" s="359"/>
      <c r="L70" s="359"/>
      <c r="M70" s="359"/>
      <c r="N70" s="359"/>
      <c r="O70" s="349"/>
      <c r="P70" s="349"/>
      <c r="Q70" s="349"/>
      <c r="R70" s="349"/>
      <c r="S70" s="349"/>
      <c r="T70" s="349"/>
      <c r="U70" s="721"/>
    </row>
    <row r="71" spans="2:21" x14ac:dyDescent="0.2">
      <c r="B71" s="526" t="s">
        <v>474</v>
      </c>
      <c r="C71" s="518" t="s">
        <v>161</v>
      </c>
      <c r="D71" s="518">
        <v>120</v>
      </c>
      <c r="E71" s="518">
        <v>2</v>
      </c>
      <c r="F71" s="359"/>
      <c r="G71" s="359"/>
      <c r="H71" s="359"/>
      <c r="I71" s="359"/>
      <c r="J71" s="359"/>
      <c r="K71" s="359"/>
      <c r="L71" s="359"/>
      <c r="M71" s="359"/>
      <c r="N71" s="359"/>
      <c r="O71" s="349"/>
      <c r="P71" s="495"/>
      <c r="Q71" s="495">
        <v>11</v>
      </c>
      <c r="R71" s="495"/>
      <c r="S71" s="495"/>
      <c r="T71" s="495"/>
      <c r="U71" s="829"/>
    </row>
    <row r="72" spans="2:21" x14ac:dyDescent="0.2">
      <c r="B72" s="526" t="s">
        <v>207</v>
      </c>
      <c r="C72" s="518" t="s">
        <v>183</v>
      </c>
      <c r="D72" s="518">
        <v>240</v>
      </c>
      <c r="E72" s="518">
        <v>1</v>
      </c>
      <c r="F72" s="359">
        <v>5</v>
      </c>
      <c r="G72" s="359">
        <v>4</v>
      </c>
      <c r="H72" s="359"/>
      <c r="I72" s="359"/>
      <c r="J72" s="359"/>
      <c r="K72" s="359"/>
      <c r="L72" s="359"/>
      <c r="M72" s="359"/>
      <c r="N72" s="359"/>
      <c r="O72" s="349"/>
      <c r="P72" s="349"/>
      <c r="Q72" s="349"/>
      <c r="R72" s="349"/>
      <c r="S72" s="349"/>
      <c r="T72" s="349"/>
      <c r="U72" s="721"/>
    </row>
    <row r="73" spans="2:21" x14ac:dyDescent="0.2">
      <c r="B73" s="526" t="s">
        <v>207</v>
      </c>
      <c r="C73" s="518" t="s">
        <v>183</v>
      </c>
      <c r="D73" s="518">
        <v>240</v>
      </c>
      <c r="E73" s="518">
        <v>2</v>
      </c>
      <c r="F73" s="359">
        <v>4</v>
      </c>
      <c r="G73" s="359">
        <v>6</v>
      </c>
      <c r="H73" s="359"/>
      <c r="I73" s="359"/>
      <c r="J73" s="359"/>
      <c r="K73" s="359"/>
      <c r="L73" s="359"/>
      <c r="M73" s="359"/>
      <c r="N73" s="359"/>
      <c r="O73" s="349"/>
      <c r="P73" s="349"/>
      <c r="Q73" s="349"/>
      <c r="R73" s="349"/>
      <c r="S73" s="349"/>
      <c r="T73" s="349"/>
      <c r="U73" s="721"/>
    </row>
    <row r="74" spans="2:21" x14ac:dyDescent="0.2">
      <c r="B74" s="526" t="s">
        <v>277</v>
      </c>
      <c r="C74" s="518" t="s">
        <v>180</v>
      </c>
      <c r="D74" s="518">
        <v>240</v>
      </c>
      <c r="E74" s="518" t="s">
        <v>176</v>
      </c>
      <c r="F74" s="359"/>
      <c r="G74" s="359">
        <v>11</v>
      </c>
      <c r="H74" s="359"/>
      <c r="I74" s="359"/>
      <c r="J74" s="359"/>
      <c r="K74" s="359"/>
      <c r="L74" s="359"/>
      <c r="M74" s="359"/>
      <c r="N74" s="359"/>
      <c r="O74" s="349"/>
      <c r="P74" s="349"/>
      <c r="Q74" s="349"/>
      <c r="R74" s="349"/>
      <c r="S74" s="349"/>
      <c r="T74" s="349"/>
      <c r="U74" s="721"/>
    </row>
    <row r="75" spans="2:21" x14ac:dyDescent="0.2">
      <c r="B75" s="526" t="s">
        <v>223</v>
      </c>
      <c r="C75" s="518" t="s">
        <v>180</v>
      </c>
      <c r="D75" s="518">
        <v>240</v>
      </c>
      <c r="E75" s="518" t="s">
        <v>176</v>
      </c>
      <c r="F75" s="359"/>
      <c r="G75" s="359"/>
      <c r="H75" s="359"/>
      <c r="I75" s="359"/>
      <c r="J75" s="359"/>
      <c r="K75" s="359"/>
      <c r="L75" s="359"/>
      <c r="M75" s="359"/>
      <c r="N75" s="359"/>
      <c r="O75" s="349"/>
      <c r="P75" s="349"/>
      <c r="Q75" s="349"/>
      <c r="R75" s="349"/>
      <c r="S75" s="349"/>
      <c r="T75" s="349"/>
      <c r="U75" s="721"/>
    </row>
    <row r="76" spans="2:21" x14ac:dyDescent="0.2">
      <c r="B76" s="526" t="s">
        <v>224</v>
      </c>
      <c r="C76" s="518" t="s">
        <v>180</v>
      </c>
      <c r="D76" s="518">
        <v>240</v>
      </c>
      <c r="E76" s="518" t="s">
        <v>176</v>
      </c>
      <c r="F76" s="359"/>
      <c r="G76" s="359">
        <v>13</v>
      </c>
      <c r="H76" s="359"/>
      <c r="I76" s="359"/>
      <c r="J76" s="359"/>
      <c r="K76" s="359"/>
      <c r="L76" s="359"/>
      <c r="M76" s="359"/>
      <c r="N76" s="359"/>
      <c r="O76" s="349"/>
      <c r="P76" s="349"/>
      <c r="Q76" s="349"/>
      <c r="R76" s="349"/>
      <c r="S76" s="349"/>
      <c r="T76" s="349"/>
      <c r="U76" s="721"/>
    </row>
    <row r="77" spans="2:21" x14ac:dyDescent="0.2">
      <c r="B77" s="526" t="s">
        <v>225</v>
      </c>
      <c r="C77" s="518" t="s">
        <v>180</v>
      </c>
      <c r="D77" s="518">
        <v>240</v>
      </c>
      <c r="E77" s="518" t="s">
        <v>176</v>
      </c>
      <c r="F77" s="359">
        <v>8</v>
      </c>
      <c r="G77" s="359"/>
      <c r="H77" s="359"/>
      <c r="I77" s="359"/>
      <c r="J77" s="359"/>
      <c r="K77" s="359"/>
      <c r="L77" s="359"/>
      <c r="M77" s="359"/>
      <c r="N77" s="359"/>
      <c r="O77" s="349"/>
      <c r="P77" s="349"/>
      <c r="Q77" s="349"/>
      <c r="R77" s="349"/>
      <c r="S77" s="349"/>
      <c r="T77" s="349"/>
      <c r="U77" s="721"/>
    </row>
    <row r="78" spans="2:21" x14ac:dyDescent="0.2">
      <c r="B78" s="526" t="s">
        <v>226</v>
      </c>
      <c r="C78" s="518" t="s">
        <v>180</v>
      </c>
      <c r="D78" s="518">
        <v>240</v>
      </c>
      <c r="E78" s="518" t="s">
        <v>176</v>
      </c>
      <c r="F78" s="359"/>
      <c r="G78" s="359"/>
      <c r="H78" s="359"/>
      <c r="I78" s="359"/>
      <c r="J78" s="359"/>
      <c r="K78" s="359"/>
      <c r="L78" s="359"/>
      <c r="M78" s="359"/>
      <c r="N78" s="359"/>
      <c r="O78" s="349"/>
      <c r="P78" s="349"/>
      <c r="Q78" s="349"/>
      <c r="R78" s="349"/>
      <c r="S78" s="349"/>
      <c r="T78" s="349"/>
      <c r="U78" s="721"/>
    </row>
    <row r="79" spans="2:21" x14ac:dyDescent="0.2">
      <c r="B79" s="529" t="s">
        <v>269</v>
      </c>
      <c r="C79" s="519" t="s">
        <v>180</v>
      </c>
      <c r="D79" s="519">
        <v>240</v>
      </c>
      <c r="E79" s="519" t="s">
        <v>176</v>
      </c>
      <c r="F79" s="368">
        <v>16</v>
      </c>
      <c r="G79" s="368"/>
      <c r="H79" s="368"/>
      <c r="I79" s="368"/>
      <c r="J79" s="368"/>
      <c r="K79" s="368"/>
      <c r="L79" s="368"/>
      <c r="M79" s="368"/>
      <c r="N79" s="368"/>
      <c r="O79" s="360"/>
      <c r="P79" s="360"/>
      <c r="Q79" s="360"/>
      <c r="R79" s="360"/>
      <c r="S79" s="360"/>
      <c r="T79" s="360"/>
      <c r="U79" s="725"/>
    </row>
    <row r="80" spans="2:21" x14ac:dyDescent="0.2">
      <c r="B80" s="723" t="s">
        <v>360</v>
      </c>
      <c r="C80" s="723"/>
      <c r="D80" s="723"/>
      <c r="E80" s="723"/>
      <c r="F80" s="724">
        <f t="shared" ref="F80:R80" si="0">SUM(F11:F79)</f>
        <v>214</v>
      </c>
      <c r="G80" s="724">
        <f t="shared" si="0"/>
        <v>225</v>
      </c>
      <c r="H80" s="724">
        <f t="shared" si="0"/>
        <v>138</v>
      </c>
      <c r="I80" s="724">
        <f t="shared" si="0"/>
        <v>110</v>
      </c>
      <c r="J80" s="724">
        <f t="shared" si="0"/>
        <v>122</v>
      </c>
      <c r="K80" s="724">
        <f t="shared" si="0"/>
        <v>96</v>
      </c>
      <c r="L80" s="724">
        <f t="shared" si="0"/>
        <v>86</v>
      </c>
      <c r="M80" s="724">
        <f t="shared" si="0"/>
        <v>91</v>
      </c>
      <c r="N80" s="724">
        <f t="shared" si="0"/>
        <v>83</v>
      </c>
      <c r="O80" s="724">
        <f t="shared" si="0"/>
        <v>72</v>
      </c>
      <c r="P80" s="724">
        <f t="shared" si="0"/>
        <v>111</v>
      </c>
      <c r="Q80" s="724">
        <f t="shared" si="0"/>
        <v>104</v>
      </c>
      <c r="R80" s="724">
        <f t="shared" si="0"/>
        <v>111</v>
      </c>
      <c r="S80" s="724">
        <f>SUM(S11:S79)</f>
        <v>147</v>
      </c>
      <c r="T80" s="724">
        <f>SUM(T11:T79)</f>
        <v>142</v>
      </c>
      <c r="U80" s="365">
        <f>SUM(U11:U79)</f>
        <v>114</v>
      </c>
    </row>
  </sheetData>
  <mergeCells count="39">
    <mergeCell ref="B2:T2"/>
    <mergeCell ref="T51:T52"/>
    <mergeCell ref="D53:D54"/>
    <mergeCell ref="U14:U15"/>
    <mergeCell ref="U18:U19"/>
    <mergeCell ref="U30:U31"/>
    <mergeCell ref="U33:U34"/>
    <mergeCell ref="U51:U52"/>
    <mergeCell ref="U53:U54"/>
    <mergeCell ref="D18:D19"/>
    <mergeCell ref="T18:T19"/>
    <mergeCell ref="P30:P31"/>
    <mergeCell ref="Q30:Q31"/>
    <mergeCell ref="R30:R31"/>
    <mergeCell ref="S30:S31"/>
    <mergeCell ref="T30:T31"/>
    <mergeCell ref="T33:T34"/>
    <mergeCell ref="S51:S52"/>
    <mergeCell ref="Q53:Q54"/>
    <mergeCell ref="P33:P34"/>
    <mergeCell ref="Q33:Q34"/>
    <mergeCell ref="P51:P52"/>
    <mergeCell ref="Q51:Q52"/>
    <mergeCell ref="P53:P54"/>
    <mergeCell ref="B3:T3"/>
    <mergeCell ref="B4:T4"/>
    <mergeCell ref="B5:T5"/>
    <mergeCell ref="B6:T6"/>
    <mergeCell ref="D14:D15"/>
    <mergeCell ref="T14:T15"/>
    <mergeCell ref="P16:P17"/>
    <mergeCell ref="Q16:Q17"/>
    <mergeCell ref="R16:R17"/>
    <mergeCell ref="S16:S17"/>
    <mergeCell ref="T53:T54"/>
    <mergeCell ref="R53:R54"/>
    <mergeCell ref="S53:S54"/>
    <mergeCell ref="R33:R34"/>
    <mergeCell ref="S33:S34"/>
  </mergeCells>
  <phoneticPr fontId="4" type="noConversion"/>
  <pageMargins left="0.35433070866141736" right="0.35433070866141736" top="0.78740157480314965" bottom="0.98425196850393704" header="0.51181102362204722" footer="0.51181102362204722"/>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U124"/>
  <sheetViews>
    <sheetView zoomScaleNormal="100" workbookViewId="0">
      <selection activeCell="U113" sqref="U113"/>
    </sheetView>
  </sheetViews>
  <sheetFormatPr baseColWidth="10" defaultRowHeight="11.25" x14ac:dyDescent="0.2"/>
  <cols>
    <col min="1" max="1" width="1.42578125" style="99" customWidth="1"/>
    <col min="2" max="2" width="36.140625" style="99" bestFit="1" customWidth="1"/>
    <col min="3" max="3" width="5" style="99" bestFit="1" customWidth="1"/>
    <col min="4" max="4" width="5" style="99" customWidth="1"/>
    <col min="5" max="5" width="8.28515625" style="99" bestFit="1" customWidth="1"/>
    <col min="6" max="9" width="4.42578125" style="99" bestFit="1" customWidth="1"/>
    <col min="10" max="10" width="4.42578125" style="263" bestFit="1" customWidth="1"/>
    <col min="11" max="12" width="4.42578125" style="99" bestFit="1" customWidth="1"/>
    <col min="13" max="13" width="4.42578125" style="99" customWidth="1"/>
    <col min="14" max="15" width="4.42578125" style="99" bestFit="1" customWidth="1"/>
    <col min="16" max="17" width="4.42578125" style="378" bestFit="1" customWidth="1"/>
    <col min="18" max="18" width="4.42578125" style="99" bestFit="1" customWidth="1"/>
    <col min="19" max="19" width="4.42578125" style="378" bestFit="1" customWidth="1"/>
    <col min="20" max="21" width="4.42578125" style="39" bestFit="1" customWidth="1"/>
    <col min="22" max="16384" width="11.42578125" style="39"/>
  </cols>
  <sheetData>
    <row r="1" spans="1:21" ht="12" thickBot="1" x14ac:dyDescent="0.25"/>
    <row r="2" spans="1:21" ht="15" customHeight="1" x14ac:dyDescent="0.25">
      <c r="B2" s="1065" t="s">
        <v>747</v>
      </c>
      <c r="C2" s="1066"/>
      <c r="D2" s="1066"/>
      <c r="E2" s="1066"/>
      <c r="F2" s="1066"/>
      <c r="G2" s="1066"/>
      <c r="H2" s="1066"/>
      <c r="I2" s="1066"/>
      <c r="J2" s="1066"/>
      <c r="K2" s="1066"/>
      <c r="L2" s="1066"/>
      <c r="M2" s="1066"/>
      <c r="N2" s="1066"/>
      <c r="O2" s="1066"/>
      <c r="P2" s="1066"/>
      <c r="Q2" s="1066"/>
      <c r="R2" s="1066"/>
      <c r="S2" s="1066"/>
      <c r="T2" s="1067"/>
    </row>
    <row r="3" spans="1:21" s="65" customFormat="1" ht="15" customHeight="1" x14ac:dyDescent="0.25">
      <c r="A3" s="87"/>
      <c r="B3" s="1077" t="s">
        <v>744</v>
      </c>
      <c r="C3" s="1078"/>
      <c r="D3" s="1078"/>
      <c r="E3" s="1078"/>
      <c r="F3" s="1078"/>
      <c r="G3" s="1078"/>
      <c r="H3" s="1078"/>
      <c r="I3" s="1078"/>
      <c r="J3" s="1078"/>
      <c r="K3" s="1078"/>
      <c r="L3" s="1078"/>
      <c r="M3" s="1078"/>
      <c r="N3" s="1078"/>
      <c r="O3" s="1078"/>
      <c r="P3" s="1078"/>
      <c r="Q3" s="1078"/>
      <c r="R3" s="1078"/>
      <c r="S3" s="1078"/>
      <c r="T3" s="1079"/>
    </row>
    <row r="4" spans="1:21" s="65" customFormat="1" ht="15" customHeight="1" x14ac:dyDescent="0.25">
      <c r="A4" s="87"/>
      <c r="B4" s="1068" t="s">
        <v>253</v>
      </c>
      <c r="C4" s="1069"/>
      <c r="D4" s="1069"/>
      <c r="E4" s="1069"/>
      <c r="F4" s="1069"/>
      <c r="G4" s="1069"/>
      <c r="H4" s="1069"/>
      <c r="I4" s="1069"/>
      <c r="J4" s="1069"/>
      <c r="K4" s="1069"/>
      <c r="L4" s="1069"/>
      <c r="M4" s="1069"/>
      <c r="N4" s="1069"/>
      <c r="O4" s="1069"/>
      <c r="P4" s="1069"/>
      <c r="Q4" s="1069"/>
      <c r="R4" s="1069"/>
      <c r="S4" s="1069"/>
      <c r="T4" s="1070"/>
    </row>
    <row r="5" spans="1:21" s="65" customFormat="1" ht="15" customHeight="1" x14ac:dyDescent="0.25">
      <c r="A5" s="87"/>
      <c r="B5" s="1071" t="s">
        <v>569</v>
      </c>
      <c r="C5" s="1072"/>
      <c r="D5" s="1072"/>
      <c r="E5" s="1072"/>
      <c r="F5" s="1072"/>
      <c r="G5" s="1072"/>
      <c r="H5" s="1072"/>
      <c r="I5" s="1072"/>
      <c r="J5" s="1072"/>
      <c r="K5" s="1072"/>
      <c r="L5" s="1072"/>
      <c r="M5" s="1072"/>
      <c r="N5" s="1072"/>
      <c r="O5" s="1072"/>
      <c r="P5" s="1072"/>
      <c r="Q5" s="1072"/>
      <c r="R5" s="1072"/>
      <c r="S5" s="1072"/>
      <c r="T5" s="1073"/>
    </row>
    <row r="6" spans="1:21" s="65" customFormat="1" ht="15" customHeight="1" thickBot="1" x14ac:dyDescent="0.3">
      <c r="A6" s="87"/>
      <c r="B6" s="1074" t="s">
        <v>560</v>
      </c>
      <c r="C6" s="1075"/>
      <c r="D6" s="1075"/>
      <c r="E6" s="1075"/>
      <c r="F6" s="1075"/>
      <c r="G6" s="1075"/>
      <c r="H6" s="1075"/>
      <c r="I6" s="1075"/>
      <c r="J6" s="1075"/>
      <c r="K6" s="1075"/>
      <c r="L6" s="1075"/>
      <c r="M6" s="1075"/>
      <c r="N6" s="1075"/>
      <c r="O6" s="1075"/>
      <c r="P6" s="1075"/>
      <c r="Q6" s="1075"/>
      <c r="R6" s="1075"/>
      <c r="S6" s="1075"/>
      <c r="T6" s="1076"/>
    </row>
    <row r="7" spans="1:21" s="73" customFormat="1" ht="13.5" customHeight="1" x14ac:dyDescent="0.25">
      <c r="A7" s="98"/>
      <c r="B7" s="379"/>
      <c r="C7" s="379"/>
      <c r="D7" s="379"/>
      <c r="E7" s="379"/>
      <c r="F7" s="379"/>
      <c r="G7" s="379"/>
      <c r="H7" s="379"/>
      <c r="I7" s="379"/>
      <c r="J7" s="98"/>
      <c r="K7" s="98"/>
      <c r="L7" s="98"/>
      <c r="M7" s="98"/>
      <c r="N7" s="98"/>
      <c r="O7" s="98"/>
      <c r="P7" s="342"/>
      <c r="Q7" s="342"/>
      <c r="R7" s="342"/>
      <c r="S7" s="342"/>
    </row>
    <row r="8" spans="1:21" x14ac:dyDescent="0.2">
      <c r="B8" s="553"/>
      <c r="C8" s="553"/>
      <c r="D8" s="553"/>
      <c r="E8" s="554"/>
      <c r="F8" s="90" t="s">
        <v>155</v>
      </c>
      <c r="G8" s="90" t="s">
        <v>155</v>
      </c>
      <c r="H8" s="90" t="s">
        <v>155</v>
      </c>
      <c r="I8" s="380" t="s">
        <v>155</v>
      </c>
      <c r="J8" s="90" t="s">
        <v>155</v>
      </c>
      <c r="K8" s="90" t="s">
        <v>155</v>
      </c>
      <c r="L8" s="90" t="s">
        <v>155</v>
      </c>
      <c r="M8" s="90" t="s">
        <v>155</v>
      </c>
      <c r="N8" s="90" t="s">
        <v>155</v>
      </c>
      <c r="O8" s="381" t="s">
        <v>155</v>
      </c>
      <c r="P8" s="381" t="s">
        <v>155</v>
      </c>
      <c r="Q8" s="381" t="s">
        <v>155</v>
      </c>
      <c r="R8" s="381" t="s">
        <v>155</v>
      </c>
      <c r="S8" s="381" t="s">
        <v>155</v>
      </c>
      <c r="T8" s="381" t="s">
        <v>155</v>
      </c>
      <c r="U8" s="830" t="s">
        <v>155</v>
      </c>
    </row>
    <row r="9" spans="1:21" x14ac:dyDescent="0.2">
      <c r="B9" s="382"/>
      <c r="C9" s="382" t="s">
        <v>735</v>
      </c>
      <c r="D9" s="382"/>
      <c r="E9" s="555"/>
      <c r="F9" s="90">
        <v>2005</v>
      </c>
      <c r="G9" s="90">
        <v>2006</v>
      </c>
      <c r="H9" s="90">
        <v>2007</v>
      </c>
      <c r="I9" s="380">
        <v>2008</v>
      </c>
      <c r="J9" s="90">
        <v>2009</v>
      </c>
      <c r="K9" s="90">
        <v>2010</v>
      </c>
      <c r="L9" s="90">
        <v>2011</v>
      </c>
      <c r="M9" s="90">
        <v>2012</v>
      </c>
      <c r="N9" s="90">
        <v>2013</v>
      </c>
      <c r="O9" s="381">
        <v>2014</v>
      </c>
      <c r="P9" s="381">
        <v>2015</v>
      </c>
      <c r="Q9" s="381">
        <v>2016</v>
      </c>
      <c r="R9" s="381">
        <v>2017</v>
      </c>
      <c r="S9" s="381">
        <v>2018</v>
      </c>
      <c r="T9" s="381">
        <v>2019</v>
      </c>
      <c r="U9" s="830">
        <v>2020</v>
      </c>
    </row>
    <row r="10" spans="1:21" x14ac:dyDescent="0.2">
      <c r="B10" s="526" t="s">
        <v>156</v>
      </c>
      <c r="C10" s="526" t="s">
        <v>157</v>
      </c>
      <c r="D10" s="526" t="s">
        <v>158</v>
      </c>
      <c r="E10" s="526" t="s">
        <v>159</v>
      </c>
      <c r="F10" s="90">
        <v>2006</v>
      </c>
      <c r="G10" s="90">
        <v>2007</v>
      </c>
      <c r="H10" s="90">
        <v>2008</v>
      </c>
      <c r="I10" s="380">
        <v>2009</v>
      </c>
      <c r="J10" s="90">
        <v>2010</v>
      </c>
      <c r="K10" s="90">
        <v>2011</v>
      </c>
      <c r="L10" s="90">
        <v>2012</v>
      </c>
      <c r="M10" s="90">
        <v>2013</v>
      </c>
      <c r="N10" s="90">
        <v>2014</v>
      </c>
      <c r="O10" s="381">
        <v>2015</v>
      </c>
      <c r="P10" s="381">
        <v>2016</v>
      </c>
      <c r="Q10" s="381">
        <v>2017</v>
      </c>
      <c r="R10" s="381">
        <v>2018</v>
      </c>
      <c r="S10" s="381">
        <v>2019</v>
      </c>
      <c r="T10" s="381">
        <v>2020</v>
      </c>
      <c r="U10" s="830">
        <v>2021</v>
      </c>
    </row>
    <row r="11" spans="1:21" x14ac:dyDescent="0.2">
      <c r="B11" s="526" t="s">
        <v>227</v>
      </c>
      <c r="C11" s="526" t="s">
        <v>161</v>
      </c>
      <c r="D11" s="526">
        <v>180</v>
      </c>
      <c r="E11" s="526" t="s">
        <v>228</v>
      </c>
      <c r="F11" s="90"/>
      <c r="G11" s="90"/>
      <c r="H11" s="90"/>
      <c r="I11" s="90"/>
      <c r="J11" s="90"/>
      <c r="K11" s="90"/>
      <c r="L11" s="90"/>
      <c r="M11" s="90"/>
      <c r="N11" s="90"/>
      <c r="O11" s="381"/>
      <c r="P11" s="381"/>
      <c r="Q11" s="381"/>
      <c r="R11" s="381"/>
      <c r="S11" s="381"/>
      <c r="T11" s="268"/>
      <c r="U11" s="830"/>
    </row>
    <row r="12" spans="1:21" x14ac:dyDescent="0.2">
      <c r="B12" s="526" t="s">
        <v>229</v>
      </c>
      <c r="C12" s="526" t="s">
        <v>161</v>
      </c>
      <c r="D12" s="526">
        <v>180</v>
      </c>
      <c r="E12" s="526" t="s">
        <v>228</v>
      </c>
      <c r="F12" s="90"/>
      <c r="G12" s="90"/>
      <c r="H12" s="90"/>
      <c r="I12" s="90"/>
      <c r="J12" s="90"/>
      <c r="K12" s="90"/>
      <c r="L12" s="90"/>
      <c r="M12" s="90"/>
      <c r="N12" s="90"/>
      <c r="O12" s="381"/>
      <c r="P12" s="381"/>
      <c r="Q12" s="381"/>
      <c r="R12" s="381"/>
      <c r="S12" s="381"/>
      <c r="T12" s="268"/>
      <c r="U12" s="830"/>
    </row>
    <row r="13" spans="1:21" x14ac:dyDescent="0.2">
      <c r="B13" s="526" t="s">
        <v>249</v>
      </c>
      <c r="C13" s="526" t="s">
        <v>161</v>
      </c>
      <c r="D13" s="526">
        <v>160</v>
      </c>
      <c r="E13" s="526">
        <v>3</v>
      </c>
      <c r="F13" s="90"/>
      <c r="G13" s="90"/>
      <c r="H13" s="90"/>
      <c r="I13" s="90"/>
      <c r="J13" s="90"/>
      <c r="K13" s="90"/>
      <c r="L13" s="90"/>
      <c r="M13" s="90"/>
      <c r="N13" s="90"/>
      <c r="O13" s="381"/>
      <c r="P13" s="381"/>
      <c r="Q13" s="381"/>
      <c r="R13" s="381"/>
      <c r="S13" s="381"/>
      <c r="T13" s="268"/>
      <c r="U13" s="830"/>
    </row>
    <row r="14" spans="1:21" x14ac:dyDescent="0.2">
      <c r="B14" s="526" t="s">
        <v>272</v>
      </c>
      <c r="C14" s="526" t="s">
        <v>161</v>
      </c>
      <c r="D14" s="526">
        <v>120</v>
      </c>
      <c r="E14" s="526">
        <v>1</v>
      </c>
      <c r="F14" s="91">
        <v>11</v>
      </c>
      <c r="G14" s="91">
        <v>9</v>
      </c>
      <c r="H14" s="91"/>
      <c r="I14" s="91"/>
      <c r="J14" s="91"/>
      <c r="K14" s="91"/>
      <c r="L14" s="91"/>
      <c r="M14" s="91"/>
      <c r="N14" s="91"/>
      <c r="O14" s="268"/>
      <c r="P14" s="268"/>
      <c r="Q14" s="268"/>
      <c r="R14" s="268"/>
      <c r="S14" s="268"/>
      <c r="T14" s="268"/>
      <c r="U14" s="830"/>
    </row>
    <row r="15" spans="1:21" x14ac:dyDescent="0.2">
      <c r="B15" s="526" t="s">
        <v>272</v>
      </c>
      <c r="C15" s="526" t="s">
        <v>161</v>
      </c>
      <c r="D15" s="526">
        <v>120</v>
      </c>
      <c r="E15" s="526">
        <v>2</v>
      </c>
      <c r="F15" s="91"/>
      <c r="G15" s="91">
        <v>11</v>
      </c>
      <c r="H15" s="91"/>
      <c r="I15" s="91"/>
      <c r="J15" s="91"/>
      <c r="K15" s="91"/>
      <c r="L15" s="91"/>
      <c r="M15" s="91"/>
      <c r="N15" s="91"/>
      <c r="O15" s="268"/>
      <c r="P15" s="268"/>
      <c r="Q15" s="268"/>
      <c r="R15" s="268"/>
      <c r="S15" s="268"/>
      <c r="T15" s="268"/>
      <c r="U15" s="830"/>
    </row>
    <row r="16" spans="1:21" x14ac:dyDescent="0.2">
      <c r="B16" s="526" t="s">
        <v>230</v>
      </c>
      <c r="C16" s="526" t="s">
        <v>161</v>
      </c>
      <c r="D16" s="526">
        <v>160</v>
      </c>
      <c r="E16" s="526"/>
      <c r="F16" s="91"/>
      <c r="G16" s="91"/>
      <c r="H16" s="91"/>
      <c r="I16" s="91"/>
      <c r="J16" s="91"/>
      <c r="K16" s="91"/>
      <c r="L16" s="91"/>
      <c r="M16" s="91"/>
      <c r="N16" s="91"/>
      <c r="O16" s="268"/>
      <c r="P16" s="268"/>
      <c r="Q16" s="268"/>
      <c r="R16" s="268"/>
      <c r="S16" s="268"/>
      <c r="T16" s="268"/>
      <c r="U16" s="830"/>
    </row>
    <row r="17" spans="2:21" x14ac:dyDescent="0.2">
      <c r="B17" s="526" t="s">
        <v>231</v>
      </c>
      <c r="C17" s="526" t="s">
        <v>161</v>
      </c>
      <c r="D17" s="526">
        <v>160</v>
      </c>
      <c r="E17" s="526">
        <v>2</v>
      </c>
      <c r="F17" s="91"/>
      <c r="G17" s="91"/>
      <c r="H17" s="91"/>
      <c r="I17" s="91"/>
      <c r="J17" s="91"/>
      <c r="K17" s="91"/>
      <c r="L17" s="91"/>
      <c r="M17" s="91"/>
      <c r="N17" s="91"/>
      <c r="O17" s="268"/>
      <c r="P17" s="268"/>
      <c r="Q17" s="268"/>
      <c r="R17" s="268"/>
      <c r="S17" s="268"/>
      <c r="T17" s="268"/>
      <c r="U17" s="830"/>
    </row>
    <row r="18" spans="2:21" x14ac:dyDescent="0.2">
      <c r="B18" s="526" t="s">
        <v>194</v>
      </c>
      <c r="C18" s="526" t="s">
        <v>185</v>
      </c>
      <c r="D18" s="526">
        <v>120</v>
      </c>
      <c r="E18" s="526">
        <v>1</v>
      </c>
      <c r="F18" s="91">
        <v>24</v>
      </c>
      <c r="G18" s="91">
        <v>38</v>
      </c>
      <c r="H18" s="91">
        <v>22</v>
      </c>
      <c r="I18" s="91">
        <v>15</v>
      </c>
      <c r="J18" s="91">
        <v>24</v>
      </c>
      <c r="K18" s="91">
        <v>24</v>
      </c>
      <c r="L18" s="91">
        <v>11</v>
      </c>
      <c r="M18" s="91">
        <v>16</v>
      </c>
      <c r="N18" s="91">
        <v>26</v>
      </c>
      <c r="O18" s="268">
        <v>30</v>
      </c>
      <c r="P18" s="268">
        <v>27</v>
      </c>
      <c r="Q18" s="268">
        <v>19</v>
      </c>
      <c r="R18" s="268">
        <v>37</v>
      </c>
      <c r="S18" s="268">
        <v>14</v>
      </c>
      <c r="T18" s="268">
        <v>9</v>
      </c>
      <c r="U18" s="830">
        <v>8</v>
      </c>
    </row>
    <row r="19" spans="2:21" x14ac:dyDescent="0.2">
      <c r="B19" s="526" t="s">
        <v>194</v>
      </c>
      <c r="C19" s="526" t="s">
        <v>185</v>
      </c>
      <c r="D19" s="526">
        <v>120</v>
      </c>
      <c r="E19" s="526">
        <v>2</v>
      </c>
      <c r="F19" s="91">
        <v>12</v>
      </c>
      <c r="G19" s="91">
        <v>10</v>
      </c>
      <c r="H19" s="91">
        <v>7</v>
      </c>
      <c r="I19" s="91">
        <v>14</v>
      </c>
      <c r="J19" s="91">
        <v>8</v>
      </c>
      <c r="K19" s="91">
        <v>15</v>
      </c>
      <c r="L19" s="91">
        <v>15</v>
      </c>
      <c r="M19" s="91">
        <v>10</v>
      </c>
      <c r="N19" s="91">
        <v>17</v>
      </c>
      <c r="O19" s="268">
        <v>15</v>
      </c>
      <c r="P19" s="268">
        <v>20</v>
      </c>
      <c r="Q19" s="268">
        <v>20</v>
      </c>
      <c r="R19" s="268">
        <v>14</v>
      </c>
      <c r="S19" s="268">
        <v>20</v>
      </c>
      <c r="T19" s="268">
        <v>8</v>
      </c>
      <c r="U19" s="830"/>
    </row>
    <row r="20" spans="2:21" x14ac:dyDescent="0.2">
      <c r="B20" s="526" t="s">
        <v>196</v>
      </c>
      <c r="C20" s="526" t="s">
        <v>161</v>
      </c>
      <c r="D20" s="526">
        <v>120</v>
      </c>
      <c r="E20" s="526">
        <v>1</v>
      </c>
      <c r="F20" s="91"/>
      <c r="G20" s="91"/>
      <c r="H20" s="91"/>
      <c r="I20" s="91"/>
      <c r="J20" s="91"/>
      <c r="K20" s="91"/>
      <c r="L20" s="91">
        <v>7</v>
      </c>
      <c r="M20" s="91">
        <v>13</v>
      </c>
      <c r="N20" s="91">
        <v>8</v>
      </c>
      <c r="O20" s="268">
        <v>14</v>
      </c>
      <c r="P20" s="268">
        <v>6</v>
      </c>
      <c r="Q20" s="268">
        <v>10</v>
      </c>
      <c r="R20" s="268">
        <v>11</v>
      </c>
      <c r="S20" s="268">
        <v>13</v>
      </c>
      <c r="T20" s="268">
        <v>11</v>
      </c>
      <c r="U20" s="1102">
        <v>9</v>
      </c>
    </row>
    <row r="21" spans="2:21" x14ac:dyDescent="0.2">
      <c r="B21" s="526" t="s">
        <v>196</v>
      </c>
      <c r="C21" s="526" t="s">
        <v>161</v>
      </c>
      <c r="D21" s="526">
        <v>120</v>
      </c>
      <c r="E21" s="526">
        <v>2</v>
      </c>
      <c r="F21" s="91"/>
      <c r="G21" s="91"/>
      <c r="H21" s="91"/>
      <c r="I21" s="91"/>
      <c r="J21" s="91"/>
      <c r="K21" s="91"/>
      <c r="L21" s="91">
        <v>3</v>
      </c>
      <c r="M21" s="91">
        <v>7</v>
      </c>
      <c r="N21" s="91">
        <v>6</v>
      </c>
      <c r="O21" s="268"/>
      <c r="P21" s="268">
        <v>6</v>
      </c>
      <c r="Q21" s="268"/>
      <c r="R21" s="268"/>
      <c r="S21" s="268"/>
      <c r="T21" s="268"/>
      <c r="U21" s="1103"/>
    </row>
    <row r="22" spans="2:21" x14ac:dyDescent="0.2">
      <c r="B22" s="526" t="s">
        <v>195</v>
      </c>
      <c r="C22" s="526" t="s">
        <v>161</v>
      </c>
      <c r="D22" s="526">
        <v>120</v>
      </c>
      <c r="E22" s="526">
        <v>3</v>
      </c>
      <c r="F22" s="91"/>
      <c r="G22" s="91"/>
      <c r="H22" s="91"/>
      <c r="I22" s="91"/>
      <c r="J22" s="91"/>
      <c r="K22" s="91"/>
      <c r="L22" s="91">
        <v>2</v>
      </c>
      <c r="M22" s="91"/>
      <c r="N22" s="91">
        <v>3</v>
      </c>
      <c r="O22" s="268">
        <v>7</v>
      </c>
      <c r="P22" s="268"/>
      <c r="Q22" s="268"/>
      <c r="R22" s="268"/>
      <c r="S22" s="268"/>
      <c r="T22" s="268"/>
      <c r="U22" s="830"/>
    </row>
    <row r="23" spans="2:21" x14ac:dyDescent="0.2">
      <c r="B23" s="526" t="s">
        <v>195</v>
      </c>
      <c r="C23" s="526" t="s">
        <v>161</v>
      </c>
      <c r="D23" s="526">
        <v>120</v>
      </c>
      <c r="E23" s="526">
        <v>4</v>
      </c>
      <c r="F23" s="91"/>
      <c r="G23" s="91"/>
      <c r="H23" s="91"/>
      <c r="I23" s="91"/>
      <c r="J23" s="91"/>
      <c r="K23" s="91"/>
      <c r="L23" s="91">
        <v>5</v>
      </c>
      <c r="M23" s="91"/>
      <c r="N23" s="91"/>
      <c r="O23" s="268">
        <v>2</v>
      </c>
      <c r="P23" s="268"/>
      <c r="Q23" s="268"/>
      <c r="R23" s="268"/>
      <c r="S23" s="268"/>
      <c r="T23" s="268"/>
      <c r="U23" s="830"/>
    </row>
    <row r="24" spans="2:21" x14ac:dyDescent="0.2">
      <c r="B24" s="526" t="s">
        <v>482</v>
      </c>
      <c r="C24" s="526"/>
      <c r="D24" s="526"/>
      <c r="E24" s="526"/>
      <c r="F24" s="91"/>
      <c r="G24" s="91"/>
      <c r="H24" s="91"/>
      <c r="I24" s="91"/>
      <c r="J24" s="91"/>
      <c r="K24" s="91"/>
      <c r="L24" s="91"/>
      <c r="M24" s="91"/>
      <c r="N24" s="91"/>
      <c r="O24" s="268"/>
      <c r="P24" s="268"/>
      <c r="Q24" s="268">
        <v>13</v>
      </c>
      <c r="R24" s="268"/>
      <c r="S24" s="268"/>
      <c r="T24" s="268"/>
      <c r="U24" s="830"/>
    </row>
    <row r="25" spans="2:21" x14ac:dyDescent="0.2">
      <c r="B25" s="526" t="s">
        <v>216</v>
      </c>
      <c r="C25" s="526" t="s">
        <v>161</v>
      </c>
      <c r="D25" s="526">
        <v>120</v>
      </c>
      <c r="E25" s="526">
        <v>1</v>
      </c>
      <c r="F25" s="91">
        <v>14</v>
      </c>
      <c r="G25" s="91">
        <v>11</v>
      </c>
      <c r="H25" s="91">
        <v>9</v>
      </c>
      <c r="I25" s="91">
        <v>9</v>
      </c>
      <c r="J25" s="91">
        <v>9</v>
      </c>
      <c r="K25" s="91">
        <v>8</v>
      </c>
      <c r="L25" s="91"/>
      <c r="M25" s="91"/>
      <c r="N25" s="91"/>
      <c r="O25" s="268"/>
      <c r="P25" s="268"/>
      <c r="Q25" s="268"/>
      <c r="R25" s="268"/>
      <c r="S25" s="268"/>
      <c r="T25" s="268"/>
      <c r="U25" s="830"/>
    </row>
    <row r="26" spans="2:21" x14ac:dyDescent="0.2">
      <c r="B26" s="526" t="s">
        <v>216</v>
      </c>
      <c r="C26" s="526" t="s">
        <v>161</v>
      </c>
      <c r="D26" s="526">
        <v>120</v>
      </c>
      <c r="E26" s="526">
        <v>2</v>
      </c>
      <c r="F26" s="91"/>
      <c r="G26" s="91">
        <v>16</v>
      </c>
      <c r="H26" s="91"/>
      <c r="I26" s="91">
        <v>8</v>
      </c>
      <c r="J26" s="91">
        <v>4</v>
      </c>
      <c r="K26" s="91">
        <v>2</v>
      </c>
      <c r="L26" s="91"/>
      <c r="M26" s="91"/>
      <c r="N26" s="91"/>
      <c r="O26" s="268"/>
      <c r="P26" s="268"/>
      <c r="Q26" s="268"/>
      <c r="R26" s="268"/>
      <c r="S26" s="268"/>
      <c r="T26" s="268"/>
      <c r="U26" s="830"/>
    </row>
    <row r="27" spans="2:21" x14ac:dyDescent="0.2">
      <c r="B27" s="526" t="s">
        <v>216</v>
      </c>
      <c r="C27" s="526" t="s">
        <v>161</v>
      </c>
      <c r="D27" s="526">
        <v>120</v>
      </c>
      <c r="E27" s="526">
        <v>3</v>
      </c>
      <c r="F27" s="91"/>
      <c r="G27" s="91"/>
      <c r="H27" s="91">
        <v>0</v>
      </c>
      <c r="I27" s="91"/>
      <c r="J27" s="91">
        <v>5</v>
      </c>
      <c r="K27" s="91">
        <v>7</v>
      </c>
      <c r="L27" s="91"/>
      <c r="M27" s="91"/>
      <c r="N27" s="91"/>
      <c r="O27" s="268"/>
      <c r="P27" s="268"/>
      <c r="Q27" s="268"/>
      <c r="R27" s="268"/>
      <c r="S27" s="268"/>
      <c r="T27" s="268"/>
      <c r="U27" s="830"/>
    </row>
    <row r="28" spans="2:21" x14ac:dyDescent="0.2">
      <c r="B28" s="526" t="s">
        <v>216</v>
      </c>
      <c r="C28" s="526" t="s">
        <v>161</v>
      </c>
      <c r="D28" s="526">
        <v>120</v>
      </c>
      <c r="E28" s="526">
        <v>4</v>
      </c>
      <c r="F28" s="91">
        <v>8</v>
      </c>
      <c r="G28" s="91"/>
      <c r="H28" s="91"/>
      <c r="I28" s="91"/>
      <c r="J28" s="91"/>
      <c r="K28" s="91"/>
      <c r="L28" s="91"/>
      <c r="M28" s="91"/>
      <c r="N28" s="91"/>
      <c r="O28" s="268"/>
      <c r="P28" s="268"/>
      <c r="Q28" s="268"/>
      <c r="R28" s="268"/>
      <c r="S28" s="268"/>
      <c r="T28" s="268"/>
      <c r="U28" s="830"/>
    </row>
    <row r="29" spans="2:21" x14ac:dyDescent="0.2">
      <c r="B29" s="526" t="s">
        <v>216</v>
      </c>
      <c r="C29" s="526" t="s">
        <v>161</v>
      </c>
      <c r="D29" s="526">
        <v>160</v>
      </c>
      <c r="E29" s="526">
        <v>1</v>
      </c>
      <c r="F29" s="91"/>
      <c r="G29" s="91"/>
      <c r="H29" s="91"/>
      <c r="I29" s="91"/>
      <c r="J29" s="91"/>
      <c r="K29" s="91"/>
      <c r="L29" s="91"/>
      <c r="M29" s="91"/>
      <c r="N29" s="91"/>
      <c r="O29" s="268"/>
      <c r="P29" s="268"/>
      <c r="Q29" s="268"/>
      <c r="R29" s="268"/>
      <c r="S29" s="268"/>
      <c r="T29" s="268"/>
      <c r="U29" s="830"/>
    </row>
    <row r="30" spans="2:21" x14ac:dyDescent="0.2">
      <c r="B30" s="526" t="s">
        <v>216</v>
      </c>
      <c r="C30" s="526" t="s">
        <v>161</v>
      </c>
      <c r="D30" s="526">
        <v>160</v>
      </c>
      <c r="E30" s="526">
        <v>2</v>
      </c>
      <c r="F30" s="91"/>
      <c r="G30" s="91"/>
      <c r="H30" s="91"/>
      <c r="I30" s="91"/>
      <c r="J30" s="91"/>
      <c r="K30" s="91"/>
      <c r="L30" s="91"/>
      <c r="M30" s="91"/>
      <c r="N30" s="91"/>
      <c r="O30" s="268"/>
      <c r="P30" s="268"/>
      <c r="Q30" s="268"/>
      <c r="R30" s="268"/>
      <c r="S30" s="268"/>
      <c r="T30" s="268"/>
      <c r="U30" s="830"/>
    </row>
    <row r="31" spans="2:21" x14ac:dyDescent="0.2">
      <c r="B31" s="526" t="s">
        <v>216</v>
      </c>
      <c r="C31" s="526" t="s">
        <v>161</v>
      </c>
      <c r="D31" s="526">
        <v>160</v>
      </c>
      <c r="E31" s="526">
        <v>3</v>
      </c>
      <c r="F31" s="91"/>
      <c r="G31" s="91"/>
      <c r="H31" s="91"/>
      <c r="I31" s="91"/>
      <c r="J31" s="91"/>
      <c r="K31" s="91"/>
      <c r="L31" s="91"/>
      <c r="M31" s="91"/>
      <c r="N31" s="91"/>
      <c r="O31" s="268"/>
      <c r="P31" s="268"/>
      <c r="Q31" s="268"/>
      <c r="R31" s="268"/>
      <c r="S31" s="268"/>
      <c r="T31" s="268"/>
      <c r="U31" s="830"/>
    </row>
    <row r="32" spans="2:21" x14ac:dyDescent="0.2">
      <c r="B32" s="526" t="s">
        <v>477</v>
      </c>
      <c r="C32" s="526"/>
      <c r="D32" s="526">
        <v>80</v>
      </c>
      <c r="E32" s="526">
        <v>1</v>
      </c>
      <c r="F32" s="91"/>
      <c r="G32" s="91"/>
      <c r="H32" s="91"/>
      <c r="I32" s="91"/>
      <c r="J32" s="91"/>
      <c r="K32" s="91"/>
      <c r="L32" s="91"/>
      <c r="M32" s="91"/>
      <c r="N32" s="91"/>
      <c r="O32" s="268"/>
      <c r="P32" s="268"/>
      <c r="Q32" s="268"/>
      <c r="R32" s="268"/>
      <c r="S32" s="268"/>
      <c r="T32" s="268"/>
      <c r="U32" s="830"/>
    </row>
    <row r="33" spans="2:21" x14ac:dyDescent="0.2">
      <c r="B33" s="526" t="s">
        <v>166</v>
      </c>
      <c r="C33" s="526" t="s">
        <v>161</v>
      </c>
      <c r="D33" s="526">
        <v>240</v>
      </c>
      <c r="E33" s="526">
        <v>1</v>
      </c>
      <c r="F33" s="91"/>
      <c r="G33" s="91"/>
      <c r="H33" s="91"/>
      <c r="I33" s="91"/>
      <c r="J33" s="91"/>
      <c r="K33" s="91"/>
      <c r="L33" s="91"/>
      <c r="M33" s="91"/>
      <c r="N33" s="91"/>
      <c r="O33" s="268"/>
      <c r="P33" s="268"/>
      <c r="Q33" s="268"/>
      <c r="R33" s="268"/>
      <c r="S33" s="268"/>
      <c r="T33" s="268"/>
      <c r="U33" s="830"/>
    </row>
    <row r="34" spans="2:21" x14ac:dyDescent="0.2">
      <c r="B34" s="526" t="s">
        <v>317</v>
      </c>
      <c r="C34" s="526" t="s">
        <v>185</v>
      </c>
      <c r="D34" s="526">
        <v>120</v>
      </c>
      <c r="E34" s="526">
        <v>1</v>
      </c>
      <c r="F34" s="91"/>
      <c r="G34" s="91"/>
      <c r="H34" s="91"/>
      <c r="I34" s="91"/>
      <c r="J34" s="91"/>
      <c r="K34" s="91"/>
      <c r="L34" s="91">
        <v>11</v>
      </c>
      <c r="M34" s="91">
        <v>8</v>
      </c>
      <c r="N34" s="91">
        <v>8</v>
      </c>
      <c r="O34" s="268">
        <v>8</v>
      </c>
      <c r="P34" s="268">
        <v>19</v>
      </c>
      <c r="Q34" s="268">
        <v>19</v>
      </c>
      <c r="R34" s="268">
        <v>12</v>
      </c>
      <c r="S34" s="268">
        <v>8</v>
      </c>
      <c r="T34" s="268"/>
      <c r="U34" s="830">
        <v>12</v>
      </c>
    </row>
    <row r="35" spans="2:21" x14ac:dyDescent="0.2">
      <c r="B35" s="526" t="s">
        <v>317</v>
      </c>
      <c r="C35" s="526" t="s">
        <v>185</v>
      </c>
      <c r="D35" s="526">
        <v>120</v>
      </c>
      <c r="E35" s="526">
        <v>2</v>
      </c>
      <c r="F35" s="91"/>
      <c r="G35" s="91"/>
      <c r="H35" s="91"/>
      <c r="I35" s="91"/>
      <c r="J35" s="91"/>
      <c r="K35" s="91"/>
      <c r="L35" s="91">
        <v>12</v>
      </c>
      <c r="M35" s="91">
        <v>9</v>
      </c>
      <c r="N35" s="91">
        <v>12</v>
      </c>
      <c r="O35" s="268">
        <v>8</v>
      </c>
      <c r="P35" s="268">
        <v>2</v>
      </c>
      <c r="Q35" s="268">
        <v>18</v>
      </c>
      <c r="R35" s="268">
        <v>12</v>
      </c>
      <c r="S35" s="268">
        <v>10</v>
      </c>
      <c r="T35" s="268">
        <v>9</v>
      </c>
      <c r="U35" s="830"/>
    </row>
    <row r="36" spans="2:21" x14ac:dyDescent="0.2">
      <c r="B36" s="526" t="s">
        <v>166</v>
      </c>
      <c r="C36" s="526" t="s">
        <v>185</v>
      </c>
      <c r="D36" s="526">
        <v>120</v>
      </c>
      <c r="E36" s="526">
        <v>1</v>
      </c>
      <c r="F36" s="91">
        <v>13</v>
      </c>
      <c r="G36" s="91">
        <v>13</v>
      </c>
      <c r="H36" s="91"/>
      <c r="I36" s="91"/>
      <c r="J36" s="91">
        <v>8</v>
      </c>
      <c r="K36" s="91">
        <v>17</v>
      </c>
      <c r="L36" s="91"/>
      <c r="M36" s="91"/>
      <c r="N36" s="91"/>
      <c r="O36" s="268"/>
      <c r="P36" s="268"/>
      <c r="Q36" s="268"/>
      <c r="R36" s="268"/>
      <c r="S36" s="268"/>
      <c r="T36" s="268"/>
      <c r="U36" s="830"/>
    </row>
    <row r="37" spans="2:21" x14ac:dyDescent="0.2">
      <c r="B37" s="526" t="s">
        <v>166</v>
      </c>
      <c r="C37" s="526" t="s">
        <v>185</v>
      </c>
      <c r="D37" s="526">
        <v>120</v>
      </c>
      <c r="E37" s="526">
        <v>2</v>
      </c>
      <c r="F37" s="91"/>
      <c r="G37" s="91">
        <v>8</v>
      </c>
      <c r="H37" s="91">
        <v>10</v>
      </c>
      <c r="I37" s="91"/>
      <c r="J37" s="91"/>
      <c r="K37" s="91">
        <v>8</v>
      </c>
      <c r="L37" s="91"/>
      <c r="M37" s="91"/>
      <c r="N37" s="91"/>
      <c r="O37" s="268"/>
      <c r="P37" s="268"/>
      <c r="Q37" s="268"/>
      <c r="R37" s="268"/>
      <c r="S37" s="268"/>
      <c r="T37" s="268"/>
      <c r="U37" s="830"/>
    </row>
    <row r="38" spans="2:21" x14ac:dyDescent="0.2">
      <c r="B38" s="526" t="s">
        <v>430</v>
      </c>
      <c r="C38" s="526" t="s">
        <v>161</v>
      </c>
      <c r="D38" s="526">
        <v>120</v>
      </c>
      <c r="E38" s="526">
        <v>1</v>
      </c>
      <c r="F38" s="91"/>
      <c r="G38" s="91"/>
      <c r="H38" s="91"/>
      <c r="I38" s="91">
        <v>11</v>
      </c>
      <c r="J38" s="91"/>
      <c r="K38" s="91"/>
      <c r="L38" s="91"/>
      <c r="M38" s="91">
        <v>15</v>
      </c>
      <c r="N38" s="91">
        <v>9</v>
      </c>
      <c r="O38" s="268">
        <v>12</v>
      </c>
      <c r="P38" s="268">
        <v>12</v>
      </c>
      <c r="Q38" s="268"/>
      <c r="R38" s="268"/>
      <c r="S38" s="268">
        <v>8</v>
      </c>
      <c r="T38" s="268">
        <v>5</v>
      </c>
      <c r="U38" s="1102">
        <v>8</v>
      </c>
    </row>
    <row r="39" spans="2:21" ht="12" customHeight="1" x14ac:dyDescent="0.2">
      <c r="B39" s="526" t="s">
        <v>430</v>
      </c>
      <c r="C39" s="526" t="s">
        <v>161</v>
      </c>
      <c r="D39" s="526">
        <v>120</v>
      </c>
      <c r="E39" s="526">
        <v>2</v>
      </c>
      <c r="F39" s="91"/>
      <c r="G39" s="91"/>
      <c r="H39" s="91"/>
      <c r="I39" s="91"/>
      <c r="J39" s="91"/>
      <c r="K39" s="91"/>
      <c r="L39" s="91"/>
      <c r="M39" s="91"/>
      <c r="N39" s="91">
        <v>10</v>
      </c>
      <c r="O39" s="268">
        <v>10</v>
      </c>
      <c r="P39" s="268">
        <v>8</v>
      </c>
      <c r="Q39" s="268">
        <v>8</v>
      </c>
      <c r="R39" s="268"/>
      <c r="S39" s="268"/>
      <c r="T39" s="268">
        <v>4</v>
      </c>
      <c r="U39" s="1103"/>
    </row>
    <row r="40" spans="2:21" x14ac:dyDescent="0.2">
      <c r="B40" s="526" t="s">
        <v>431</v>
      </c>
      <c r="C40" s="526" t="s">
        <v>161</v>
      </c>
      <c r="D40" s="526">
        <v>120</v>
      </c>
      <c r="E40" s="526">
        <v>3</v>
      </c>
      <c r="F40" s="91"/>
      <c r="G40" s="91"/>
      <c r="H40" s="91"/>
      <c r="I40" s="91"/>
      <c r="J40" s="91"/>
      <c r="K40" s="91"/>
      <c r="L40" s="91"/>
      <c r="M40" s="91"/>
      <c r="N40" s="91"/>
      <c r="O40" s="268">
        <v>8</v>
      </c>
      <c r="P40" s="268">
        <v>8</v>
      </c>
      <c r="Q40" s="268"/>
      <c r="R40" s="268">
        <v>8</v>
      </c>
      <c r="S40" s="268"/>
      <c r="T40" s="268"/>
      <c r="U40" s="830"/>
    </row>
    <row r="41" spans="2:21" x14ac:dyDescent="0.2">
      <c r="B41" s="526" t="s">
        <v>431</v>
      </c>
      <c r="C41" s="526" t="s">
        <v>161</v>
      </c>
      <c r="D41" s="526">
        <v>120</v>
      </c>
      <c r="E41" s="526">
        <v>4</v>
      </c>
      <c r="F41" s="91"/>
      <c r="G41" s="91"/>
      <c r="H41" s="91"/>
      <c r="I41" s="91"/>
      <c r="J41" s="91"/>
      <c r="K41" s="91"/>
      <c r="L41" s="91"/>
      <c r="M41" s="91"/>
      <c r="N41" s="91"/>
      <c r="O41" s="268"/>
      <c r="P41" s="268"/>
      <c r="Q41" s="268">
        <v>8</v>
      </c>
      <c r="R41" s="268"/>
      <c r="S41" s="268">
        <v>7</v>
      </c>
      <c r="T41" s="268"/>
      <c r="U41" s="830"/>
    </row>
    <row r="42" spans="2:21" x14ac:dyDescent="0.2">
      <c r="B42" s="526" t="s">
        <v>166</v>
      </c>
      <c r="C42" s="526" t="s">
        <v>161</v>
      </c>
      <c r="D42" s="526">
        <v>120</v>
      </c>
      <c r="E42" s="526">
        <v>2</v>
      </c>
      <c r="F42" s="91">
        <v>8</v>
      </c>
      <c r="G42" s="91"/>
      <c r="H42" s="91"/>
      <c r="I42" s="91"/>
      <c r="J42" s="91"/>
      <c r="K42" s="91"/>
      <c r="L42" s="91"/>
      <c r="M42" s="91"/>
      <c r="N42" s="91"/>
      <c r="O42" s="268"/>
      <c r="P42" s="268"/>
      <c r="Q42" s="268"/>
      <c r="R42" s="268"/>
      <c r="S42" s="268"/>
      <c r="T42" s="268"/>
      <c r="U42" s="830"/>
    </row>
    <row r="43" spans="2:21" x14ac:dyDescent="0.2">
      <c r="B43" s="526" t="s">
        <v>166</v>
      </c>
      <c r="C43" s="526" t="s">
        <v>161</v>
      </c>
      <c r="D43" s="526">
        <v>120</v>
      </c>
      <c r="E43" s="526">
        <v>3</v>
      </c>
      <c r="F43" s="91">
        <v>8</v>
      </c>
      <c r="G43" s="91">
        <v>9</v>
      </c>
      <c r="H43" s="91"/>
      <c r="I43" s="91"/>
      <c r="J43" s="91"/>
      <c r="K43" s="91"/>
      <c r="L43" s="91"/>
      <c r="M43" s="91"/>
      <c r="N43" s="91"/>
      <c r="O43" s="268"/>
      <c r="P43" s="268"/>
      <c r="Q43" s="268"/>
      <c r="R43" s="268"/>
      <c r="S43" s="268"/>
      <c r="T43" s="268"/>
      <c r="U43" s="831"/>
    </row>
    <row r="44" spans="2:21" x14ac:dyDescent="0.2">
      <c r="B44" s="526" t="s">
        <v>166</v>
      </c>
      <c r="C44" s="526" t="s">
        <v>161</v>
      </c>
      <c r="D44" s="526">
        <v>120</v>
      </c>
      <c r="E44" s="526">
        <v>4</v>
      </c>
      <c r="F44" s="91"/>
      <c r="G44" s="91">
        <v>9</v>
      </c>
      <c r="H44" s="91"/>
      <c r="I44" s="91"/>
      <c r="J44" s="91"/>
      <c r="K44" s="91"/>
      <c r="L44" s="91"/>
      <c r="M44" s="91"/>
      <c r="N44" s="91"/>
      <c r="O44" s="268"/>
      <c r="P44" s="268"/>
      <c r="Q44" s="268"/>
      <c r="R44" s="268"/>
      <c r="S44" s="268"/>
      <c r="T44" s="268"/>
      <c r="U44" s="830"/>
    </row>
    <row r="45" spans="2:21" x14ac:dyDescent="0.2">
      <c r="B45" s="526" t="s">
        <v>617</v>
      </c>
      <c r="C45" s="526" t="s">
        <v>161</v>
      </c>
      <c r="D45" s="526">
        <v>120</v>
      </c>
      <c r="E45" s="526"/>
      <c r="F45" s="91"/>
      <c r="G45" s="91"/>
      <c r="H45" s="91"/>
      <c r="I45" s="91"/>
      <c r="J45" s="91"/>
      <c r="K45" s="91"/>
      <c r="L45" s="91"/>
      <c r="M45" s="91"/>
      <c r="N45" s="91"/>
      <c r="O45" s="268"/>
      <c r="P45" s="268"/>
      <c r="Q45" s="268"/>
      <c r="R45" s="268"/>
      <c r="S45" s="268"/>
      <c r="T45" s="268">
        <v>8</v>
      </c>
      <c r="U45" s="830"/>
    </row>
    <row r="46" spans="2:21" x14ac:dyDescent="0.2">
      <c r="B46" s="526" t="s">
        <v>232</v>
      </c>
      <c r="C46" s="526" t="s">
        <v>161</v>
      </c>
      <c r="D46" s="526">
        <v>40</v>
      </c>
      <c r="E46" s="526"/>
      <c r="F46" s="91"/>
      <c r="G46" s="91"/>
      <c r="H46" s="91"/>
      <c r="I46" s="91"/>
      <c r="J46" s="91"/>
      <c r="K46" s="91"/>
      <c r="L46" s="91"/>
      <c r="M46" s="91"/>
      <c r="N46" s="91"/>
      <c r="O46" s="268"/>
      <c r="P46" s="268"/>
      <c r="Q46" s="268"/>
      <c r="R46" s="268"/>
      <c r="S46" s="268"/>
      <c r="T46" s="268"/>
      <c r="U46" s="830"/>
    </row>
    <row r="47" spans="2:21" x14ac:dyDescent="0.2">
      <c r="B47" s="526" t="s">
        <v>291</v>
      </c>
      <c r="C47" s="526"/>
      <c r="D47" s="526">
        <v>80</v>
      </c>
      <c r="E47" s="526">
        <v>1</v>
      </c>
      <c r="F47" s="91"/>
      <c r="G47" s="91"/>
      <c r="H47" s="91"/>
      <c r="I47" s="91"/>
      <c r="J47" s="91"/>
      <c r="K47" s="91"/>
      <c r="L47" s="91"/>
      <c r="M47" s="91"/>
      <c r="N47" s="91"/>
      <c r="O47" s="268"/>
      <c r="P47" s="268"/>
      <c r="Q47" s="268"/>
      <c r="R47" s="268"/>
      <c r="S47" s="268"/>
      <c r="T47" s="268"/>
      <c r="U47" s="830"/>
    </row>
    <row r="48" spans="2:21" x14ac:dyDescent="0.2">
      <c r="B48" s="526" t="s">
        <v>233</v>
      </c>
      <c r="C48" s="526" t="s">
        <v>161</v>
      </c>
      <c r="D48" s="526">
        <v>40</v>
      </c>
      <c r="E48" s="526"/>
      <c r="F48" s="91"/>
      <c r="G48" s="91"/>
      <c r="H48" s="91"/>
      <c r="I48" s="91"/>
      <c r="J48" s="91"/>
      <c r="K48" s="91"/>
      <c r="L48" s="91"/>
      <c r="M48" s="91"/>
      <c r="N48" s="91"/>
      <c r="O48" s="268"/>
      <c r="P48" s="268"/>
      <c r="Q48" s="268"/>
      <c r="R48" s="268"/>
      <c r="S48" s="268"/>
      <c r="T48" s="268"/>
      <c r="U48" s="830"/>
    </row>
    <row r="49" spans="2:21" x14ac:dyDescent="0.2">
      <c r="B49" s="526" t="s">
        <v>318</v>
      </c>
      <c r="C49" s="526" t="s">
        <v>185</v>
      </c>
      <c r="D49" s="526">
        <v>120</v>
      </c>
      <c r="E49" s="526">
        <v>1</v>
      </c>
      <c r="F49" s="91"/>
      <c r="G49" s="91"/>
      <c r="H49" s="91"/>
      <c r="I49" s="91"/>
      <c r="J49" s="91"/>
      <c r="K49" s="91"/>
      <c r="L49" s="91"/>
      <c r="M49" s="91">
        <v>17</v>
      </c>
      <c r="N49" s="91">
        <v>0</v>
      </c>
      <c r="O49" s="268">
        <v>8</v>
      </c>
      <c r="P49" s="268">
        <v>13</v>
      </c>
      <c r="Q49" s="268">
        <v>8</v>
      </c>
      <c r="R49" s="268">
        <v>8</v>
      </c>
      <c r="S49" s="268">
        <v>10</v>
      </c>
      <c r="T49" s="268">
        <v>19</v>
      </c>
      <c r="U49" s="830">
        <v>14</v>
      </c>
    </row>
    <row r="50" spans="2:21" x14ac:dyDescent="0.2">
      <c r="B50" s="526" t="s">
        <v>318</v>
      </c>
      <c r="C50" s="526" t="s">
        <v>185</v>
      </c>
      <c r="D50" s="526">
        <v>120</v>
      </c>
      <c r="E50" s="526">
        <v>2</v>
      </c>
      <c r="F50" s="91"/>
      <c r="G50" s="91"/>
      <c r="H50" s="91"/>
      <c r="I50" s="91"/>
      <c r="J50" s="91"/>
      <c r="K50" s="91"/>
      <c r="L50" s="91"/>
      <c r="M50" s="91"/>
      <c r="N50" s="91">
        <v>10</v>
      </c>
      <c r="O50" s="268"/>
      <c r="P50" s="268">
        <v>10</v>
      </c>
      <c r="Q50" s="268">
        <v>8</v>
      </c>
      <c r="R50" s="268">
        <v>13</v>
      </c>
      <c r="S50" s="268">
        <v>7</v>
      </c>
      <c r="T50" s="268">
        <v>11</v>
      </c>
      <c r="U50" s="830"/>
    </row>
    <row r="51" spans="2:21" x14ac:dyDescent="0.2">
      <c r="B51" s="526" t="s">
        <v>432</v>
      </c>
      <c r="C51" s="526" t="s">
        <v>161</v>
      </c>
      <c r="D51" s="526">
        <v>120</v>
      </c>
      <c r="E51" s="526">
        <v>1</v>
      </c>
      <c r="F51" s="91"/>
      <c r="G51" s="91"/>
      <c r="H51" s="91"/>
      <c r="I51" s="91"/>
      <c r="J51" s="91"/>
      <c r="K51" s="91"/>
      <c r="L51" s="91"/>
      <c r="M51" s="91"/>
      <c r="N51" s="91"/>
      <c r="O51" s="268">
        <v>9</v>
      </c>
      <c r="P51" s="268"/>
      <c r="Q51" s="268"/>
      <c r="R51" s="268">
        <v>8</v>
      </c>
      <c r="S51" s="268">
        <v>3</v>
      </c>
      <c r="T51" s="268"/>
      <c r="U51" s="830"/>
    </row>
    <row r="52" spans="2:21" x14ac:dyDescent="0.2">
      <c r="B52" s="526" t="s">
        <v>167</v>
      </c>
      <c r="C52" s="526" t="s">
        <v>161</v>
      </c>
      <c r="D52" s="526">
        <v>240</v>
      </c>
      <c r="E52" s="526">
        <v>1</v>
      </c>
      <c r="F52" s="91"/>
      <c r="G52" s="91"/>
      <c r="H52" s="91"/>
      <c r="I52" s="91"/>
      <c r="J52" s="91"/>
      <c r="K52" s="91"/>
      <c r="L52" s="91"/>
      <c r="M52" s="91"/>
      <c r="N52" s="91"/>
      <c r="O52" s="268"/>
      <c r="P52" s="268"/>
      <c r="Q52" s="268"/>
      <c r="R52" s="268"/>
      <c r="S52" s="268"/>
      <c r="T52" s="268"/>
      <c r="U52" s="830"/>
    </row>
    <row r="53" spans="2:21" x14ac:dyDescent="0.2">
      <c r="B53" s="526" t="s">
        <v>167</v>
      </c>
      <c r="C53" s="526" t="s">
        <v>161</v>
      </c>
      <c r="D53" s="526">
        <v>240</v>
      </c>
      <c r="E53" s="526">
        <v>2</v>
      </c>
      <c r="F53" s="91"/>
      <c r="G53" s="91"/>
      <c r="H53" s="91"/>
      <c r="I53" s="91"/>
      <c r="J53" s="91"/>
      <c r="K53" s="91"/>
      <c r="L53" s="91"/>
      <c r="M53" s="91"/>
      <c r="N53" s="91"/>
      <c r="O53" s="268"/>
      <c r="P53" s="268"/>
      <c r="Q53" s="268"/>
      <c r="R53" s="268"/>
      <c r="S53" s="268"/>
      <c r="T53" s="268"/>
      <c r="U53" s="830"/>
    </row>
    <row r="54" spans="2:21" x14ac:dyDescent="0.2">
      <c r="B54" s="526" t="s">
        <v>167</v>
      </c>
      <c r="C54" s="526" t="s">
        <v>185</v>
      </c>
      <c r="D54" s="526">
        <v>120</v>
      </c>
      <c r="E54" s="526">
        <v>1</v>
      </c>
      <c r="F54" s="91">
        <v>8</v>
      </c>
      <c r="G54" s="91"/>
      <c r="H54" s="91"/>
      <c r="I54" s="91">
        <v>11</v>
      </c>
      <c r="J54" s="91">
        <v>13</v>
      </c>
      <c r="K54" s="91">
        <v>10</v>
      </c>
      <c r="L54" s="91"/>
      <c r="M54" s="91"/>
      <c r="N54" s="91"/>
      <c r="O54" s="268"/>
      <c r="P54" s="268"/>
      <c r="Q54" s="268"/>
      <c r="R54" s="268"/>
      <c r="S54" s="268"/>
      <c r="T54" s="268"/>
      <c r="U54" s="830"/>
    </row>
    <row r="55" spans="2:21" x14ac:dyDescent="0.2">
      <c r="B55" s="526" t="s">
        <v>167</v>
      </c>
      <c r="C55" s="526" t="s">
        <v>185</v>
      </c>
      <c r="D55" s="526">
        <v>120</v>
      </c>
      <c r="E55" s="526">
        <v>2</v>
      </c>
      <c r="F55" s="91"/>
      <c r="G55" s="91">
        <v>15</v>
      </c>
      <c r="H55" s="91"/>
      <c r="I55" s="91"/>
      <c r="J55" s="91"/>
      <c r="K55" s="91"/>
      <c r="L55" s="91"/>
      <c r="M55" s="91"/>
      <c r="N55" s="91"/>
      <c r="O55" s="268"/>
      <c r="P55" s="268"/>
      <c r="Q55" s="268"/>
      <c r="R55" s="268"/>
      <c r="S55" s="268"/>
      <c r="T55" s="268"/>
      <c r="U55" s="830"/>
    </row>
    <row r="56" spans="2:21" x14ac:dyDescent="0.2">
      <c r="B56" s="526" t="s">
        <v>167</v>
      </c>
      <c r="C56" s="526" t="s">
        <v>161</v>
      </c>
      <c r="D56" s="526">
        <v>120</v>
      </c>
      <c r="E56" s="526">
        <v>1</v>
      </c>
      <c r="F56" s="91"/>
      <c r="G56" s="91"/>
      <c r="H56" s="91">
        <v>7</v>
      </c>
      <c r="I56" s="91"/>
      <c r="J56" s="91"/>
      <c r="K56" s="91"/>
      <c r="L56" s="91"/>
      <c r="M56" s="91"/>
      <c r="N56" s="91"/>
      <c r="O56" s="268"/>
      <c r="P56" s="268"/>
      <c r="Q56" s="268"/>
      <c r="R56" s="268"/>
      <c r="S56" s="268"/>
      <c r="T56" s="268"/>
      <c r="U56" s="830"/>
    </row>
    <row r="57" spans="2:21" x14ac:dyDescent="0.2">
      <c r="B57" s="526" t="s">
        <v>167</v>
      </c>
      <c r="C57" s="526" t="s">
        <v>161</v>
      </c>
      <c r="D57" s="526">
        <v>120</v>
      </c>
      <c r="E57" s="526">
        <v>2</v>
      </c>
      <c r="F57" s="91"/>
      <c r="G57" s="91"/>
      <c r="H57" s="91"/>
      <c r="I57" s="91"/>
      <c r="J57" s="91"/>
      <c r="K57" s="91"/>
      <c r="L57" s="91"/>
      <c r="M57" s="91"/>
      <c r="N57" s="91"/>
      <c r="O57" s="268"/>
      <c r="P57" s="268"/>
      <c r="Q57" s="268"/>
      <c r="R57" s="268"/>
      <c r="S57" s="268"/>
      <c r="T57" s="268"/>
      <c r="U57" s="830"/>
    </row>
    <row r="58" spans="2:21" x14ac:dyDescent="0.2">
      <c r="B58" s="526" t="s">
        <v>167</v>
      </c>
      <c r="C58" s="526" t="s">
        <v>161</v>
      </c>
      <c r="D58" s="526">
        <v>160</v>
      </c>
      <c r="E58" s="526">
        <v>1</v>
      </c>
      <c r="F58" s="91"/>
      <c r="G58" s="91"/>
      <c r="H58" s="91"/>
      <c r="I58" s="91"/>
      <c r="J58" s="91"/>
      <c r="K58" s="91"/>
      <c r="L58" s="91"/>
      <c r="M58" s="91"/>
      <c r="N58" s="91"/>
      <c r="O58" s="268"/>
      <c r="P58" s="268"/>
      <c r="Q58" s="268"/>
      <c r="R58" s="268"/>
      <c r="S58" s="268"/>
      <c r="T58" s="268"/>
      <c r="U58" s="830"/>
    </row>
    <row r="59" spans="2:21" x14ac:dyDescent="0.2">
      <c r="B59" s="526" t="s">
        <v>167</v>
      </c>
      <c r="C59" s="526" t="s">
        <v>161</v>
      </c>
      <c r="D59" s="526">
        <v>160</v>
      </c>
      <c r="E59" s="526">
        <v>2</v>
      </c>
      <c r="F59" s="91"/>
      <c r="G59" s="91"/>
      <c r="H59" s="91"/>
      <c r="I59" s="91"/>
      <c r="J59" s="91"/>
      <c r="K59" s="91"/>
      <c r="L59" s="91"/>
      <c r="M59" s="91"/>
      <c r="N59" s="91"/>
      <c r="O59" s="268"/>
      <c r="P59" s="268"/>
      <c r="Q59" s="268"/>
      <c r="R59" s="268"/>
      <c r="S59" s="268"/>
      <c r="T59" s="268"/>
      <c r="U59" s="830"/>
    </row>
    <row r="60" spans="2:21" x14ac:dyDescent="0.2">
      <c r="B60" s="526" t="s">
        <v>167</v>
      </c>
      <c r="C60" s="526" t="s">
        <v>161</v>
      </c>
      <c r="D60" s="526">
        <v>160</v>
      </c>
      <c r="E60" s="526">
        <v>3</v>
      </c>
      <c r="F60" s="91"/>
      <c r="G60" s="91"/>
      <c r="H60" s="91"/>
      <c r="I60" s="91"/>
      <c r="J60" s="91"/>
      <c r="K60" s="91"/>
      <c r="L60" s="91"/>
      <c r="M60" s="91"/>
      <c r="N60" s="91"/>
      <c r="O60" s="268"/>
      <c r="P60" s="268"/>
      <c r="Q60" s="268"/>
      <c r="R60" s="268"/>
      <c r="S60" s="268"/>
      <c r="T60" s="268"/>
      <c r="U60" s="830"/>
    </row>
    <row r="61" spans="2:21" x14ac:dyDescent="0.2">
      <c r="B61" s="526" t="s">
        <v>274</v>
      </c>
      <c r="C61" s="526" t="s">
        <v>161</v>
      </c>
      <c r="D61" s="526">
        <v>120</v>
      </c>
      <c r="E61" s="526">
        <v>1</v>
      </c>
      <c r="F61" s="91">
        <v>27</v>
      </c>
      <c r="G61" s="91"/>
      <c r="H61" s="91"/>
      <c r="I61" s="91"/>
      <c r="J61" s="91"/>
      <c r="K61" s="91"/>
      <c r="L61" s="91"/>
      <c r="M61" s="91"/>
      <c r="N61" s="91"/>
      <c r="O61" s="268"/>
      <c r="P61" s="268"/>
      <c r="Q61" s="268"/>
      <c r="R61" s="268"/>
      <c r="S61" s="268"/>
      <c r="T61" s="268"/>
      <c r="U61" s="830"/>
    </row>
    <row r="62" spans="2:21" x14ac:dyDescent="0.2">
      <c r="B62" s="526" t="s">
        <v>274</v>
      </c>
      <c r="C62" s="526" t="s">
        <v>161</v>
      </c>
      <c r="D62" s="526">
        <v>120</v>
      </c>
      <c r="E62" s="526">
        <v>2</v>
      </c>
      <c r="F62" s="91">
        <v>12</v>
      </c>
      <c r="G62" s="91"/>
      <c r="H62" s="91"/>
      <c r="I62" s="91"/>
      <c r="J62" s="91"/>
      <c r="K62" s="91"/>
      <c r="L62" s="91"/>
      <c r="M62" s="91"/>
      <c r="N62" s="91"/>
      <c r="O62" s="268"/>
      <c r="P62" s="268"/>
      <c r="Q62" s="268"/>
      <c r="R62" s="268"/>
      <c r="S62" s="268"/>
      <c r="T62" s="268"/>
      <c r="U62" s="830"/>
    </row>
    <row r="63" spans="2:21" x14ac:dyDescent="0.2">
      <c r="B63" s="526" t="s">
        <v>202</v>
      </c>
      <c r="C63" s="526" t="s">
        <v>161</v>
      </c>
      <c r="D63" s="526">
        <v>120</v>
      </c>
      <c r="E63" s="526" t="s">
        <v>176</v>
      </c>
      <c r="F63" s="91"/>
      <c r="G63" s="91"/>
      <c r="H63" s="91"/>
      <c r="I63" s="91"/>
      <c r="J63" s="91"/>
      <c r="K63" s="91"/>
      <c r="L63" s="91"/>
      <c r="M63" s="91"/>
      <c r="N63" s="91"/>
      <c r="O63" s="268"/>
      <c r="P63" s="268"/>
      <c r="Q63" s="268"/>
      <c r="R63" s="268"/>
      <c r="S63" s="268"/>
      <c r="T63" s="268"/>
      <c r="U63" s="830"/>
    </row>
    <row r="64" spans="2:21" x14ac:dyDescent="0.2">
      <c r="B64" s="526" t="s">
        <v>202</v>
      </c>
      <c r="C64" s="526" t="s">
        <v>161</v>
      </c>
      <c r="D64" s="526">
        <v>120</v>
      </c>
      <c r="E64" s="526">
        <v>1</v>
      </c>
      <c r="F64" s="91"/>
      <c r="G64" s="91">
        <v>23</v>
      </c>
      <c r="H64" s="91">
        <v>12</v>
      </c>
      <c r="I64" s="91">
        <v>8</v>
      </c>
      <c r="J64" s="91"/>
      <c r="K64" s="91"/>
      <c r="L64" s="91"/>
      <c r="M64" s="91"/>
      <c r="N64" s="91"/>
      <c r="O64" s="268"/>
      <c r="P64" s="268"/>
      <c r="Q64" s="268"/>
      <c r="R64" s="268"/>
      <c r="S64" s="268"/>
      <c r="T64" s="268"/>
      <c r="U64" s="830"/>
    </row>
    <row r="65" spans="2:21" x14ac:dyDescent="0.2">
      <c r="B65" s="526" t="s">
        <v>202</v>
      </c>
      <c r="C65" s="526" t="s">
        <v>161</v>
      </c>
      <c r="D65" s="526">
        <v>120</v>
      </c>
      <c r="E65" s="526">
        <v>2</v>
      </c>
      <c r="F65" s="91"/>
      <c r="G65" s="91">
        <v>20</v>
      </c>
      <c r="H65" s="91"/>
      <c r="I65" s="91"/>
      <c r="J65" s="91"/>
      <c r="K65" s="91"/>
      <c r="L65" s="91"/>
      <c r="M65" s="91"/>
      <c r="N65" s="91"/>
      <c r="O65" s="268"/>
      <c r="P65" s="268"/>
      <c r="Q65" s="268"/>
      <c r="R65" s="268"/>
      <c r="S65" s="268"/>
      <c r="T65" s="268"/>
      <c r="U65" s="830"/>
    </row>
    <row r="66" spans="2:21" x14ac:dyDescent="0.2">
      <c r="B66" s="526" t="s">
        <v>520</v>
      </c>
      <c r="C66" s="526"/>
      <c r="D66" s="526">
        <v>120</v>
      </c>
      <c r="E66" s="526">
        <v>1</v>
      </c>
      <c r="F66" s="91"/>
      <c r="G66" s="91"/>
      <c r="H66" s="91"/>
      <c r="I66" s="91"/>
      <c r="J66" s="91"/>
      <c r="K66" s="91"/>
      <c r="L66" s="91"/>
      <c r="M66" s="91"/>
      <c r="N66" s="91"/>
      <c r="O66" s="268"/>
      <c r="P66" s="268"/>
      <c r="Q66" s="268"/>
      <c r="R66" s="268"/>
      <c r="S66" s="268"/>
      <c r="T66" s="268"/>
      <c r="U66" s="830"/>
    </row>
    <row r="67" spans="2:21" x14ac:dyDescent="0.2">
      <c r="B67" s="526" t="s">
        <v>271</v>
      </c>
      <c r="C67" s="526" t="s">
        <v>183</v>
      </c>
      <c r="D67" s="526">
        <v>160</v>
      </c>
      <c r="E67" s="526">
        <v>1</v>
      </c>
      <c r="F67" s="91"/>
      <c r="G67" s="91">
        <v>20</v>
      </c>
      <c r="H67" s="91"/>
      <c r="I67" s="91"/>
      <c r="J67" s="91"/>
      <c r="K67" s="91"/>
      <c r="L67" s="91"/>
      <c r="M67" s="91"/>
      <c r="N67" s="91"/>
      <c r="O67" s="268"/>
      <c r="P67" s="268"/>
      <c r="Q67" s="268"/>
      <c r="R67" s="268"/>
      <c r="S67" s="268"/>
      <c r="T67" s="268"/>
      <c r="U67" s="830"/>
    </row>
    <row r="68" spans="2:21" x14ac:dyDescent="0.2">
      <c r="B68" s="526" t="s">
        <v>271</v>
      </c>
      <c r="C68" s="526" t="s">
        <v>183</v>
      </c>
      <c r="D68" s="526">
        <v>120</v>
      </c>
      <c r="E68" s="526">
        <v>1</v>
      </c>
      <c r="F68" s="91">
        <v>32</v>
      </c>
      <c r="G68" s="91">
        <v>15</v>
      </c>
      <c r="H68" s="91"/>
      <c r="I68" s="91"/>
      <c r="J68" s="91"/>
      <c r="K68" s="91"/>
      <c r="L68" s="91"/>
      <c r="M68" s="91"/>
      <c r="N68" s="91"/>
      <c r="O68" s="268"/>
      <c r="P68" s="268"/>
      <c r="Q68" s="268"/>
      <c r="R68" s="268"/>
      <c r="S68" s="268"/>
      <c r="T68" s="268"/>
      <c r="U68" s="830"/>
    </row>
    <row r="69" spans="2:21" x14ac:dyDescent="0.2">
      <c r="B69" s="526" t="s">
        <v>234</v>
      </c>
      <c r="C69" s="526" t="s">
        <v>183</v>
      </c>
      <c r="D69" s="526">
        <v>240</v>
      </c>
      <c r="E69" s="526">
        <v>1</v>
      </c>
      <c r="F69" s="91"/>
      <c r="G69" s="91"/>
      <c r="H69" s="91"/>
      <c r="I69" s="91"/>
      <c r="J69" s="91"/>
      <c r="K69" s="91"/>
      <c r="L69" s="91"/>
      <c r="M69" s="91"/>
      <c r="N69" s="91"/>
      <c r="O69" s="268"/>
      <c r="P69" s="268"/>
      <c r="Q69" s="268"/>
      <c r="R69" s="268"/>
      <c r="S69" s="268"/>
      <c r="T69" s="268"/>
      <c r="U69" s="830"/>
    </row>
    <row r="70" spans="2:21" x14ac:dyDescent="0.2">
      <c r="B70" s="526" t="s">
        <v>234</v>
      </c>
      <c r="C70" s="526" t="s">
        <v>183</v>
      </c>
      <c r="D70" s="526">
        <v>240</v>
      </c>
      <c r="E70" s="526">
        <v>2</v>
      </c>
      <c r="F70" s="91"/>
      <c r="G70" s="91"/>
      <c r="H70" s="91"/>
      <c r="I70" s="91"/>
      <c r="J70" s="91"/>
      <c r="K70" s="91"/>
      <c r="L70" s="91"/>
      <c r="M70" s="91"/>
      <c r="N70" s="91"/>
      <c r="O70" s="268"/>
      <c r="P70" s="268"/>
      <c r="Q70" s="268"/>
      <c r="R70" s="268"/>
      <c r="S70" s="268"/>
      <c r="T70" s="268"/>
      <c r="U70" s="830"/>
    </row>
    <row r="71" spans="2:21" x14ac:dyDescent="0.2">
      <c r="B71" s="526" t="s">
        <v>207</v>
      </c>
      <c r="C71" s="526" t="s">
        <v>183</v>
      </c>
      <c r="D71" s="526">
        <v>240</v>
      </c>
      <c r="E71" s="526">
        <v>1</v>
      </c>
      <c r="F71" s="91">
        <v>11</v>
      </c>
      <c r="G71" s="91">
        <v>9</v>
      </c>
      <c r="H71" s="91"/>
      <c r="I71" s="91"/>
      <c r="J71" s="91"/>
      <c r="K71" s="91"/>
      <c r="L71" s="91"/>
      <c r="M71" s="91"/>
      <c r="N71" s="91"/>
      <c r="O71" s="268"/>
      <c r="P71" s="268"/>
      <c r="Q71" s="268"/>
      <c r="R71" s="268"/>
      <c r="S71" s="268"/>
      <c r="T71" s="268"/>
      <c r="U71" s="830"/>
    </row>
    <row r="72" spans="2:21" x14ac:dyDescent="0.2">
      <c r="B72" s="526" t="s">
        <v>207</v>
      </c>
      <c r="C72" s="526" t="s">
        <v>183</v>
      </c>
      <c r="D72" s="526">
        <v>240</v>
      </c>
      <c r="E72" s="526">
        <v>2</v>
      </c>
      <c r="F72" s="91"/>
      <c r="G72" s="91"/>
      <c r="H72" s="91"/>
      <c r="I72" s="91"/>
      <c r="J72" s="91"/>
      <c r="K72" s="91"/>
      <c r="L72" s="91"/>
      <c r="M72" s="91"/>
      <c r="N72" s="91"/>
      <c r="O72" s="268"/>
      <c r="P72" s="268"/>
      <c r="Q72" s="268"/>
      <c r="R72" s="268"/>
      <c r="S72" s="268"/>
      <c r="T72" s="268"/>
      <c r="U72" s="830"/>
    </row>
    <row r="73" spans="2:21" x14ac:dyDescent="0.2">
      <c r="B73" s="526" t="s">
        <v>207</v>
      </c>
      <c r="C73" s="526" t="s">
        <v>183</v>
      </c>
      <c r="D73" s="526">
        <v>240</v>
      </c>
      <c r="E73" s="526">
        <v>3</v>
      </c>
      <c r="F73" s="91"/>
      <c r="G73" s="91"/>
      <c r="H73" s="91"/>
      <c r="I73" s="91"/>
      <c r="J73" s="91"/>
      <c r="K73" s="91"/>
      <c r="L73" s="91"/>
      <c r="M73" s="91"/>
      <c r="N73" s="91"/>
      <c r="O73" s="268"/>
      <c r="P73" s="268"/>
      <c r="Q73" s="268"/>
      <c r="R73" s="268"/>
      <c r="S73" s="268"/>
      <c r="T73" s="268"/>
      <c r="U73" s="830"/>
    </row>
    <row r="74" spans="2:21" x14ac:dyDescent="0.2">
      <c r="B74" s="526" t="s">
        <v>207</v>
      </c>
      <c r="C74" s="526" t="s">
        <v>183</v>
      </c>
      <c r="D74" s="526">
        <v>240</v>
      </c>
      <c r="E74" s="526">
        <v>4</v>
      </c>
      <c r="F74" s="91"/>
      <c r="G74" s="91"/>
      <c r="H74" s="91"/>
      <c r="I74" s="91"/>
      <c r="J74" s="91"/>
      <c r="K74" s="91"/>
      <c r="L74" s="91"/>
      <c r="M74" s="91"/>
      <c r="N74" s="91"/>
      <c r="O74" s="268"/>
      <c r="P74" s="268"/>
      <c r="Q74" s="268"/>
      <c r="R74" s="268"/>
      <c r="S74" s="268"/>
      <c r="T74" s="268"/>
      <c r="U74" s="830"/>
    </row>
    <row r="75" spans="2:21" x14ac:dyDescent="0.2">
      <c r="B75" s="526" t="s">
        <v>235</v>
      </c>
      <c r="C75" s="526" t="s">
        <v>183</v>
      </c>
      <c r="D75" s="526">
        <v>120</v>
      </c>
      <c r="E75" s="526">
        <v>1</v>
      </c>
      <c r="F75" s="91"/>
      <c r="G75" s="91"/>
      <c r="H75" s="91"/>
      <c r="I75" s="91"/>
      <c r="J75" s="91"/>
      <c r="K75" s="91"/>
      <c r="L75" s="91"/>
      <c r="M75" s="91"/>
      <c r="N75" s="91"/>
      <c r="O75" s="268"/>
      <c r="P75" s="268"/>
      <c r="Q75" s="268"/>
      <c r="R75" s="268"/>
      <c r="S75" s="268"/>
      <c r="T75" s="268"/>
      <c r="U75" s="830"/>
    </row>
    <row r="76" spans="2:21" x14ac:dyDescent="0.2">
      <c r="B76" s="526" t="s">
        <v>270</v>
      </c>
      <c r="C76" s="526" t="s">
        <v>183</v>
      </c>
      <c r="D76" s="526">
        <v>160</v>
      </c>
      <c r="E76" s="526">
        <v>1</v>
      </c>
      <c r="F76" s="91">
        <v>11</v>
      </c>
      <c r="G76" s="91">
        <v>24</v>
      </c>
      <c r="H76" s="91"/>
      <c r="I76" s="91"/>
      <c r="J76" s="91"/>
      <c r="K76" s="91"/>
      <c r="L76" s="91"/>
      <c r="M76" s="91"/>
      <c r="N76" s="91"/>
      <c r="O76" s="268"/>
      <c r="P76" s="268"/>
      <c r="Q76" s="268"/>
      <c r="R76" s="268"/>
      <c r="S76" s="268"/>
      <c r="T76" s="268"/>
      <c r="U76" s="830"/>
    </row>
    <row r="77" spans="2:21" x14ac:dyDescent="0.2">
      <c r="B77" s="526" t="s">
        <v>270</v>
      </c>
      <c r="C77" s="526" t="s">
        <v>183</v>
      </c>
      <c r="D77" s="526">
        <v>160</v>
      </c>
      <c r="E77" s="526">
        <v>2</v>
      </c>
      <c r="F77" s="91">
        <v>10</v>
      </c>
      <c r="G77" s="91"/>
      <c r="H77" s="91"/>
      <c r="I77" s="91"/>
      <c r="J77" s="91"/>
      <c r="K77" s="91"/>
      <c r="L77" s="91"/>
      <c r="M77" s="91"/>
      <c r="N77" s="91"/>
      <c r="O77" s="268"/>
      <c r="P77" s="268"/>
      <c r="Q77" s="268"/>
      <c r="R77" s="268"/>
      <c r="S77" s="268"/>
      <c r="T77" s="268"/>
      <c r="U77" s="830"/>
    </row>
    <row r="78" spans="2:21" x14ac:dyDescent="0.2">
      <c r="B78" s="526" t="s">
        <v>522</v>
      </c>
      <c r="C78" s="526"/>
      <c r="D78" s="526">
        <v>80</v>
      </c>
      <c r="E78" s="526">
        <v>1</v>
      </c>
      <c r="F78" s="91"/>
      <c r="G78" s="91"/>
      <c r="H78" s="91"/>
      <c r="I78" s="91"/>
      <c r="J78" s="91"/>
      <c r="K78" s="91"/>
      <c r="L78" s="91"/>
      <c r="M78" s="91"/>
      <c r="N78" s="91"/>
      <c r="O78" s="268"/>
      <c r="P78" s="268"/>
      <c r="Q78" s="268"/>
      <c r="R78" s="268"/>
      <c r="S78" s="268"/>
      <c r="T78" s="268"/>
      <c r="U78" s="830"/>
    </row>
    <row r="79" spans="2:21" x14ac:dyDescent="0.2">
      <c r="B79" s="526" t="s">
        <v>523</v>
      </c>
      <c r="C79" s="526"/>
      <c r="D79" s="526">
        <v>80</v>
      </c>
      <c r="E79" s="526">
        <v>3</v>
      </c>
      <c r="F79" s="91"/>
      <c r="G79" s="91"/>
      <c r="H79" s="91"/>
      <c r="I79" s="91"/>
      <c r="J79" s="91"/>
      <c r="K79" s="91"/>
      <c r="L79" s="91"/>
      <c r="M79" s="91"/>
      <c r="N79" s="91"/>
      <c r="O79" s="268"/>
      <c r="P79" s="268"/>
      <c r="Q79" s="268"/>
      <c r="R79" s="268"/>
      <c r="S79" s="268"/>
      <c r="T79" s="268"/>
      <c r="U79" s="830"/>
    </row>
    <row r="80" spans="2:21" x14ac:dyDescent="0.2">
      <c r="B80" s="526" t="s">
        <v>340</v>
      </c>
      <c r="C80" s="526" t="s">
        <v>185</v>
      </c>
      <c r="D80" s="526">
        <v>120</v>
      </c>
      <c r="E80" s="526">
        <v>1</v>
      </c>
      <c r="F80" s="91">
        <v>12</v>
      </c>
      <c r="G80" s="91"/>
      <c r="H80" s="91"/>
      <c r="I80" s="91"/>
      <c r="J80" s="91"/>
      <c r="K80" s="91"/>
      <c r="L80" s="91">
        <v>7</v>
      </c>
      <c r="M80" s="91"/>
      <c r="N80" s="91"/>
      <c r="O80" s="268"/>
      <c r="P80" s="268">
        <v>11</v>
      </c>
      <c r="Q80" s="268"/>
      <c r="R80" s="268"/>
      <c r="S80" s="268"/>
      <c r="T80" s="268"/>
      <c r="U80" s="830"/>
    </row>
    <row r="81" spans="2:21" x14ac:dyDescent="0.2">
      <c r="B81" s="526" t="s">
        <v>340</v>
      </c>
      <c r="C81" s="526" t="s">
        <v>185</v>
      </c>
      <c r="D81" s="526">
        <v>120</v>
      </c>
      <c r="E81" s="526">
        <v>2</v>
      </c>
      <c r="F81" s="91"/>
      <c r="G81" s="91"/>
      <c r="H81" s="91"/>
      <c r="I81" s="91"/>
      <c r="J81" s="91">
        <v>7</v>
      </c>
      <c r="K81" s="91"/>
      <c r="L81" s="91"/>
      <c r="M81" s="91">
        <v>9</v>
      </c>
      <c r="N81" s="91">
        <v>0</v>
      </c>
      <c r="O81" s="268"/>
      <c r="P81" s="268"/>
      <c r="Q81" s="268">
        <v>8</v>
      </c>
      <c r="R81" s="268"/>
      <c r="S81" s="268"/>
      <c r="T81" s="268"/>
      <c r="U81" s="830"/>
    </row>
    <row r="82" spans="2:21" x14ac:dyDescent="0.2">
      <c r="B82" s="526" t="s">
        <v>316</v>
      </c>
      <c r="C82" s="526" t="s">
        <v>161</v>
      </c>
      <c r="D82" s="526">
        <v>120</v>
      </c>
      <c r="E82" s="526">
        <v>1</v>
      </c>
      <c r="F82" s="91"/>
      <c r="G82" s="91"/>
      <c r="H82" s="91"/>
      <c r="I82" s="91"/>
      <c r="J82" s="91"/>
      <c r="K82" s="91"/>
      <c r="L82" s="91"/>
      <c r="M82" s="91"/>
      <c r="N82" s="91">
        <v>7</v>
      </c>
      <c r="O82" s="268"/>
      <c r="P82" s="268"/>
      <c r="Q82" s="268"/>
      <c r="R82" s="268">
        <v>7</v>
      </c>
      <c r="S82" s="268"/>
      <c r="T82" s="268"/>
      <c r="U82" s="830"/>
    </row>
    <row r="83" spans="2:21" x14ac:dyDescent="0.2">
      <c r="B83" s="526" t="s">
        <v>316</v>
      </c>
      <c r="C83" s="526" t="s">
        <v>161</v>
      </c>
      <c r="D83" s="526">
        <v>120</v>
      </c>
      <c r="E83" s="526">
        <v>2</v>
      </c>
      <c r="F83" s="91"/>
      <c r="G83" s="91"/>
      <c r="H83" s="91"/>
      <c r="I83" s="91"/>
      <c r="J83" s="91"/>
      <c r="K83" s="91"/>
      <c r="L83" s="91"/>
      <c r="M83" s="91"/>
      <c r="N83" s="91"/>
      <c r="O83" s="268"/>
      <c r="P83" s="268"/>
      <c r="Q83" s="268"/>
      <c r="R83" s="268"/>
      <c r="S83" s="268">
        <v>8</v>
      </c>
      <c r="T83" s="268"/>
      <c r="U83" s="830"/>
    </row>
    <row r="84" spans="2:21" x14ac:dyDescent="0.2">
      <c r="B84" s="526" t="s">
        <v>319</v>
      </c>
      <c r="C84" s="526" t="s">
        <v>161</v>
      </c>
      <c r="D84" s="526">
        <v>120</v>
      </c>
      <c r="E84" s="526">
        <v>3</v>
      </c>
      <c r="F84" s="91"/>
      <c r="G84" s="91"/>
      <c r="H84" s="91"/>
      <c r="I84" s="91"/>
      <c r="J84" s="91"/>
      <c r="K84" s="91"/>
      <c r="L84" s="91"/>
      <c r="M84" s="91"/>
      <c r="N84" s="91"/>
      <c r="O84" s="268"/>
      <c r="P84" s="268"/>
      <c r="Q84" s="268"/>
      <c r="R84" s="268"/>
      <c r="S84" s="268"/>
      <c r="T84" s="268">
        <v>5</v>
      </c>
      <c r="U84" s="830"/>
    </row>
    <row r="85" spans="2:21" x14ac:dyDescent="0.2">
      <c r="B85" s="526" t="s">
        <v>319</v>
      </c>
      <c r="C85" s="526" t="s">
        <v>161</v>
      </c>
      <c r="D85" s="526">
        <v>120</v>
      </c>
      <c r="E85" s="526">
        <v>4</v>
      </c>
      <c r="F85" s="91"/>
      <c r="G85" s="91"/>
      <c r="H85" s="91"/>
      <c r="I85" s="91"/>
      <c r="J85" s="91"/>
      <c r="K85" s="91"/>
      <c r="L85" s="91"/>
      <c r="M85" s="91"/>
      <c r="N85" s="91"/>
      <c r="O85" s="268"/>
      <c r="P85" s="268"/>
      <c r="Q85" s="268"/>
      <c r="R85" s="268"/>
      <c r="S85" s="268"/>
      <c r="T85" s="268"/>
      <c r="U85" s="830">
        <v>5</v>
      </c>
    </row>
    <row r="86" spans="2:21" x14ac:dyDescent="0.2">
      <c r="B86" s="526" t="s">
        <v>236</v>
      </c>
      <c r="C86" s="526" t="s">
        <v>161</v>
      </c>
      <c r="D86" s="526">
        <v>120</v>
      </c>
      <c r="E86" s="526">
        <v>1</v>
      </c>
      <c r="F86" s="91"/>
      <c r="G86" s="91"/>
      <c r="H86" s="91"/>
      <c r="I86" s="91"/>
      <c r="J86" s="91"/>
      <c r="K86" s="91">
        <v>7</v>
      </c>
      <c r="L86" s="91"/>
      <c r="M86" s="91"/>
      <c r="N86" s="91"/>
      <c r="O86" s="268"/>
      <c r="P86" s="268"/>
      <c r="Q86" s="268"/>
      <c r="R86" s="268"/>
      <c r="S86" s="268"/>
      <c r="T86" s="268"/>
      <c r="U86" s="830"/>
    </row>
    <row r="87" spans="2:21" x14ac:dyDescent="0.2">
      <c r="B87" s="526" t="s">
        <v>236</v>
      </c>
      <c r="C87" s="526" t="s">
        <v>161</v>
      </c>
      <c r="D87" s="526">
        <v>160</v>
      </c>
      <c r="E87" s="526">
        <v>1</v>
      </c>
      <c r="F87" s="91"/>
      <c r="G87" s="91"/>
      <c r="H87" s="91"/>
      <c r="I87" s="91">
        <v>1</v>
      </c>
      <c r="J87" s="91"/>
      <c r="K87" s="91"/>
      <c r="L87" s="91"/>
      <c r="M87" s="91"/>
      <c r="N87" s="91"/>
      <c r="O87" s="268"/>
      <c r="P87" s="268"/>
      <c r="Q87" s="268"/>
      <c r="R87" s="268"/>
      <c r="S87" s="268"/>
      <c r="T87" s="268"/>
      <c r="U87" s="830"/>
    </row>
    <row r="88" spans="2:21" x14ac:dyDescent="0.2">
      <c r="B88" s="526" t="s">
        <v>236</v>
      </c>
      <c r="C88" s="526" t="s">
        <v>161</v>
      </c>
      <c r="D88" s="526">
        <v>160</v>
      </c>
      <c r="E88" s="526">
        <v>1</v>
      </c>
      <c r="F88" s="91"/>
      <c r="G88" s="91"/>
      <c r="H88" s="91">
        <v>10</v>
      </c>
      <c r="I88" s="91"/>
      <c r="J88" s="91"/>
      <c r="K88" s="91"/>
      <c r="L88" s="91"/>
      <c r="M88" s="91"/>
      <c r="N88" s="91"/>
      <c r="O88" s="268"/>
      <c r="P88" s="268"/>
      <c r="Q88" s="268"/>
      <c r="R88" s="268"/>
      <c r="S88" s="268"/>
      <c r="T88" s="268"/>
      <c r="U88" s="830"/>
    </row>
    <row r="89" spans="2:21" x14ac:dyDescent="0.2">
      <c r="B89" s="526" t="s">
        <v>236</v>
      </c>
      <c r="C89" s="526" t="s">
        <v>161</v>
      </c>
      <c r="D89" s="526">
        <v>120</v>
      </c>
      <c r="E89" s="526">
        <v>2</v>
      </c>
      <c r="F89" s="91"/>
      <c r="G89" s="91">
        <v>8</v>
      </c>
      <c r="H89" s="91"/>
      <c r="I89" s="91"/>
      <c r="J89" s="91"/>
      <c r="K89" s="91"/>
      <c r="L89" s="91">
        <v>9</v>
      </c>
      <c r="M89" s="91"/>
      <c r="N89" s="91"/>
      <c r="O89" s="268"/>
      <c r="P89" s="268"/>
      <c r="Q89" s="268"/>
      <c r="R89" s="268"/>
      <c r="S89" s="268"/>
      <c r="T89" s="268"/>
      <c r="U89" s="830"/>
    </row>
    <row r="90" spans="2:21" x14ac:dyDescent="0.2">
      <c r="B90" s="526" t="s">
        <v>236</v>
      </c>
      <c r="C90" s="526" t="s">
        <v>161</v>
      </c>
      <c r="D90" s="526">
        <v>160</v>
      </c>
      <c r="E90" s="526">
        <v>3</v>
      </c>
      <c r="F90" s="91"/>
      <c r="G90" s="91"/>
      <c r="H90" s="91"/>
      <c r="I90" s="91">
        <v>7</v>
      </c>
      <c r="J90" s="91">
        <v>2</v>
      </c>
      <c r="K90" s="91"/>
      <c r="L90" s="91"/>
      <c r="M90" s="91"/>
      <c r="N90" s="91"/>
      <c r="O90" s="268"/>
      <c r="P90" s="268"/>
      <c r="Q90" s="268"/>
      <c r="R90" s="268"/>
      <c r="S90" s="268"/>
      <c r="T90" s="268"/>
      <c r="U90" s="830"/>
    </row>
    <row r="91" spans="2:21" x14ac:dyDescent="0.2">
      <c r="B91" s="526" t="s">
        <v>236</v>
      </c>
      <c r="C91" s="526" t="s">
        <v>161</v>
      </c>
      <c r="D91" s="526">
        <v>120</v>
      </c>
      <c r="E91" s="526">
        <v>4</v>
      </c>
      <c r="F91" s="91"/>
      <c r="G91" s="91"/>
      <c r="H91" s="91"/>
      <c r="I91" s="91"/>
      <c r="J91" s="91"/>
      <c r="K91" s="91">
        <v>2</v>
      </c>
      <c r="L91" s="91"/>
      <c r="M91" s="91"/>
      <c r="N91" s="91"/>
      <c r="O91" s="268"/>
      <c r="P91" s="268"/>
      <c r="Q91" s="268"/>
      <c r="R91" s="268"/>
      <c r="S91" s="268"/>
      <c r="T91" s="268"/>
      <c r="U91" s="830"/>
    </row>
    <row r="92" spans="2:21" x14ac:dyDescent="0.2">
      <c r="B92" s="526" t="s">
        <v>237</v>
      </c>
      <c r="C92" s="526" t="s">
        <v>185</v>
      </c>
      <c r="D92" s="526">
        <v>120</v>
      </c>
      <c r="E92" s="526">
        <v>1</v>
      </c>
      <c r="F92" s="91"/>
      <c r="G92" s="91"/>
      <c r="H92" s="91"/>
      <c r="I92" s="91"/>
      <c r="J92" s="91"/>
      <c r="K92" s="91"/>
      <c r="L92" s="91"/>
      <c r="M92" s="91"/>
      <c r="N92" s="91"/>
      <c r="O92" s="268"/>
      <c r="P92" s="268"/>
      <c r="Q92" s="268"/>
      <c r="R92" s="268"/>
      <c r="S92" s="268"/>
      <c r="T92" s="268"/>
      <c r="U92" s="830"/>
    </row>
    <row r="93" spans="2:21" x14ac:dyDescent="0.2">
      <c r="B93" s="526" t="s">
        <v>237</v>
      </c>
      <c r="C93" s="526" t="s">
        <v>185</v>
      </c>
      <c r="D93" s="526">
        <v>120</v>
      </c>
      <c r="E93" s="526">
        <v>2</v>
      </c>
      <c r="F93" s="91">
        <v>8</v>
      </c>
      <c r="G93" s="91">
        <v>8</v>
      </c>
      <c r="H93" s="91"/>
      <c r="I93" s="91"/>
      <c r="J93" s="91"/>
      <c r="K93" s="91"/>
      <c r="L93" s="91"/>
      <c r="M93" s="91"/>
      <c r="N93" s="91"/>
      <c r="O93" s="268"/>
      <c r="P93" s="268"/>
      <c r="Q93" s="268"/>
      <c r="R93" s="268"/>
      <c r="S93" s="268"/>
      <c r="T93" s="268"/>
      <c r="U93" s="830"/>
    </row>
    <row r="94" spans="2:21" x14ac:dyDescent="0.2">
      <c r="B94" s="526" t="s">
        <v>237</v>
      </c>
      <c r="C94" s="526" t="s">
        <v>185</v>
      </c>
      <c r="D94" s="526">
        <v>120</v>
      </c>
      <c r="E94" s="526">
        <v>3</v>
      </c>
      <c r="F94" s="91"/>
      <c r="G94" s="91"/>
      <c r="H94" s="91"/>
      <c r="I94" s="91"/>
      <c r="J94" s="91"/>
      <c r="K94" s="91"/>
      <c r="L94" s="91"/>
      <c r="M94" s="91"/>
      <c r="N94" s="91"/>
      <c r="O94" s="268"/>
      <c r="P94" s="268"/>
      <c r="Q94" s="268"/>
      <c r="R94" s="268"/>
      <c r="S94" s="268"/>
      <c r="T94" s="268"/>
      <c r="U94" s="830"/>
    </row>
    <row r="95" spans="2:21" x14ac:dyDescent="0.2">
      <c r="B95" s="526" t="s">
        <v>521</v>
      </c>
      <c r="C95" s="526"/>
      <c r="D95" s="526">
        <v>120</v>
      </c>
      <c r="E95" s="526">
        <v>1</v>
      </c>
      <c r="F95" s="91"/>
      <c r="G95" s="91"/>
      <c r="H95" s="91"/>
      <c r="I95" s="91"/>
      <c r="J95" s="91"/>
      <c r="K95" s="91"/>
      <c r="L95" s="91"/>
      <c r="M95" s="91"/>
      <c r="N95" s="91"/>
      <c r="O95" s="268"/>
      <c r="P95" s="268"/>
      <c r="Q95" s="268"/>
      <c r="R95" s="268"/>
      <c r="S95" s="268"/>
      <c r="T95" s="268"/>
      <c r="U95" s="830"/>
    </row>
    <row r="96" spans="2:21" x14ac:dyDescent="0.2">
      <c r="B96" s="526" t="s">
        <v>341</v>
      </c>
      <c r="C96" s="526" t="s">
        <v>185</v>
      </c>
      <c r="D96" s="526">
        <v>120</v>
      </c>
      <c r="E96" s="526">
        <v>1</v>
      </c>
      <c r="F96" s="91">
        <v>14</v>
      </c>
      <c r="G96" s="91">
        <v>31</v>
      </c>
      <c r="H96" s="91">
        <v>12</v>
      </c>
      <c r="I96" s="91">
        <v>16</v>
      </c>
      <c r="J96" s="91">
        <v>21</v>
      </c>
      <c r="K96" s="91">
        <v>14</v>
      </c>
      <c r="L96" s="91">
        <v>20</v>
      </c>
      <c r="M96" s="91">
        <v>14</v>
      </c>
      <c r="N96" s="91">
        <v>14</v>
      </c>
      <c r="O96" s="268">
        <v>13</v>
      </c>
      <c r="P96" s="268">
        <v>8</v>
      </c>
      <c r="Q96" s="268">
        <v>15</v>
      </c>
      <c r="R96" s="268">
        <v>23</v>
      </c>
      <c r="S96" s="268">
        <v>11</v>
      </c>
      <c r="T96" s="268">
        <v>12</v>
      </c>
      <c r="U96" s="830">
        <v>10</v>
      </c>
    </row>
    <row r="97" spans="2:21" x14ac:dyDescent="0.2">
      <c r="B97" s="526" t="s">
        <v>341</v>
      </c>
      <c r="C97" s="526" t="s">
        <v>185</v>
      </c>
      <c r="D97" s="526">
        <v>120</v>
      </c>
      <c r="E97" s="526">
        <v>2</v>
      </c>
      <c r="F97" s="91">
        <v>12</v>
      </c>
      <c r="G97" s="91">
        <v>13</v>
      </c>
      <c r="H97" s="91">
        <v>17</v>
      </c>
      <c r="I97" s="91">
        <v>8</v>
      </c>
      <c r="J97" s="91">
        <v>13</v>
      </c>
      <c r="K97" s="91">
        <v>8</v>
      </c>
      <c r="L97" s="91">
        <v>12</v>
      </c>
      <c r="M97" s="91">
        <v>9</v>
      </c>
      <c r="N97" s="91">
        <v>8</v>
      </c>
      <c r="O97" s="268">
        <v>9</v>
      </c>
      <c r="P97" s="268">
        <v>9</v>
      </c>
      <c r="Q97" s="268">
        <v>9</v>
      </c>
      <c r="R97" s="268">
        <v>10</v>
      </c>
      <c r="S97" s="268">
        <v>9</v>
      </c>
      <c r="T97" s="268">
        <v>13</v>
      </c>
      <c r="U97" s="830">
        <v>8</v>
      </c>
    </row>
    <row r="98" spans="2:21" x14ac:dyDescent="0.2">
      <c r="B98" s="526" t="s">
        <v>341</v>
      </c>
      <c r="C98" s="526" t="s">
        <v>185</v>
      </c>
      <c r="D98" s="526">
        <v>240</v>
      </c>
      <c r="E98" s="526">
        <v>1</v>
      </c>
      <c r="F98" s="91"/>
      <c r="G98" s="91"/>
      <c r="H98" s="91"/>
      <c r="I98" s="91"/>
      <c r="J98" s="91"/>
      <c r="K98" s="91"/>
      <c r="L98" s="91"/>
      <c r="M98" s="91"/>
      <c r="N98" s="91"/>
      <c r="O98" s="268"/>
      <c r="P98" s="268"/>
      <c r="Q98" s="268"/>
      <c r="R98" s="268"/>
      <c r="S98" s="268"/>
      <c r="T98" s="268"/>
      <c r="U98" s="830"/>
    </row>
    <row r="99" spans="2:21" x14ac:dyDescent="0.2">
      <c r="B99" s="526" t="s">
        <v>212</v>
      </c>
      <c r="C99" s="526" t="s">
        <v>161</v>
      </c>
      <c r="D99" s="526">
        <v>120</v>
      </c>
      <c r="E99" s="526">
        <v>1</v>
      </c>
      <c r="F99" s="91"/>
      <c r="G99" s="91"/>
      <c r="H99" s="91"/>
      <c r="I99" s="91"/>
      <c r="J99" s="91"/>
      <c r="K99" s="91"/>
      <c r="L99" s="91">
        <v>5</v>
      </c>
      <c r="M99" s="91">
        <v>8</v>
      </c>
      <c r="N99" s="91">
        <v>8</v>
      </c>
      <c r="O99" s="268">
        <v>9</v>
      </c>
      <c r="P99" s="268">
        <v>7</v>
      </c>
      <c r="Q99" s="268">
        <v>9</v>
      </c>
      <c r="R99" s="268">
        <v>9</v>
      </c>
      <c r="S99" s="268"/>
      <c r="T99" s="268">
        <v>9</v>
      </c>
      <c r="U99" s="830">
        <v>10</v>
      </c>
    </row>
    <row r="100" spans="2:21" x14ac:dyDescent="0.2">
      <c r="B100" s="526" t="s">
        <v>212</v>
      </c>
      <c r="C100" s="526" t="s">
        <v>161</v>
      </c>
      <c r="D100" s="526">
        <v>120</v>
      </c>
      <c r="E100" s="526">
        <v>2</v>
      </c>
      <c r="F100" s="91"/>
      <c r="G100" s="91"/>
      <c r="H100" s="91"/>
      <c r="I100" s="91"/>
      <c r="J100" s="91"/>
      <c r="K100" s="91"/>
      <c r="L100" s="91">
        <v>4</v>
      </c>
      <c r="M100" s="91">
        <v>6</v>
      </c>
      <c r="N100" s="91">
        <v>4</v>
      </c>
      <c r="O100" s="268">
        <v>7</v>
      </c>
      <c r="P100" s="268">
        <v>8</v>
      </c>
      <c r="Q100" s="268">
        <v>2</v>
      </c>
      <c r="R100" s="268">
        <v>8</v>
      </c>
      <c r="S100" s="268">
        <v>12</v>
      </c>
      <c r="T100" s="268"/>
      <c r="U100" s="830"/>
    </row>
    <row r="101" spans="2:21" x14ac:dyDescent="0.2">
      <c r="B101" s="526" t="s">
        <v>321</v>
      </c>
      <c r="C101" s="526" t="s">
        <v>161</v>
      </c>
      <c r="D101" s="526">
        <v>120</v>
      </c>
      <c r="E101" s="526">
        <v>3</v>
      </c>
      <c r="F101" s="91"/>
      <c r="G101" s="91"/>
      <c r="H101" s="91"/>
      <c r="I101" s="91"/>
      <c r="J101" s="91"/>
      <c r="K101" s="91"/>
      <c r="L101" s="91"/>
      <c r="M101" s="91">
        <v>3</v>
      </c>
      <c r="N101" s="91">
        <v>5</v>
      </c>
      <c r="O101" s="268">
        <v>2</v>
      </c>
      <c r="P101" s="268"/>
      <c r="Q101" s="268">
        <v>6</v>
      </c>
      <c r="R101" s="268">
        <v>2</v>
      </c>
      <c r="S101" s="268"/>
      <c r="T101" s="268">
        <v>9</v>
      </c>
      <c r="U101" s="830"/>
    </row>
    <row r="102" spans="2:21" x14ac:dyDescent="0.2">
      <c r="B102" s="526" t="s">
        <v>321</v>
      </c>
      <c r="C102" s="526" t="s">
        <v>161</v>
      </c>
      <c r="D102" s="526">
        <v>120</v>
      </c>
      <c r="E102" s="526">
        <v>4</v>
      </c>
      <c r="F102" s="91"/>
      <c r="G102" s="91"/>
      <c r="H102" s="91"/>
      <c r="I102" s="91"/>
      <c r="J102" s="91"/>
      <c r="K102" s="91"/>
      <c r="L102" s="91"/>
      <c r="M102" s="91"/>
      <c r="N102" s="91">
        <v>4</v>
      </c>
      <c r="O102" s="268">
        <v>8</v>
      </c>
      <c r="P102" s="268"/>
      <c r="Q102" s="268"/>
      <c r="R102" s="268">
        <v>4</v>
      </c>
      <c r="S102" s="268"/>
      <c r="T102" s="268"/>
      <c r="U102" s="830">
        <v>7</v>
      </c>
    </row>
    <row r="103" spans="2:21" x14ac:dyDescent="0.2">
      <c r="B103" s="526" t="s">
        <v>238</v>
      </c>
      <c r="C103" s="526" t="s">
        <v>161</v>
      </c>
      <c r="D103" s="526">
        <v>120</v>
      </c>
      <c r="E103" s="526">
        <v>1</v>
      </c>
      <c r="F103" s="91"/>
      <c r="G103" s="91">
        <v>8</v>
      </c>
      <c r="H103" s="91">
        <v>10</v>
      </c>
      <c r="I103" s="91">
        <v>10</v>
      </c>
      <c r="J103" s="91">
        <v>6</v>
      </c>
      <c r="K103" s="91">
        <v>8</v>
      </c>
      <c r="L103" s="91"/>
      <c r="M103" s="91"/>
      <c r="N103" s="91"/>
      <c r="O103" s="268"/>
      <c r="P103" s="268"/>
      <c r="Q103" s="268"/>
      <c r="R103" s="268"/>
      <c r="S103" s="268"/>
      <c r="T103" s="268"/>
      <c r="U103" s="830"/>
    </row>
    <row r="104" spans="2:21" x14ac:dyDescent="0.2">
      <c r="B104" s="526" t="s">
        <v>238</v>
      </c>
      <c r="C104" s="526" t="s">
        <v>161</v>
      </c>
      <c r="D104" s="526">
        <v>160</v>
      </c>
      <c r="E104" s="526">
        <v>1</v>
      </c>
      <c r="F104" s="91"/>
      <c r="G104" s="91"/>
      <c r="H104" s="91"/>
      <c r="I104" s="91"/>
      <c r="J104" s="91"/>
      <c r="K104" s="91"/>
      <c r="L104" s="91"/>
      <c r="M104" s="91"/>
      <c r="N104" s="91"/>
      <c r="O104" s="268"/>
      <c r="P104" s="268"/>
      <c r="Q104" s="268"/>
      <c r="R104" s="268"/>
      <c r="S104" s="268"/>
      <c r="T104" s="268"/>
      <c r="U104" s="830"/>
    </row>
    <row r="105" spans="2:21" x14ac:dyDescent="0.2">
      <c r="B105" s="526" t="s">
        <v>238</v>
      </c>
      <c r="C105" s="526" t="s">
        <v>161</v>
      </c>
      <c r="D105" s="526">
        <v>120</v>
      </c>
      <c r="E105" s="526">
        <v>2</v>
      </c>
      <c r="F105" s="91"/>
      <c r="G105" s="91"/>
      <c r="H105" s="91">
        <v>8</v>
      </c>
      <c r="I105" s="91">
        <v>8</v>
      </c>
      <c r="J105" s="91">
        <v>8</v>
      </c>
      <c r="K105" s="91">
        <v>6</v>
      </c>
      <c r="L105" s="91"/>
      <c r="M105" s="91"/>
      <c r="N105" s="91"/>
      <c r="O105" s="268"/>
      <c r="P105" s="268"/>
      <c r="Q105" s="268"/>
      <c r="R105" s="268"/>
      <c r="S105" s="268"/>
      <c r="T105" s="268"/>
      <c r="U105" s="830"/>
    </row>
    <row r="106" spans="2:21" x14ac:dyDescent="0.2">
      <c r="B106" s="526" t="s">
        <v>238</v>
      </c>
      <c r="C106" s="526" t="s">
        <v>161</v>
      </c>
      <c r="D106" s="526">
        <v>160</v>
      </c>
      <c r="E106" s="526">
        <v>2</v>
      </c>
      <c r="F106" s="91"/>
      <c r="G106" s="91"/>
      <c r="H106" s="91"/>
      <c r="I106" s="91"/>
      <c r="J106" s="91"/>
      <c r="K106" s="91"/>
      <c r="L106" s="91"/>
      <c r="M106" s="91"/>
      <c r="N106" s="91"/>
      <c r="O106" s="268"/>
      <c r="P106" s="268"/>
      <c r="Q106" s="268"/>
      <c r="R106" s="268"/>
      <c r="S106" s="268"/>
      <c r="T106" s="268"/>
      <c r="U106" s="830"/>
    </row>
    <row r="107" spans="2:21" x14ac:dyDescent="0.2">
      <c r="B107" s="526" t="s">
        <v>238</v>
      </c>
      <c r="C107" s="526" t="s">
        <v>161</v>
      </c>
      <c r="D107" s="526">
        <v>120</v>
      </c>
      <c r="E107" s="526">
        <v>3</v>
      </c>
      <c r="F107" s="91"/>
      <c r="G107" s="91">
        <v>8</v>
      </c>
      <c r="H107" s="91"/>
      <c r="I107" s="91">
        <v>8</v>
      </c>
      <c r="J107" s="91">
        <v>8</v>
      </c>
      <c r="K107" s="91">
        <v>2</v>
      </c>
      <c r="L107" s="91"/>
      <c r="M107" s="91"/>
      <c r="N107" s="91"/>
      <c r="O107" s="268"/>
      <c r="P107" s="268"/>
      <c r="Q107" s="268"/>
      <c r="R107" s="268"/>
      <c r="S107" s="268"/>
      <c r="T107" s="268"/>
      <c r="U107" s="830"/>
    </row>
    <row r="108" spans="2:21" x14ac:dyDescent="0.2">
      <c r="B108" s="526" t="s">
        <v>238</v>
      </c>
      <c r="C108" s="526" t="s">
        <v>161</v>
      </c>
      <c r="D108" s="526">
        <v>160</v>
      </c>
      <c r="E108" s="526">
        <v>3</v>
      </c>
      <c r="F108" s="91"/>
      <c r="G108" s="91"/>
      <c r="H108" s="91"/>
      <c r="I108" s="91"/>
      <c r="J108" s="91"/>
      <c r="K108" s="91"/>
      <c r="L108" s="91"/>
      <c r="M108" s="91"/>
      <c r="N108" s="91"/>
      <c r="O108" s="268"/>
      <c r="P108" s="268"/>
      <c r="Q108" s="268"/>
      <c r="R108" s="268"/>
      <c r="S108" s="268"/>
      <c r="T108" s="268"/>
      <c r="U108" s="830"/>
    </row>
    <row r="109" spans="2:21" x14ac:dyDescent="0.2">
      <c r="B109" s="526" t="s">
        <v>238</v>
      </c>
      <c r="C109" s="526" t="s">
        <v>161</v>
      </c>
      <c r="D109" s="526">
        <v>120</v>
      </c>
      <c r="E109" s="526">
        <v>4</v>
      </c>
      <c r="F109" s="91"/>
      <c r="G109" s="91"/>
      <c r="H109" s="91">
        <v>9</v>
      </c>
      <c r="I109" s="91"/>
      <c r="J109" s="91">
        <v>3</v>
      </c>
      <c r="K109" s="91">
        <v>8</v>
      </c>
      <c r="L109" s="91"/>
      <c r="M109" s="91"/>
      <c r="N109" s="91"/>
      <c r="O109" s="268"/>
      <c r="P109" s="268"/>
      <c r="Q109" s="268"/>
      <c r="R109" s="268"/>
      <c r="S109" s="268"/>
      <c r="T109" s="268"/>
      <c r="U109" s="830"/>
    </row>
    <row r="110" spans="2:21" x14ac:dyDescent="0.2">
      <c r="B110" s="526" t="s">
        <v>295</v>
      </c>
      <c r="C110" s="526" t="s">
        <v>161</v>
      </c>
      <c r="D110" s="526">
        <v>120</v>
      </c>
      <c r="E110" s="526" t="s">
        <v>304</v>
      </c>
      <c r="F110" s="91"/>
      <c r="G110" s="91"/>
      <c r="H110" s="91"/>
      <c r="I110" s="91"/>
      <c r="J110" s="91">
        <v>8</v>
      </c>
      <c r="K110" s="91"/>
      <c r="L110" s="91"/>
      <c r="M110" s="91"/>
      <c r="N110" s="91"/>
      <c r="O110" s="268"/>
      <c r="P110" s="268">
        <v>11</v>
      </c>
      <c r="Q110" s="268">
        <v>8</v>
      </c>
      <c r="R110" s="268">
        <v>4</v>
      </c>
      <c r="S110" s="268">
        <v>9</v>
      </c>
      <c r="T110" s="268"/>
      <c r="U110" s="830"/>
    </row>
    <row r="111" spans="2:21" x14ac:dyDescent="0.2">
      <c r="B111" s="526" t="s">
        <v>484</v>
      </c>
      <c r="C111" s="526" t="s">
        <v>161</v>
      </c>
      <c r="D111" s="526">
        <v>120</v>
      </c>
      <c r="E111" s="526"/>
      <c r="F111" s="91"/>
      <c r="G111" s="91"/>
      <c r="H111" s="91"/>
      <c r="I111" s="91"/>
      <c r="J111" s="91"/>
      <c r="K111" s="91"/>
      <c r="L111" s="91"/>
      <c r="M111" s="91"/>
      <c r="N111" s="91"/>
      <c r="O111" s="268"/>
      <c r="P111" s="268"/>
      <c r="Q111" s="268"/>
      <c r="R111" s="268"/>
      <c r="S111" s="268"/>
      <c r="T111" s="268">
        <v>8</v>
      </c>
      <c r="U111" s="830">
        <v>8</v>
      </c>
    </row>
    <row r="112" spans="2:21" x14ac:dyDescent="0.2">
      <c r="B112" s="526" t="s">
        <v>320</v>
      </c>
      <c r="C112" s="526" t="s">
        <v>161</v>
      </c>
      <c r="D112" s="526">
        <v>120</v>
      </c>
      <c r="E112" s="526">
        <v>3</v>
      </c>
      <c r="F112" s="91"/>
      <c r="G112" s="91"/>
      <c r="H112" s="91"/>
      <c r="I112" s="91"/>
      <c r="J112" s="91"/>
      <c r="K112" s="91"/>
      <c r="L112" s="91"/>
      <c r="M112" s="91"/>
      <c r="N112" s="91"/>
      <c r="O112" s="268"/>
      <c r="P112" s="268"/>
      <c r="Q112" s="268"/>
      <c r="R112" s="268">
        <v>8</v>
      </c>
      <c r="S112" s="268"/>
      <c r="T112" s="268">
        <v>8</v>
      </c>
      <c r="U112" s="830"/>
    </row>
    <row r="113" spans="2:21" x14ac:dyDescent="0.2">
      <c r="B113" s="526" t="s">
        <v>320</v>
      </c>
      <c r="C113" s="526" t="s">
        <v>161</v>
      </c>
      <c r="D113" s="526">
        <v>120</v>
      </c>
      <c r="E113" s="526">
        <v>4</v>
      </c>
      <c r="F113" s="91"/>
      <c r="G113" s="91"/>
      <c r="H113" s="91"/>
      <c r="I113" s="91"/>
      <c r="J113" s="91"/>
      <c r="K113" s="91"/>
      <c r="L113" s="91"/>
      <c r="M113" s="91"/>
      <c r="N113" s="91"/>
      <c r="O113" s="268"/>
      <c r="P113" s="268"/>
      <c r="Q113" s="268"/>
      <c r="R113" s="268"/>
      <c r="S113" s="268"/>
      <c r="T113" s="268"/>
      <c r="U113" s="830">
        <v>6</v>
      </c>
    </row>
    <row r="114" spans="2:21" x14ac:dyDescent="0.2">
      <c r="B114" s="526" t="s">
        <v>205</v>
      </c>
      <c r="C114" s="526" t="s">
        <v>185</v>
      </c>
      <c r="D114" s="526">
        <v>240</v>
      </c>
      <c r="E114" s="526">
        <v>1</v>
      </c>
      <c r="F114" s="91"/>
      <c r="G114" s="91"/>
      <c r="H114" s="91"/>
      <c r="I114" s="91"/>
      <c r="J114" s="91"/>
      <c r="K114" s="91">
        <v>8</v>
      </c>
      <c r="L114" s="91">
        <v>8</v>
      </c>
      <c r="M114" s="91"/>
      <c r="N114" s="91"/>
      <c r="O114" s="268"/>
      <c r="P114" s="268"/>
      <c r="Q114" s="268"/>
      <c r="R114" s="268"/>
      <c r="S114" s="268"/>
      <c r="T114" s="268"/>
      <c r="U114" s="830"/>
    </row>
    <row r="115" spans="2:21" x14ac:dyDescent="0.2">
      <c r="B115" s="526" t="s">
        <v>205</v>
      </c>
      <c r="C115" s="526" t="s">
        <v>185</v>
      </c>
      <c r="D115" s="526">
        <v>120</v>
      </c>
      <c r="E115" s="526">
        <v>1</v>
      </c>
      <c r="F115" s="91">
        <v>15</v>
      </c>
      <c r="G115" s="91">
        <v>11</v>
      </c>
      <c r="H115" s="91">
        <v>8</v>
      </c>
      <c r="I115" s="91">
        <v>9</v>
      </c>
      <c r="J115" s="91"/>
      <c r="K115" s="91"/>
      <c r="L115" s="91"/>
      <c r="M115" s="91"/>
      <c r="N115" s="91">
        <v>9</v>
      </c>
      <c r="O115" s="268">
        <v>8</v>
      </c>
      <c r="P115" s="268">
        <v>12</v>
      </c>
      <c r="Q115" s="268"/>
      <c r="R115" s="268"/>
      <c r="S115" s="268"/>
      <c r="T115" s="268">
        <v>8</v>
      </c>
      <c r="U115" s="830">
        <v>8</v>
      </c>
    </row>
    <row r="116" spans="2:21" x14ac:dyDescent="0.2">
      <c r="B116" s="526" t="s">
        <v>458</v>
      </c>
      <c r="C116" s="526" t="s">
        <v>161</v>
      </c>
      <c r="D116" s="526">
        <v>120</v>
      </c>
      <c r="E116" s="526">
        <v>1</v>
      </c>
      <c r="F116" s="91"/>
      <c r="G116" s="91"/>
      <c r="H116" s="91"/>
      <c r="I116" s="91"/>
      <c r="J116" s="91"/>
      <c r="K116" s="91"/>
      <c r="L116" s="91"/>
      <c r="M116" s="91"/>
      <c r="N116" s="91"/>
      <c r="O116" s="268"/>
      <c r="P116" s="268">
        <v>8</v>
      </c>
      <c r="Q116" s="268"/>
      <c r="R116" s="268">
        <v>9</v>
      </c>
      <c r="S116" s="268"/>
      <c r="T116" s="268"/>
      <c r="U116" s="830"/>
    </row>
    <row r="117" spans="2:21" x14ac:dyDescent="0.2">
      <c r="B117" s="526" t="s">
        <v>205</v>
      </c>
      <c r="C117" s="526" t="s">
        <v>185</v>
      </c>
      <c r="D117" s="526">
        <v>120</v>
      </c>
      <c r="E117" s="526">
        <v>2</v>
      </c>
      <c r="F117" s="91">
        <v>12</v>
      </c>
      <c r="G117" s="91">
        <v>12</v>
      </c>
      <c r="H117" s="91"/>
      <c r="I117" s="91">
        <v>8</v>
      </c>
      <c r="J117" s="91">
        <v>4</v>
      </c>
      <c r="K117" s="91"/>
      <c r="L117" s="91"/>
      <c r="M117" s="91"/>
      <c r="N117" s="91"/>
      <c r="O117" s="268">
        <v>9</v>
      </c>
      <c r="P117" s="268"/>
      <c r="Q117" s="268">
        <v>9</v>
      </c>
      <c r="R117" s="268"/>
      <c r="S117" s="268"/>
      <c r="T117" s="268"/>
      <c r="U117" s="830"/>
    </row>
    <row r="118" spans="2:21" x14ac:dyDescent="0.2">
      <c r="B118" s="526" t="s">
        <v>205</v>
      </c>
      <c r="C118" s="526" t="s">
        <v>161</v>
      </c>
      <c r="D118" s="526">
        <v>120</v>
      </c>
      <c r="E118" s="526">
        <v>1</v>
      </c>
      <c r="F118" s="91"/>
      <c r="G118" s="91"/>
      <c r="H118" s="91">
        <v>11</v>
      </c>
      <c r="I118" s="91"/>
      <c r="J118" s="91">
        <v>6</v>
      </c>
      <c r="K118" s="91"/>
      <c r="L118" s="91"/>
      <c r="M118" s="91"/>
      <c r="N118" s="91"/>
      <c r="O118" s="268"/>
      <c r="P118" s="268"/>
      <c r="Q118" s="268"/>
      <c r="R118" s="268"/>
      <c r="S118" s="268"/>
      <c r="T118" s="268"/>
      <c r="U118" s="830"/>
    </row>
    <row r="119" spans="2:21" x14ac:dyDescent="0.2">
      <c r="B119" s="526" t="s">
        <v>205</v>
      </c>
      <c r="C119" s="526" t="s">
        <v>161</v>
      </c>
      <c r="D119" s="526">
        <v>120</v>
      </c>
      <c r="E119" s="526">
        <v>2</v>
      </c>
      <c r="F119" s="91"/>
      <c r="G119" s="91"/>
      <c r="H119" s="91"/>
      <c r="I119" s="91">
        <v>9</v>
      </c>
      <c r="J119" s="91"/>
      <c r="K119" s="91"/>
      <c r="L119" s="91"/>
      <c r="M119" s="91"/>
      <c r="N119" s="91"/>
      <c r="O119" s="268"/>
      <c r="P119" s="268"/>
      <c r="Q119" s="268"/>
      <c r="R119" s="268"/>
      <c r="S119" s="268"/>
      <c r="T119" s="268"/>
      <c r="U119" s="830"/>
    </row>
    <row r="120" spans="2:21" x14ac:dyDescent="0.2">
      <c r="B120" s="526" t="s">
        <v>205</v>
      </c>
      <c r="C120" s="526" t="s">
        <v>161</v>
      </c>
      <c r="D120" s="526">
        <v>120</v>
      </c>
      <c r="E120" s="526">
        <v>3</v>
      </c>
      <c r="F120" s="91"/>
      <c r="G120" s="91"/>
      <c r="H120" s="91"/>
      <c r="I120" s="91"/>
      <c r="J120" s="91">
        <v>8</v>
      </c>
      <c r="K120" s="91"/>
      <c r="L120" s="91"/>
      <c r="M120" s="91"/>
      <c r="N120" s="91"/>
      <c r="O120" s="268"/>
      <c r="P120" s="268"/>
      <c r="Q120" s="268"/>
      <c r="R120" s="268"/>
      <c r="S120" s="268"/>
      <c r="T120" s="268"/>
      <c r="U120" s="830"/>
    </row>
    <row r="121" spans="2:21" x14ac:dyDescent="0.2">
      <c r="B121" s="526" t="s">
        <v>205</v>
      </c>
      <c r="C121" s="91" t="s">
        <v>161</v>
      </c>
      <c r="D121" s="91">
        <v>120</v>
      </c>
      <c r="E121" s="91">
        <v>4</v>
      </c>
      <c r="F121" s="91"/>
      <c r="G121" s="91"/>
      <c r="H121" s="91"/>
      <c r="I121" s="91"/>
      <c r="J121" s="91"/>
      <c r="K121" s="91">
        <v>8</v>
      </c>
      <c r="L121" s="91"/>
      <c r="M121" s="91"/>
      <c r="N121" s="91"/>
      <c r="O121" s="268"/>
      <c r="P121" s="268"/>
      <c r="Q121" s="268"/>
      <c r="R121" s="268"/>
      <c r="S121" s="268"/>
      <c r="T121" s="268"/>
      <c r="U121" s="830"/>
    </row>
    <row r="122" spans="2:21" x14ac:dyDescent="0.2">
      <c r="B122" s="549" t="s">
        <v>458</v>
      </c>
      <c r="C122" s="383" t="s">
        <v>161</v>
      </c>
      <c r="D122" s="383">
        <v>120</v>
      </c>
      <c r="E122" s="383">
        <v>2</v>
      </c>
      <c r="F122" s="383"/>
      <c r="G122" s="383"/>
      <c r="H122" s="383"/>
      <c r="I122" s="383"/>
      <c r="J122" s="383"/>
      <c r="K122" s="383"/>
      <c r="L122" s="556"/>
      <c r="M122" s="556"/>
      <c r="N122" s="556"/>
      <c r="O122" s="557"/>
      <c r="P122" s="557"/>
      <c r="Q122" s="269">
        <v>9</v>
      </c>
      <c r="R122" s="269"/>
      <c r="S122" s="269">
        <v>8</v>
      </c>
      <c r="T122" s="269"/>
      <c r="U122" s="832"/>
    </row>
    <row r="123" spans="2:21" x14ac:dyDescent="0.2">
      <c r="B123" s="529" t="s">
        <v>458</v>
      </c>
      <c r="C123" s="317" t="s">
        <v>161</v>
      </c>
      <c r="D123" s="317">
        <v>120</v>
      </c>
      <c r="E123" s="317">
        <v>4</v>
      </c>
      <c r="F123" s="317"/>
      <c r="G123" s="317"/>
      <c r="H123" s="317"/>
      <c r="I123" s="317"/>
      <c r="J123" s="317"/>
      <c r="K123" s="317"/>
      <c r="L123" s="317"/>
      <c r="M123" s="317"/>
      <c r="N123" s="317"/>
      <c r="O123" s="269"/>
      <c r="P123" s="269"/>
      <c r="Q123" s="269"/>
      <c r="R123" s="269"/>
      <c r="S123" s="269">
        <v>8</v>
      </c>
      <c r="T123" s="269"/>
      <c r="U123" s="832"/>
    </row>
    <row r="124" spans="2:21" x14ac:dyDescent="0.2">
      <c r="B124" s="833" t="s">
        <v>360</v>
      </c>
      <c r="C124" s="833"/>
      <c r="D124" s="833"/>
      <c r="E124" s="834"/>
      <c r="F124" s="628">
        <f>SUM(F11:F119)</f>
        <v>282</v>
      </c>
      <c r="G124" s="628">
        <f>SUM(G11:G119)</f>
        <v>359</v>
      </c>
      <c r="H124" s="628">
        <f>SUM(H11:H119)</f>
        <v>152</v>
      </c>
      <c r="I124" s="628">
        <f t="shared" ref="I124:P124" si="0">SUM(I11:I121)</f>
        <v>160</v>
      </c>
      <c r="J124" s="628">
        <f t="shared" si="0"/>
        <v>165</v>
      </c>
      <c r="K124" s="628">
        <f t="shared" si="0"/>
        <v>162</v>
      </c>
      <c r="L124" s="628">
        <f t="shared" si="0"/>
        <v>131</v>
      </c>
      <c r="M124" s="628">
        <f t="shared" si="0"/>
        <v>144</v>
      </c>
      <c r="N124" s="628">
        <f t="shared" si="0"/>
        <v>168</v>
      </c>
      <c r="O124" s="628">
        <f t="shared" si="0"/>
        <v>196</v>
      </c>
      <c r="P124" s="628">
        <f t="shared" si="0"/>
        <v>205</v>
      </c>
      <c r="Q124" s="628">
        <f>SUM(Q11:Q122)</f>
        <v>206</v>
      </c>
      <c r="R124" s="628">
        <f>SUM(R11:R122)</f>
        <v>207</v>
      </c>
      <c r="S124" s="628">
        <f>SUM(S11:S123)</f>
        <v>165</v>
      </c>
      <c r="T124" s="628">
        <f>SUM(T11:T123)</f>
        <v>156</v>
      </c>
      <c r="U124" s="835">
        <f>SUM(U11:U123)</f>
        <v>113</v>
      </c>
    </row>
  </sheetData>
  <mergeCells count="7">
    <mergeCell ref="B2:T2"/>
    <mergeCell ref="U38:U39"/>
    <mergeCell ref="B4:T4"/>
    <mergeCell ref="B5:T5"/>
    <mergeCell ref="B6:T6"/>
    <mergeCell ref="B3:T3"/>
    <mergeCell ref="U20:U21"/>
  </mergeCells>
  <phoneticPr fontId="4" type="noConversion"/>
  <pageMargins left="0.47244094488188981" right="0.35433070866141736" top="0.59055118110236227" bottom="0.98425196850393704" header="0.51181102362204722" footer="0.51181102362204722"/>
  <pageSetup paperSize="9" scale="9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S125"/>
  <sheetViews>
    <sheetView topLeftCell="B12" zoomScaleNormal="100" zoomScaleSheetLayoutView="100" workbookViewId="0">
      <pane xSplit="1" ySplit="3" topLeftCell="C63" activePane="bottomRight" state="frozen"/>
      <selection activeCell="B12" sqref="B12"/>
      <selection pane="topRight" activeCell="C12" sqref="C12"/>
      <selection pane="bottomLeft" activeCell="B15" sqref="B15"/>
      <selection pane="bottomRight" activeCell="N46" sqref="N46"/>
    </sheetView>
  </sheetViews>
  <sheetFormatPr baseColWidth="10" defaultRowHeight="13.5" x14ac:dyDescent="0.25"/>
  <cols>
    <col min="1" max="1" width="6.7109375" style="262" bestFit="1" customWidth="1"/>
    <col min="2" max="2" width="25.85546875" style="568" bestFit="1" customWidth="1"/>
    <col min="3" max="3" width="5.7109375" style="263" bestFit="1" customWidth="1"/>
    <col min="4" max="4" width="5.42578125" style="263" bestFit="1" customWidth="1"/>
    <col min="5" max="5" width="5.7109375" style="263" bestFit="1" customWidth="1"/>
    <col min="6" max="6" width="7.28515625" style="98" customWidth="1"/>
    <col min="7" max="11" width="5.7109375" style="568" bestFit="1" customWidth="1"/>
    <col min="12" max="12" width="5.7109375" style="568" customWidth="1"/>
    <col min="13" max="13" width="5.42578125" style="568" bestFit="1" customWidth="1"/>
    <col min="14" max="15" width="7.28515625" style="98" customWidth="1"/>
    <col min="16" max="16" width="17.5703125" style="56" bestFit="1" customWidth="1"/>
    <col min="17" max="16384" width="11.42578125" style="56"/>
  </cols>
  <sheetData>
    <row r="2" spans="1:19" ht="14.25" thickBot="1" x14ac:dyDescent="0.3"/>
    <row r="3" spans="1:19" ht="15" customHeight="1" x14ac:dyDescent="0.25">
      <c r="B3" s="957" t="s">
        <v>26</v>
      </c>
      <c r="C3" s="958"/>
      <c r="D3" s="958"/>
      <c r="E3" s="958"/>
      <c r="F3" s="958"/>
      <c r="G3" s="958"/>
      <c r="H3" s="958"/>
      <c r="I3" s="958"/>
      <c r="J3" s="958"/>
      <c r="K3" s="958"/>
      <c r="L3" s="958"/>
      <c r="M3" s="958"/>
      <c r="N3" s="958"/>
      <c r="O3" s="959"/>
      <c r="P3" s="55"/>
      <c r="Q3" s="55"/>
      <c r="R3" s="55"/>
      <c r="S3" s="55"/>
    </row>
    <row r="4" spans="1:19" ht="15" customHeight="1" x14ac:dyDescent="0.25">
      <c r="B4" s="960" t="s">
        <v>569</v>
      </c>
      <c r="C4" s="961"/>
      <c r="D4" s="961"/>
      <c r="E4" s="961"/>
      <c r="F4" s="961"/>
      <c r="G4" s="961"/>
      <c r="H4" s="961"/>
      <c r="I4" s="961"/>
      <c r="J4" s="961"/>
      <c r="K4" s="961"/>
      <c r="L4" s="961"/>
      <c r="M4" s="961"/>
      <c r="N4" s="961"/>
      <c r="O4" s="962"/>
      <c r="P4" s="55"/>
      <c r="Q4" s="55"/>
      <c r="R4" s="55"/>
      <c r="S4" s="55"/>
    </row>
    <row r="5" spans="1:19" ht="15" customHeight="1" thickBot="1" x14ac:dyDescent="0.3">
      <c r="B5" s="963" t="s">
        <v>560</v>
      </c>
      <c r="C5" s="964"/>
      <c r="D5" s="964"/>
      <c r="E5" s="964"/>
      <c r="F5" s="964"/>
      <c r="G5" s="964"/>
      <c r="H5" s="964"/>
      <c r="I5" s="964"/>
      <c r="J5" s="964"/>
      <c r="K5" s="964"/>
      <c r="L5" s="964"/>
      <c r="M5" s="964"/>
      <c r="N5" s="964"/>
      <c r="O5" s="965"/>
      <c r="P5" s="55"/>
      <c r="Q5" s="55"/>
      <c r="R5" s="55"/>
      <c r="S5" s="55"/>
    </row>
    <row r="6" spans="1:19" s="64" customFormat="1" ht="15" customHeight="1" x14ac:dyDescent="0.25">
      <c r="A6" s="264"/>
      <c r="B6" s="576"/>
      <c r="C6" s="265"/>
      <c r="D6" s="265"/>
      <c r="E6" s="265"/>
      <c r="F6" s="572"/>
      <c r="G6" s="576"/>
      <c r="H6" s="576"/>
      <c r="I6" s="576"/>
      <c r="J6" s="576"/>
      <c r="K6" s="576"/>
      <c r="L6" s="576"/>
      <c r="M6" s="576"/>
      <c r="N6" s="572"/>
      <c r="O6" s="572"/>
      <c r="P6" s="55"/>
      <c r="Q6" s="55"/>
      <c r="R6" s="55"/>
      <c r="S6" s="55"/>
    </row>
    <row r="7" spans="1:19" s="64" customFormat="1" ht="15" customHeight="1" x14ac:dyDescent="0.25">
      <c r="A7" s="264"/>
      <c r="B7" s="576"/>
      <c r="C7" s="265"/>
      <c r="D7" s="265"/>
      <c r="E7" s="265"/>
      <c r="F7" s="572"/>
      <c r="G7" s="576"/>
      <c r="H7" s="576"/>
      <c r="I7" s="576"/>
      <c r="J7" s="576"/>
      <c r="K7" s="576"/>
      <c r="L7" s="576"/>
      <c r="M7" s="576"/>
      <c r="N7" s="572"/>
      <c r="O7" s="572"/>
      <c r="P7" s="55"/>
      <c r="Q7" s="55"/>
      <c r="R7" s="55"/>
      <c r="S7" s="55"/>
    </row>
    <row r="8" spans="1:19" s="64" customFormat="1" ht="13.5" customHeight="1" x14ac:dyDescent="0.3">
      <c r="B8" s="99" t="s">
        <v>730</v>
      </c>
      <c r="C8" s="846"/>
      <c r="D8" s="846"/>
      <c r="E8" s="846"/>
      <c r="F8" s="846"/>
      <c r="G8" s="847" t="s">
        <v>733</v>
      </c>
      <c r="H8" s="847"/>
      <c r="J8" s="580"/>
      <c r="K8" s="576"/>
      <c r="L8" s="576"/>
      <c r="M8" s="576"/>
      <c r="N8" s="572"/>
      <c r="O8" s="572"/>
      <c r="P8" s="55"/>
      <c r="Q8" s="55"/>
      <c r="R8" s="55"/>
      <c r="S8" s="55"/>
    </row>
    <row r="9" spans="1:19" s="64" customFormat="1" ht="13.5" customHeight="1" x14ac:dyDescent="0.3">
      <c r="B9" s="99" t="s">
        <v>731</v>
      </c>
      <c r="C9" s="846"/>
      <c r="D9" s="846"/>
      <c r="E9" s="846"/>
      <c r="F9" s="846"/>
      <c r="G9" s="847" t="s">
        <v>734</v>
      </c>
      <c r="H9" s="847"/>
      <c r="J9" s="580"/>
      <c r="K9" s="576"/>
      <c r="L9" s="576"/>
      <c r="M9" s="576"/>
      <c r="N9" s="572"/>
      <c r="O9" s="572"/>
      <c r="P9" s="55"/>
      <c r="Q9" s="55"/>
      <c r="R9" s="55"/>
      <c r="S9" s="55"/>
    </row>
    <row r="10" spans="1:19" s="64" customFormat="1" ht="13.5" customHeight="1" x14ac:dyDescent="0.3">
      <c r="B10" s="99" t="s">
        <v>732</v>
      </c>
      <c r="C10" s="255"/>
      <c r="D10" s="255"/>
      <c r="E10" s="255"/>
      <c r="F10" s="256"/>
      <c r="G10" s="848" t="s">
        <v>472</v>
      </c>
      <c r="H10" s="255"/>
      <c r="I10" s="580"/>
      <c r="J10" s="580"/>
      <c r="K10" s="576"/>
      <c r="L10" s="576"/>
      <c r="M10" s="576"/>
      <c r="N10" s="572"/>
      <c r="O10" s="572"/>
      <c r="P10" s="55"/>
      <c r="Q10" s="55"/>
      <c r="R10" s="55"/>
      <c r="S10" s="55"/>
    </row>
    <row r="11" spans="1:19" s="64" customFormat="1" ht="13.5" customHeight="1" x14ac:dyDescent="0.25">
      <c r="B11" s="99" t="s">
        <v>305</v>
      </c>
      <c r="C11" s="255"/>
      <c r="D11" s="255"/>
      <c r="E11" s="255"/>
      <c r="F11" s="255"/>
      <c r="G11" s="255"/>
      <c r="H11" s="255"/>
      <c r="I11" s="580"/>
      <c r="J11" s="580"/>
      <c r="K11" s="576"/>
      <c r="L11" s="576"/>
      <c r="M11" s="576"/>
      <c r="N11" s="572"/>
      <c r="O11" s="572"/>
      <c r="P11" s="55"/>
      <c r="Q11" s="55"/>
      <c r="R11" s="55"/>
      <c r="S11" s="55"/>
    </row>
    <row r="12" spans="1:19" x14ac:dyDescent="0.25">
      <c r="B12" s="577"/>
      <c r="C12" s="266"/>
      <c r="D12" s="266"/>
      <c r="E12" s="266"/>
      <c r="F12" s="573"/>
      <c r="G12" s="577"/>
      <c r="H12" s="577"/>
      <c r="I12" s="577"/>
      <c r="J12" s="577"/>
      <c r="K12" s="577"/>
      <c r="L12" s="577"/>
      <c r="M12" s="577"/>
      <c r="N12" s="573"/>
      <c r="O12" s="573"/>
      <c r="P12" s="55"/>
      <c r="Q12" s="55"/>
      <c r="R12" s="55"/>
      <c r="S12" s="55"/>
    </row>
    <row r="13" spans="1:19" ht="27" x14ac:dyDescent="0.25">
      <c r="A13" s="262" t="s">
        <v>364</v>
      </c>
      <c r="B13" s="578"/>
      <c r="C13" s="267" t="s">
        <v>27</v>
      </c>
      <c r="D13" s="267" t="s">
        <v>28</v>
      </c>
      <c r="E13" s="267" t="s">
        <v>29</v>
      </c>
      <c r="F13" s="390" t="s">
        <v>30</v>
      </c>
      <c r="G13" s="578" t="s">
        <v>31</v>
      </c>
      <c r="H13" s="578" t="s">
        <v>32</v>
      </c>
      <c r="I13" s="578" t="s">
        <v>33</v>
      </c>
      <c r="J13" s="578" t="s">
        <v>34</v>
      </c>
      <c r="K13" s="578" t="s">
        <v>35</v>
      </c>
      <c r="L13" s="593" t="s">
        <v>736</v>
      </c>
      <c r="M13" s="578" t="s">
        <v>36</v>
      </c>
      <c r="N13" s="390" t="s">
        <v>37</v>
      </c>
      <c r="O13" s="258" t="s">
        <v>5</v>
      </c>
    </row>
    <row r="14" spans="1:19" x14ac:dyDescent="0.25">
      <c r="B14" s="578"/>
      <c r="C14" s="267"/>
      <c r="D14" s="267"/>
      <c r="E14" s="267"/>
      <c r="F14" s="390"/>
      <c r="G14" s="578"/>
      <c r="H14" s="578"/>
      <c r="I14" s="578"/>
      <c r="J14" s="578"/>
      <c r="K14" s="578"/>
      <c r="L14" s="280"/>
      <c r="M14" s="578"/>
      <c r="N14" s="390"/>
      <c r="O14" s="258"/>
    </row>
    <row r="15" spans="1:19" x14ac:dyDescent="0.25">
      <c r="A15" s="262" t="s">
        <v>365</v>
      </c>
      <c r="B15" s="583" t="s">
        <v>39</v>
      </c>
      <c r="C15" s="281">
        <v>14</v>
      </c>
      <c r="D15" s="281">
        <v>17</v>
      </c>
      <c r="E15" s="281">
        <v>28</v>
      </c>
      <c r="F15" s="390">
        <f>C15+D15+E15</f>
        <v>59</v>
      </c>
      <c r="G15" s="281">
        <v>25</v>
      </c>
      <c r="H15" s="281">
        <v>34</v>
      </c>
      <c r="I15" s="281">
        <v>24</v>
      </c>
      <c r="J15" s="281">
        <v>49</v>
      </c>
      <c r="K15" s="281">
        <v>27</v>
      </c>
      <c r="L15" s="280"/>
      <c r="M15" s="281">
        <v>36</v>
      </c>
      <c r="N15" s="390">
        <f>G15+H15+I15+J15+K15+M15</f>
        <v>195</v>
      </c>
      <c r="O15" s="258">
        <f>F15+N15</f>
        <v>254</v>
      </c>
    </row>
    <row r="16" spans="1:19" x14ac:dyDescent="0.25">
      <c r="A16" s="262" t="s">
        <v>366</v>
      </c>
      <c r="B16" s="583" t="s">
        <v>40</v>
      </c>
      <c r="C16" s="281">
        <v>21</v>
      </c>
      <c r="D16" s="281">
        <v>22</v>
      </c>
      <c r="E16" s="281">
        <v>33</v>
      </c>
      <c r="F16" s="390">
        <f>C16+D16+E16</f>
        <v>76</v>
      </c>
      <c r="G16" s="281">
        <v>33</v>
      </c>
      <c r="H16" s="281">
        <v>27</v>
      </c>
      <c r="I16" s="281">
        <v>17</v>
      </c>
      <c r="J16" s="281">
        <v>25</v>
      </c>
      <c r="K16" s="281">
        <v>32</v>
      </c>
      <c r="L16" s="280"/>
      <c r="M16" s="281">
        <v>25</v>
      </c>
      <c r="N16" s="390">
        <f>G16+H16+I16+J16+K16+M16</f>
        <v>159</v>
      </c>
      <c r="O16" s="258">
        <f>F16+N16</f>
        <v>235</v>
      </c>
    </row>
    <row r="17" spans="1:15" x14ac:dyDescent="0.25">
      <c r="A17" s="262" t="s">
        <v>367</v>
      </c>
      <c r="B17" s="583" t="s">
        <v>41</v>
      </c>
      <c r="C17" s="281">
        <v>26</v>
      </c>
      <c r="D17" s="281">
        <v>22</v>
      </c>
      <c r="E17" s="281">
        <v>32</v>
      </c>
      <c r="F17" s="390">
        <f>C17+D17+E17</f>
        <v>80</v>
      </c>
      <c r="G17" s="281">
        <v>22</v>
      </c>
      <c r="H17" s="281">
        <v>31</v>
      </c>
      <c r="I17" s="281">
        <v>30</v>
      </c>
      <c r="J17" s="281">
        <v>34</v>
      </c>
      <c r="K17" s="281">
        <v>28</v>
      </c>
      <c r="L17" s="280"/>
      <c r="M17" s="281">
        <v>31</v>
      </c>
      <c r="N17" s="390">
        <f>G17+H17+I17+J17+K17+M17</f>
        <v>176</v>
      </c>
      <c r="O17" s="258">
        <f>F17+N17</f>
        <v>256</v>
      </c>
    </row>
    <row r="18" spans="1:15" x14ac:dyDescent="0.25">
      <c r="A18" s="262" t="s">
        <v>368</v>
      </c>
      <c r="B18" s="583" t="s">
        <v>42</v>
      </c>
      <c r="C18" s="281">
        <v>17</v>
      </c>
      <c r="D18" s="281">
        <v>22</v>
      </c>
      <c r="E18" s="281">
        <v>18</v>
      </c>
      <c r="F18" s="390">
        <f>C18+D18+E18</f>
        <v>57</v>
      </c>
      <c r="G18" s="281">
        <v>29</v>
      </c>
      <c r="H18" s="281">
        <v>20</v>
      </c>
      <c r="I18" s="281">
        <v>20</v>
      </c>
      <c r="J18" s="281">
        <v>23</v>
      </c>
      <c r="K18" s="281">
        <v>19</v>
      </c>
      <c r="L18" s="280"/>
      <c r="M18" s="281">
        <v>24</v>
      </c>
      <c r="N18" s="390">
        <f>G18+H18+I18+J18+K18+M18</f>
        <v>135</v>
      </c>
      <c r="O18" s="258">
        <f>F18+N18</f>
        <v>192</v>
      </c>
    </row>
    <row r="19" spans="1:15" x14ac:dyDescent="0.25">
      <c r="A19" s="262">
        <v>1181</v>
      </c>
      <c r="B19" s="583" t="s">
        <v>118</v>
      </c>
      <c r="C19" s="281">
        <v>31</v>
      </c>
      <c r="D19" s="281">
        <v>16</v>
      </c>
      <c r="E19" s="281">
        <v>21</v>
      </c>
      <c r="F19" s="390">
        <f>C19+D19+E19</f>
        <v>68</v>
      </c>
      <c r="G19" s="281">
        <v>38</v>
      </c>
      <c r="H19" s="281">
        <v>29</v>
      </c>
      <c r="I19" s="281">
        <v>26</v>
      </c>
      <c r="J19" s="281">
        <v>29</v>
      </c>
      <c r="K19" s="281">
        <v>32</v>
      </c>
      <c r="L19" s="280"/>
      <c r="M19" s="281">
        <v>42</v>
      </c>
      <c r="N19" s="390">
        <f>G19+H19+I19+J19+K19+M19</f>
        <v>196</v>
      </c>
      <c r="O19" s="258">
        <f>F19+N19</f>
        <v>264</v>
      </c>
    </row>
    <row r="20" spans="1:15" x14ac:dyDescent="0.25">
      <c r="B20" s="586" t="s">
        <v>119</v>
      </c>
      <c r="C20" s="586">
        <f t="shared" ref="C20:N20" si="0">SUM(C15:C19)</f>
        <v>109</v>
      </c>
      <c r="D20" s="586">
        <f t="shared" si="0"/>
        <v>99</v>
      </c>
      <c r="E20" s="586">
        <f t="shared" si="0"/>
        <v>132</v>
      </c>
      <c r="F20" s="390">
        <f t="shared" si="0"/>
        <v>340</v>
      </c>
      <c r="G20" s="586">
        <f t="shared" si="0"/>
        <v>147</v>
      </c>
      <c r="H20" s="586">
        <f t="shared" si="0"/>
        <v>141</v>
      </c>
      <c r="I20" s="586">
        <f t="shared" si="0"/>
        <v>117</v>
      </c>
      <c r="J20" s="586">
        <f t="shared" si="0"/>
        <v>160</v>
      </c>
      <c r="K20" s="586">
        <f t="shared" si="0"/>
        <v>138</v>
      </c>
      <c r="L20" s="596">
        <f>L19+L18+L17+L15+L16</f>
        <v>0</v>
      </c>
      <c r="M20" s="586">
        <f t="shared" si="0"/>
        <v>158</v>
      </c>
      <c r="N20" s="390">
        <f t="shared" si="0"/>
        <v>861</v>
      </c>
      <c r="O20" s="582">
        <f>F20+N20+L20</f>
        <v>1201</v>
      </c>
    </row>
    <row r="21" spans="1:15" x14ac:dyDescent="0.25">
      <c r="B21" s="587"/>
      <c r="C21" s="587"/>
      <c r="D21" s="587"/>
      <c r="E21" s="587"/>
      <c r="F21" s="616"/>
      <c r="G21" s="587"/>
      <c r="H21" s="587"/>
      <c r="I21" s="587"/>
      <c r="J21" s="587"/>
      <c r="K21" s="587"/>
      <c r="L21" s="849"/>
      <c r="M21" s="587"/>
      <c r="N21" s="616"/>
      <c r="O21" s="336"/>
    </row>
    <row r="22" spans="1:15" x14ac:dyDescent="0.25">
      <c r="A22" s="262" t="s">
        <v>373</v>
      </c>
      <c r="B22" s="579" t="s">
        <v>44</v>
      </c>
      <c r="C22" s="566">
        <v>4</v>
      </c>
      <c r="D22" s="566">
        <v>6</v>
      </c>
      <c r="E22" s="566">
        <v>3</v>
      </c>
      <c r="F22" s="608">
        <f>C22+D22+E22</f>
        <v>13</v>
      </c>
      <c r="G22" s="566">
        <v>10</v>
      </c>
      <c r="H22" s="566">
        <v>8</v>
      </c>
      <c r="I22" s="566">
        <v>6</v>
      </c>
      <c r="J22" s="566">
        <v>5</v>
      </c>
      <c r="K22" s="566">
        <v>4</v>
      </c>
      <c r="L22" s="597"/>
      <c r="M22" s="566">
        <v>6</v>
      </c>
      <c r="N22" s="608">
        <f t="shared" ref="N22:N30" si="1">SUM(G22:M22)</f>
        <v>39</v>
      </c>
      <c r="O22" s="598">
        <f t="shared" ref="O22:O31" si="2">N22+F22</f>
        <v>52</v>
      </c>
    </row>
    <row r="23" spans="1:15" x14ac:dyDescent="0.25">
      <c r="A23" s="262" t="s">
        <v>374</v>
      </c>
      <c r="B23" s="579" t="s">
        <v>45</v>
      </c>
      <c r="C23" s="566">
        <v>9</v>
      </c>
      <c r="D23" s="566">
        <v>4</v>
      </c>
      <c r="E23" s="566">
        <v>7</v>
      </c>
      <c r="F23" s="608">
        <f t="shared" ref="F23:F30" si="3">C23+D23+E23</f>
        <v>20</v>
      </c>
      <c r="G23" s="566">
        <v>4</v>
      </c>
      <c r="H23" s="566">
        <v>5</v>
      </c>
      <c r="I23" s="566">
        <v>2</v>
      </c>
      <c r="J23" s="566">
        <v>4</v>
      </c>
      <c r="K23" s="566">
        <v>3</v>
      </c>
      <c r="L23" s="597"/>
      <c r="M23" s="566">
        <v>7</v>
      </c>
      <c r="N23" s="608">
        <f t="shared" si="1"/>
        <v>25</v>
      </c>
      <c r="O23" s="598">
        <f t="shared" si="2"/>
        <v>45</v>
      </c>
    </row>
    <row r="24" spans="1:15" x14ac:dyDescent="0.25">
      <c r="A24" s="262" t="s">
        <v>375</v>
      </c>
      <c r="B24" s="579" t="s">
        <v>46</v>
      </c>
      <c r="C24" s="566">
        <v>3</v>
      </c>
      <c r="D24" s="566">
        <v>5</v>
      </c>
      <c r="E24" s="566">
        <v>5</v>
      </c>
      <c r="F24" s="608">
        <f t="shared" si="3"/>
        <v>13</v>
      </c>
      <c r="G24" s="566">
        <v>7</v>
      </c>
      <c r="H24" s="566">
        <v>7</v>
      </c>
      <c r="I24" s="566">
        <v>11</v>
      </c>
      <c r="J24" s="566">
        <v>8</v>
      </c>
      <c r="K24" s="566">
        <v>7</v>
      </c>
      <c r="L24" s="597"/>
      <c r="M24" s="566">
        <v>5</v>
      </c>
      <c r="N24" s="608">
        <f t="shared" si="1"/>
        <v>45</v>
      </c>
      <c r="O24" s="598">
        <f t="shared" si="2"/>
        <v>58</v>
      </c>
    </row>
    <row r="25" spans="1:15" x14ac:dyDescent="0.25">
      <c r="A25" s="262" t="s">
        <v>369</v>
      </c>
      <c r="B25" s="579" t="s">
        <v>372</v>
      </c>
      <c r="C25" s="566">
        <v>16</v>
      </c>
      <c r="D25" s="566">
        <v>18</v>
      </c>
      <c r="E25" s="566">
        <v>8</v>
      </c>
      <c r="F25" s="608">
        <f t="shared" si="3"/>
        <v>42</v>
      </c>
      <c r="G25" s="566">
        <v>15</v>
      </c>
      <c r="H25" s="566">
        <v>11</v>
      </c>
      <c r="I25" s="566">
        <v>13</v>
      </c>
      <c r="J25" s="566">
        <v>19</v>
      </c>
      <c r="K25" s="566">
        <v>11</v>
      </c>
      <c r="L25" s="597"/>
      <c r="M25" s="566">
        <v>18</v>
      </c>
      <c r="N25" s="608">
        <f t="shared" si="1"/>
        <v>87</v>
      </c>
      <c r="O25" s="597">
        <f t="shared" si="2"/>
        <v>129</v>
      </c>
    </row>
    <row r="26" spans="1:15" x14ac:dyDescent="0.25">
      <c r="A26" s="262" t="s">
        <v>370</v>
      </c>
      <c r="B26" s="579" t="s">
        <v>49</v>
      </c>
      <c r="C26" s="566">
        <v>2</v>
      </c>
      <c r="D26" s="566">
        <v>6</v>
      </c>
      <c r="E26" s="566">
        <v>1</v>
      </c>
      <c r="F26" s="608">
        <f t="shared" si="3"/>
        <v>9</v>
      </c>
      <c r="G26" s="566">
        <v>1</v>
      </c>
      <c r="H26" s="579">
        <v>5</v>
      </c>
      <c r="I26" s="579">
        <v>3</v>
      </c>
      <c r="J26" s="579">
        <v>1</v>
      </c>
      <c r="K26" s="579">
        <v>4</v>
      </c>
      <c r="L26" s="597"/>
      <c r="M26" s="579">
        <v>1</v>
      </c>
      <c r="N26" s="608">
        <f t="shared" si="1"/>
        <v>15</v>
      </c>
      <c r="O26" s="597">
        <f t="shared" si="2"/>
        <v>24</v>
      </c>
    </row>
    <row r="27" spans="1:15" x14ac:dyDescent="0.25">
      <c r="A27" s="262" t="s">
        <v>371</v>
      </c>
      <c r="B27" s="579" t="s">
        <v>47</v>
      </c>
      <c r="C27" s="566">
        <v>2</v>
      </c>
      <c r="D27" s="566">
        <v>10</v>
      </c>
      <c r="E27" s="566">
        <v>8</v>
      </c>
      <c r="F27" s="608">
        <f>E27+D27+C27</f>
        <v>20</v>
      </c>
      <c r="G27" s="566">
        <v>4</v>
      </c>
      <c r="H27" s="579">
        <v>9</v>
      </c>
      <c r="I27" s="579">
        <v>3</v>
      </c>
      <c r="J27" s="579">
        <v>10</v>
      </c>
      <c r="K27" s="579">
        <v>3</v>
      </c>
      <c r="L27" s="597"/>
      <c r="M27" s="579">
        <v>6</v>
      </c>
      <c r="N27" s="608">
        <f t="shared" si="1"/>
        <v>35</v>
      </c>
      <c r="O27" s="597">
        <f t="shared" si="2"/>
        <v>55</v>
      </c>
    </row>
    <row r="28" spans="1:15" x14ac:dyDescent="0.25">
      <c r="A28" s="262" t="s">
        <v>376</v>
      </c>
      <c r="B28" s="579" t="s">
        <v>51</v>
      </c>
      <c r="C28" s="566">
        <v>3</v>
      </c>
      <c r="D28" s="566">
        <v>6</v>
      </c>
      <c r="E28" s="566">
        <v>5</v>
      </c>
      <c r="F28" s="608">
        <f t="shared" si="3"/>
        <v>14</v>
      </c>
      <c r="G28" s="566">
        <v>7</v>
      </c>
      <c r="H28" s="579">
        <v>7</v>
      </c>
      <c r="I28" s="579">
        <v>6</v>
      </c>
      <c r="J28" s="579">
        <v>6</v>
      </c>
      <c r="K28" s="579">
        <v>1</v>
      </c>
      <c r="L28" s="597"/>
      <c r="M28" s="579">
        <v>7</v>
      </c>
      <c r="N28" s="608">
        <f t="shared" si="1"/>
        <v>34</v>
      </c>
      <c r="O28" s="597">
        <f t="shared" si="2"/>
        <v>48</v>
      </c>
    </row>
    <row r="29" spans="1:15" x14ac:dyDescent="0.25">
      <c r="A29" s="262" t="s">
        <v>377</v>
      </c>
      <c r="B29" s="579" t="s">
        <v>48</v>
      </c>
      <c r="C29" s="566">
        <v>6</v>
      </c>
      <c r="D29" s="566">
        <v>5</v>
      </c>
      <c r="E29" s="566">
        <v>5</v>
      </c>
      <c r="F29" s="608">
        <f t="shared" si="3"/>
        <v>16</v>
      </c>
      <c r="G29" s="566">
        <v>7</v>
      </c>
      <c r="H29" s="579">
        <v>14</v>
      </c>
      <c r="I29" s="579">
        <v>9</v>
      </c>
      <c r="J29" s="579">
        <v>10</v>
      </c>
      <c r="K29" s="579">
        <v>8</v>
      </c>
      <c r="L29" s="597"/>
      <c r="M29" s="579">
        <v>4</v>
      </c>
      <c r="N29" s="608">
        <f t="shared" si="1"/>
        <v>52</v>
      </c>
      <c r="O29" s="597">
        <f t="shared" si="2"/>
        <v>68</v>
      </c>
    </row>
    <row r="30" spans="1:15" x14ac:dyDescent="0.25">
      <c r="A30" s="262" t="s">
        <v>378</v>
      </c>
      <c r="B30" s="579" t="s">
        <v>50</v>
      </c>
      <c r="C30" s="566">
        <v>2</v>
      </c>
      <c r="D30" s="566">
        <v>3</v>
      </c>
      <c r="E30" s="566">
        <v>1</v>
      </c>
      <c r="F30" s="608">
        <f t="shared" si="3"/>
        <v>6</v>
      </c>
      <c r="G30" s="566">
        <v>2</v>
      </c>
      <c r="H30" s="579">
        <v>2</v>
      </c>
      <c r="I30" s="579">
        <v>3</v>
      </c>
      <c r="J30" s="579">
        <v>4</v>
      </c>
      <c r="K30" s="579">
        <v>5</v>
      </c>
      <c r="L30" s="597"/>
      <c r="M30" s="579">
        <v>5</v>
      </c>
      <c r="N30" s="608">
        <f t="shared" si="1"/>
        <v>21</v>
      </c>
      <c r="O30" s="597">
        <f t="shared" si="2"/>
        <v>27</v>
      </c>
    </row>
    <row r="31" spans="1:15" x14ac:dyDescent="0.25">
      <c r="B31" s="625" t="s">
        <v>52</v>
      </c>
      <c r="C31" s="625">
        <f>SUM(C22:C30)</f>
        <v>47</v>
      </c>
      <c r="D31" s="625">
        <f t="shared" ref="D31:N31" si="4">SUM(D22:D30)</f>
        <v>63</v>
      </c>
      <c r="E31" s="625">
        <f t="shared" si="4"/>
        <v>43</v>
      </c>
      <c r="F31" s="626">
        <f t="shared" si="4"/>
        <v>153</v>
      </c>
      <c r="G31" s="625">
        <f t="shared" si="4"/>
        <v>57</v>
      </c>
      <c r="H31" s="625">
        <f t="shared" si="4"/>
        <v>68</v>
      </c>
      <c r="I31" s="625">
        <f t="shared" si="4"/>
        <v>56</v>
      </c>
      <c r="J31" s="625">
        <f t="shared" si="4"/>
        <v>67</v>
      </c>
      <c r="K31" s="625">
        <f t="shared" si="4"/>
        <v>46</v>
      </c>
      <c r="L31" s="850">
        <v>0</v>
      </c>
      <c r="M31" s="625">
        <f t="shared" si="4"/>
        <v>59</v>
      </c>
      <c r="N31" s="626">
        <f t="shared" si="4"/>
        <v>353</v>
      </c>
      <c r="O31" s="626">
        <f t="shared" si="2"/>
        <v>506</v>
      </c>
    </row>
    <row r="32" spans="1:15" x14ac:dyDescent="0.25">
      <c r="B32" s="588"/>
      <c r="C32" s="588"/>
      <c r="D32" s="588"/>
      <c r="E32" s="588"/>
      <c r="F32" s="608"/>
      <c r="G32" s="588"/>
      <c r="H32" s="588"/>
      <c r="I32" s="588"/>
      <c r="J32" s="588"/>
      <c r="K32" s="588"/>
      <c r="L32" s="597"/>
      <c r="M32" s="588"/>
      <c r="N32" s="608"/>
      <c r="O32" s="598"/>
    </row>
    <row r="33" spans="1:15" x14ac:dyDescent="0.25">
      <c r="A33" s="262" t="s">
        <v>379</v>
      </c>
      <c r="B33" s="579" t="s">
        <v>53</v>
      </c>
      <c r="C33" s="566">
        <v>21</v>
      </c>
      <c r="D33" s="566">
        <v>10</v>
      </c>
      <c r="E33" s="566">
        <v>12</v>
      </c>
      <c r="F33" s="608">
        <f>C33+D33+E33</f>
        <v>43</v>
      </c>
      <c r="G33" s="566">
        <v>17</v>
      </c>
      <c r="H33" s="566">
        <v>14</v>
      </c>
      <c r="I33" s="566">
        <v>14</v>
      </c>
      <c r="J33" s="566">
        <v>9</v>
      </c>
      <c r="K33" s="566">
        <v>18</v>
      </c>
      <c r="L33" s="597"/>
      <c r="M33" s="566">
        <v>16</v>
      </c>
      <c r="N33" s="608">
        <f t="shared" ref="N33:N39" si="5">SUM(G33:M33)</f>
        <v>88</v>
      </c>
      <c r="O33" s="598">
        <f t="shared" ref="O33:O39" si="6">N33+F33</f>
        <v>131</v>
      </c>
    </row>
    <row r="34" spans="1:15" x14ac:dyDescent="0.25">
      <c r="A34" s="262" t="s">
        <v>380</v>
      </c>
      <c r="B34" s="579" t="s">
        <v>54</v>
      </c>
      <c r="C34" s="566">
        <v>10</v>
      </c>
      <c r="D34" s="566">
        <v>3</v>
      </c>
      <c r="E34" s="566">
        <v>8</v>
      </c>
      <c r="F34" s="608">
        <f t="shared" ref="F34:F39" si="7">C34+D34+E34</f>
        <v>21</v>
      </c>
      <c r="G34" s="566">
        <v>7</v>
      </c>
      <c r="H34" s="566">
        <v>5</v>
      </c>
      <c r="I34" s="566">
        <v>9</v>
      </c>
      <c r="J34" s="566">
        <v>4</v>
      </c>
      <c r="K34" s="566">
        <v>7</v>
      </c>
      <c r="L34" s="597"/>
      <c r="M34" s="566">
        <v>9</v>
      </c>
      <c r="N34" s="608">
        <f t="shared" si="5"/>
        <v>41</v>
      </c>
      <c r="O34" s="598">
        <f t="shared" si="6"/>
        <v>62</v>
      </c>
    </row>
    <row r="35" spans="1:15" x14ac:dyDescent="0.25">
      <c r="A35" s="262" t="s">
        <v>381</v>
      </c>
      <c r="B35" s="579" t="s">
        <v>55</v>
      </c>
      <c r="C35" s="566">
        <v>1</v>
      </c>
      <c r="D35" s="566">
        <v>6</v>
      </c>
      <c r="E35" s="566">
        <v>5</v>
      </c>
      <c r="F35" s="608">
        <f t="shared" si="7"/>
        <v>12</v>
      </c>
      <c r="G35" s="747">
        <v>0</v>
      </c>
      <c r="H35" s="747">
        <v>0</v>
      </c>
      <c r="I35" s="747">
        <v>0</v>
      </c>
      <c r="J35" s="747">
        <v>0</v>
      </c>
      <c r="K35" s="747">
        <v>0</v>
      </c>
      <c r="L35" s="747">
        <v>0</v>
      </c>
      <c r="M35" s="747">
        <v>0</v>
      </c>
      <c r="N35" s="748">
        <f t="shared" si="5"/>
        <v>0</v>
      </c>
      <c r="O35" s="598">
        <f t="shared" si="6"/>
        <v>12</v>
      </c>
    </row>
    <row r="36" spans="1:15" x14ac:dyDescent="0.25">
      <c r="A36" s="262" t="s">
        <v>382</v>
      </c>
      <c r="B36" s="579" t="s">
        <v>56</v>
      </c>
      <c r="C36" s="566">
        <v>5</v>
      </c>
      <c r="D36" s="566">
        <v>6</v>
      </c>
      <c r="E36" s="566">
        <v>7</v>
      </c>
      <c r="F36" s="608">
        <f t="shared" si="7"/>
        <v>18</v>
      </c>
      <c r="G36" s="566">
        <v>7</v>
      </c>
      <c r="H36" s="566">
        <v>9</v>
      </c>
      <c r="I36" s="566">
        <v>14</v>
      </c>
      <c r="J36" s="566">
        <v>3</v>
      </c>
      <c r="K36" s="566">
        <v>8</v>
      </c>
      <c r="L36" s="597"/>
      <c r="M36" s="566">
        <v>6</v>
      </c>
      <c r="N36" s="608">
        <f t="shared" si="5"/>
        <v>47</v>
      </c>
      <c r="O36" s="598">
        <f t="shared" si="6"/>
        <v>65</v>
      </c>
    </row>
    <row r="37" spans="1:15" x14ac:dyDescent="0.25">
      <c r="A37" s="262" t="s">
        <v>383</v>
      </c>
      <c r="B37" s="579" t="s">
        <v>57</v>
      </c>
      <c r="C37" s="566">
        <v>15</v>
      </c>
      <c r="D37" s="566">
        <v>10</v>
      </c>
      <c r="E37" s="566">
        <v>12</v>
      </c>
      <c r="F37" s="608">
        <f t="shared" si="7"/>
        <v>37</v>
      </c>
      <c r="G37" s="566">
        <v>10</v>
      </c>
      <c r="H37" s="566">
        <v>6</v>
      </c>
      <c r="I37" s="566">
        <v>9</v>
      </c>
      <c r="J37" s="566">
        <v>13</v>
      </c>
      <c r="K37" s="566">
        <v>6</v>
      </c>
      <c r="L37" s="597"/>
      <c r="M37" s="566">
        <v>13</v>
      </c>
      <c r="N37" s="608">
        <f t="shared" si="5"/>
        <v>57</v>
      </c>
      <c r="O37" s="598">
        <f t="shared" si="6"/>
        <v>94</v>
      </c>
    </row>
    <row r="38" spans="1:15" x14ac:dyDescent="0.25">
      <c r="A38" s="262" t="s">
        <v>384</v>
      </c>
      <c r="B38" s="579" t="s">
        <v>58</v>
      </c>
      <c r="C38" s="566">
        <v>3</v>
      </c>
      <c r="D38" s="566">
        <v>15</v>
      </c>
      <c r="E38" s="566">
        <v>11</v>
      </c>
      <c r="F38" s="608">
        <f t="shared" si="7"/>
        <v>29</v>
      </c>
      <c r="G38" s="566">
        <v>6</v>
      </c>
      <c r="H38" s="566">
        <v>8</v>
      </c>
      <c r="I38" s="566">
        <v>12</v>
      </c>
      <c r="J38" s="566">
        <v>5</v>
      </c>
      <c r="K38" s="566">
        <v>8</v>
      </c>
      <c r="L38" s="597"/>
      <c r="M38" s="566">
        <v>6</v>
      </c>
      <c r="N38" s="608">
        <f t="shared" si="5"/>
        <v>45</v>
      </c>
      <c r="O38" s="598">
        <f t="shared" si="6"/>
        <v>74</v>
      </c>
    </row>
    <row r="39" spans="1:15" x14ac:dyDescent="0.25">
      <c r="A39" s="262" t="s">
        <v>385</v>
      </c>
      <c r="B39" s="579" t="s">
        <v>59</v>
      </c>
      <c r="C39" s="566">
        <v>2</v>
      </c>
      <c r="D39" s="566">
        <v>4</v>
      </c>
      <c r="E39" s="566">
        <v>2</v>
      </c>
      <c r="F39" s="608">
        <f t="shared" si="7"/>
        <v>8</v>
      </c>
      <c r="G39" s="566">
        <v>1</v>
      </c>
      <c r="H39" s="566">
        <v>3</v>
      </c>
      <c r="I39" s="566">
        <v>3</v>
      </c>
      <c r="J39" s="566">
        <v>1</v>
      </c>
      <c r="K39" s="566">
        <v>5</v>
      </c>
      <c r="L39" s="597"/>
      <c r="M39" s="566">
        <v>2</v>
      </c>
      <c r="N39" s="608">
        <f t="shared" si="5"/>
        <v>15</v>
      </c>
      <c r="O39" s="598">
        <f t="shared" si="6"/>
        <v>23</v>
      </c>
    </row>
    <row r="40" spans="1:15" x14ac:dyDescent="0.25">
      <c r="B40" s="625" t="s">
        <v>60</v>
      </c>
      <c r="C40" s="625">
        <f>SUM(C33:C39)</f>
        <v>57</v>
      </c>
      <c r="D40" s="625">
        <f>SUM(D33:D39)</f>
        <v>54</v>
      </c>
      <c r="E40" s="625">
        <f>SUM(E33:E39)</f>
        <v>57</v>
      </c>
      <c r="F40" s="626">
        <f>SUM(F33:F39)</f>
        <v>168</v>
      </c>
      <c r="G40" s="625">
        <f>SUM(G33:G39)</f>
        <v>48</v>
      </c>
      <c r="H40" s="625">
        <f t="shared" ref="H40:O40" si="8">SUM(H33:H39)</f>
        <v>45</v>
      </c>
      <c r="I40" s="625">
        <f t="shared" si="8"/>
        <v>61</v>
      </c>
      <c r="J40" s="625">
        <f t="shared" si="8"/>
        <v>35</v>
      </c>
      <c r="K40" s="625">
        <f t="shared" si="8"/>
        <v>52</v>
      </c>
      <c r="L40" s="850">
        <v>0</v>
      </c>
      <c r="M40" s="625">
        <f t="shared" si="8"/>
        <v>52</v>
      </c>
      <c r="N40" s="626">
        <f t="shared" si="8"/>
        <v>293</v>
      </c>
      <c r="O40" s="626">
        <f t="shared" si="8"/>
        <v>461</v>
      </c>
    </row>
    <row r="41" spans="1:15" x14ac:dyDescent="0.25">
      <c r="B41" s="588"/>
      <c r="C41" s="588"/>
      <c r="D41" s="588"/>
      <c r="E41" s="588"/>
      <c r="F41" s="608"/>
      <c r="G41" s="588"/>
      <c r="H41" s="588"/>
      <c r="I41" s="588"/>
      <c r="J41" s="588"/>
      <c r="K41" s="588"/>
      <c r="L41" s="597"/>
      <c r="M41" s="588"/>
      <c r="N41" s="608"/>
      <c r="O41" s="598"/>
    </row>
    <row r="42" spans="1:15" x14ac:dyDescent="0.25">
      <c r="A42" s="262" t="s">
        <v>389</v>
      </c>
      <c r="B42" s="579" t="s">
        <v>61</v>
      </c>
      <c r="C42" s="566">
        <v>6</v>
      </c>
      <c r="D42" s="566">
        <v>8</v>
      </c>
      <c r="E42" s="566">
        <v>7</v>
      </c>
      <c r="F42" s="608">
        <f>C42+D42+E42</f>
        <v>21</v>
      </c>
      <c r="G42" s="579">
        <v>13</v>
      </c>
      <c r="H42" s="579">
        <v>1</v>
      </c>
      <c r="I42" s="579">
        <v>3</v>
      </c>
      <c r="J42" s="579">
        <v>9</v>
      </c>
      <c r="K42" s="579">
        <v>2</v>
      </c>
      <c r="L42" s="597"/>
      <c r="M42" s="579">
        <v>0</v>
      </c>
      <c r="N42" s="608">
        <f t="shared" ref="N42:N49" si="9">SUM(G42:M42)</f>
        <v>28</v>
      </c>
      <c r="O42" s="598">
        <f t="shared" ref="O42:O49" si="10">N42+F42</f>
        <v>49</v>
      </c>
    </row>
    <row r="43" spans="1:15" x14ac:dyDescent="0.25">
      <c r="A43" s="262" t="s">
        <v>390</v>
      </c>
      <c r="B43" s="579" t="s">
        <v>62</v>
      </c>
      <c r="C43" s="566">
        <v>0</v>
      </c>
      <c r="D43" s="566">
        <v>0</v>
      </c>
      <c r="E43" s="566">
        <v>0</v>
      </c>
      <c r="F43" s="748">
        <f>C43+D43+E43</f>
        <v>0</v>
      </c>
      <c r="G43" s="579">
        <v>2</v>
      </c>
      <c r="H43" s="579">
        <v>2</v>
      </c>
      <c r="I43" s="579">
        <v>2</v>
      </c>
      <c r="J43" s="579">
        <v>1</v>
      </c>
      <c r="K43" s="579">
        <v>4</v>
      </c>
      <c r="L43" s="597"/>
      <c r="M43" s="579">
        <v>6</v>
      </c>
      <c r="N43" s="608">
        <f t="shared" si="9"/>
        <v>17</v>
      </c>
      <c r="O43" s="598">
        <f t="shared" si="10"/>
        <v>17</v>
      </c>
    </row>
    <row r="44" spans="1:15" x14ac:dyDescent="0.25">
      <c r="A44" s="262" t="s">
        <v>391</v>
      </c>
      <c r="B44" s="579" t="s">
        <v>63</v>
      </c>
      <c r="C44" s="566">
        <v>4</v>
      </c>
      <c r="D44" s="579">
        <v>7</v>
      </c>
      <c r="E44" s="579">
        <v>3</v>
      </c>
      <c r="F44" s="608">
        <f t="shared" ref="F44:F49" si="11">C44+D44+E44</f>
        <v>14</v>
      </c>
      <c r="G44" s="579">
        <v>9</v>
      </c>
      <c r="H44" s="579">
        <v>6</v>
      </c>
      <c r="I44" s="579">
        <v>4</v>
      </c>
      <c r="J44" s="579">
        <v>5</v>
      </c>
      <c r="K44" s="579">
        <v>3</v>
      </c>
      <c r="L44" s="597"/>
      <c r="M44" s="579">
        <v>0</v>
      </c>
      <c r="N44" s="608">
        <f t="shared" si="9"/>
        <v>27</v>
      </c>
      <c r="O44" s="597">
        <f t="shared" si="10"/>
        <v>41</v>
      </c>
    </row>
    <row r="45" spans="1:15" x14ac:dyDescent="0.25">
      <c r="A45" s="262" t="s">
        <v>392</v>
      </c>
      <c r="B45" s="579" t="s">
        <v>64</v>
      </c>
      <c r="C45" s="566">
        <v>4</v>
      </c>
      <c r="D45" s="579">
        <v>5</v>
      </c>
      <c r="E45" s="579">
        <v>1</v>
      </c>
      <c r="F45" s="608">
        <f t="shared" si="11"/>
        <v>10</v>
      </c>
      <c r="G45" s="579">
        <v>4</v>
      </c>
      <c r="H45" s="579">
        <v>4</v>
      </c>
      <c r="I45" s="579">
        <v>1</v>
      </c>
      <c r="J45" s="579">
        <v>2</v>
      </c>
      <c r="K45" s="579">
        <v>3</v>
      </c>
      <c r="L45" s="597"/>
      <c r="M45" s="579">
        <v>5</v>
      </c>
      <c r="N45" s="608">
        <f t="shared" si="9"/>
        <v>19</v>
      </c>
      <c r="O45" s="597">
        <f t="shared" si="10"/>
        <v>29</v>
      </c>
    </row>
    <row r="46" spans="1:15" x14ac:dyDescent="0.25">
      <c r="A46" s="262" t="s">
        <v>393</v>
      </c>
      <c r="B46" s="579" t="s">
        <v>65</v>
      </c>
      <c r="C46" s="566">
        <v>2</v>
      </c>
      <c r="D46" s="579">
        <v>5</v>
      </c>
      <c r="E46" s="579">
        <v>6</v>
      </c>
      <c r="F46" s="608">
        <f t="shared" si="11"/>
        <v>13</v>
      </c>
      <c r="G46" s="579">
        <v>0</v>
      </c>
      <c r="H46" s="579">
        <v>3</v>
      </c>
      <c r="I46" s="579">
        <v>1</v>
      </c>
      <c r="J46" s="579">
        <v>1</v>
      </c>
      <c r="K46" s="579">
        <v>3</v>
      </c>
      <c r="L46" s="597"/>
      <c r="M46" s="579">
        <v>0</v>
      </c>
      <c r="N46" s="748">
        <f t="shared" si="9"/>
        <v>8</v>
      </c>
      <c r="O46" s="597">
        <f t="shared" si="10"/>
        <v>21</v>
      </c>
    </row>
    <row r="47" spans="1:15" x14ac:dyDescent="0.25">
      <c r="A47" s="262" t="s">
        <v>386</v>
      </c>
      <c r="B47" s="584" t="s">
        <v>394</v>
      </c>
      <c r="C47" s="566">
        <v>7</v>
      </c>
      <c r="D47" s="579">
        <v>15</v>
      </c>
      <c r="E47" s="579">
        <v>11</v>
      </c>
      <c r="F47" s="608">
        <f t="shared" si="11"/>
        <v>33</v>
      </c>
      <c r="G47" s="579">
        <v>14</v>
      </c>
      <c r="H47" s="579">
        <v>8</v>
      </c>
      <c r="I47" s="579">
        <v>12</v>
      </c>
      <c r="J47" s="579">
        <v>18</v>
      </c>
      <c r="K47" s="579">
        <v>14</v>
      </c>
      <c r="L47" s="597"/>
      <c r="M47" s="579">
        <v>8</v>
      </c>
      <c r="N47" s="608">
        <f t="shared" si="9"/>
        <v>74</v>
      </c>
      <c r="O47" s="597">
        <f t="shared" si="10"/>
        <v>107</v>
      </c>
    </row>
    <row r="48" spans="1:15" x14ac:dyDescent="0.25">
      <c r="A48" s="262" t="s">
        <v>387</v>
      </c>
      <c r="B48" s="584" t="s">
        <v>67</v>
      </c>
      <c r="C48" s="566">
        <v>3</v>
      </c>
      <c r="D48" s="566">
        <v>1</v>
      </c>
      <c r="E48" s="566">
        <v>3</v>
      </c>
      <c r="F48" s="608">
        <f t="shared" si="11"/>
        <v>7</v>
      </c>
      <c r="G48" s="566">
        <v>2</v>
      </c>
      <c r="H48" s="566">
        <v>4</v>
      </c>
      <c r="I48" s="566">
        <v>4</v>
      </c>
      <c r="J48" s="566">
        <v>5</v>
      </c>
      <c r="K48" s="566">
        <v>2</v>
      </c>
      <c r="L48" s="597">
        <v>1</v>
      </c>
      <c r="M48" s="566">
        <v>3</v>
      </c>
      <c r="N48" s="608">
        <f t="shared" si="9"/>
        <v>21</v>
      </c>
      <c r="O48" s="598">
        <f t="shared" si="10"/>
        <v>28</v>
      </c>
    </row>
    <row r="49" spans="1:15" x14ac:dyDescent="0.25">
      <c r="A49" s="262" t="s">
        <v>388</v>
      </c>
      <c r="B49" s="584" t="s">
        <v>66</v>
      </c>
      <c r="C49" s="566">
        <v>1</v>
      </c>
      <c r="D49" s="566">
        <v>5</v>
      </c>
      <c r="E49" s="566">
        <v>5</v>
      </c>
      <c r="F49" s="608">
        <f t="shared" si="11"/>
        <v>11</v>
      </c>
      <c r="G49" s="566">
        <v>3</v>
      </c>
      <c r="H49" s="566">
        <v>4</v>
      </c>
      <c r="I49" s="566">
        <v>5</v>
      </c>
      <c r="J49" s="566">
        <v>0</v>
      </c>
      <c r="K49" s="566">
        <v>3</v>
      </c>
      <c r="L49" s="597"/>
      <c r="M49" s="566">
        <v>3</v>
      </c>
      <c r="N49" s="608">
        <f t="shared" si="9"/>
        <v>18</v>
      </c>
      <c r="O49" s="598">
        <f t="shared" si="10"/>
        <v>29</v>
      </c>
    </row>
    <row r="50" spans="1:15" x14ac:dyDescent="0.25">
      <c r="B50" s="625" t="s">
        <v>68</v>
      </c>
      <c r="C50" s="625">
        <f>SUM(C42:C49)</f>
        <v>27</v>
      </c>
      <c r="D50" s="625">
        <f>SUM(D42:D49)</f>
        <v>46</v>
      </c>
      <c r="E50" s="625">
        <f t="shared" ref="E50:O50" si="12">SUM(E42:E49)</f>
        <v>36</v>
      </c>
      <c r="F50" s="626">
        <f t="shared" si="12"/>
        <v>109</v>
      </c>
      <c r="G50" s="625">
        <f t="shared" si="12"/>
        <v>47</v>
      </c>
      <c r="H50" s="625">
        <f t="shared" si="12"/>
        <v>32</v>
      </c>
      <c r="I50" s="625">
        <f t="shared" si="12"/>
        <v>32</v>
      </c>
      <c r="J50" s="625">
        <f t="shared" si="12"/>
        <v>41</v>
      </c>
      <c r="K50" s="625">
        <f t="shared" si="12"/>
        <v>34</v>
      </c>
      <c r="L50" s="850">
        <f>SUM(L42:L49)</f>
        <v>1</v>
      </c>
      <c r="M50" s="625">
        <f t="shared" si="12"/>
        <v>25</v>
      </c>
      <c r="N50" s="626">
        <f t="shared" si="12"/>
        <v>212</v>
      </c>
      <c r="O50" s="626">
        <f t="shared" si="12"/>
        <v>321</v>
      </c>
    </row>
    <row r="51" spans="1:15" x14ac:dyDescent="0.25">
      <c r="B51" s="588"/>
      <c r="C51" s="588"/>
      <c r="D51" s="588"/>
      <c r="E51" s="588"/>
      <c r="F51" s="608"/>
      <c r="G51" s="588"/>
      <c r="H51" s="588"/>
      <c r="I51" s="588"/>
      <c r="J51" s="588"/>
      <c r="K51" s="588"/>
      <c r="L51" s="597"/>
      <c r="M51" s="588"/>
      <c r="N51" s="608"/>
      <c r="O51" s="598"/>
    </row>
    <row r="52" spans="1:15" x14ac:dyDescent="0.25">
      <c r="A52" s="262" t="s">
        <v>396</v>
      </c>
      <c r="B52" s="579" t="s">
        <v>395</v>
      </c>
      <c r="C52" s="566">
        <v>16</v>
      </c>
      <c r="D52" s="566">
        <v>20</v>
      </c>
      <c r="E52" s="566">
        <v>19</v>
      </c>
      <c r="F52" s="608">
        <f>C52+D52+E52</f>
        <v>55</v>
      </c>
      <c r="G52" s="566">
        <v>19</v>
      </c>
      <c r="H52" s="566">
        <v>14</v>
      </c>
      <c r="I52" s="566">
        <v>21</v>
      </c>
      <c r="J52" s="566">
        <v>20</v>
      </c>
      <c r="K52" s="566">
        <v>16</v>
      </c>
      <c r="L52" s="597"/>
      <c r="M52" s="566">
        <v>15</v>
      </c>
      <c r="N52" s="608">
        <f>SUM(G52:M52)</f>
        <v>105</v>
      </c>
      <c r="O52" s="597">
        <f>N52+F52</f>
        <v>160</v>
      </c>
    </row>
    <row r="53" spans="1:15" x14ac:dyDescent="0.25">
      <c r="A53" s="262" t="s">
        <v>397</v>
      </c>
      <c r="B53" s="579" t="s">
        <v>71</v>
      </c>
      <c r="C53" s="566">
        <v>15</v>
      </c>
      <c r="D53" s="566">
        <v>10</v>
      </c>
      <c r="E53" s="566">
        <v>6</v>
      </c>
      <c r="F53" s="608">
        <f>C53+D53+E53</f>
        <v>31</v>
      </c>
      <c r="G53" s="566">
        <v>7</v>
      </c>
      <c r="H53" s="566">
        <v>6</v>
      </c>
      <c r="I53" s="566">
        <v>9</v>
      </c>
      <c r="J53" s="566">
        <v>6</v>
      </c>
      <c r="K53" s="566">
        <v>5</v>
      </c>
      <c r="L53" s="597"/>
      <c r="M53" s="566">
        <v>6</v>
      </c>
      <c r="N53" s="608">
        <f>SUM(G53:M53)</f>
        <v>39</v>
      </c>
      <c r="O53" s="597">
        <f>N53+F53</f>
        <v>70</v>
      </c>
    </row>
    <row r="54" spans="1:15" x14ac:dyDescent="0.25">
      <c r="A54" s="262" t="s">
        <v>398</v>
      </c>
      <c r="B54" s="579" t="s">
        <v>69</v>
      </c>
      <c r="C54" s="566">
        <v>22</v>
      </c>
      <c r="D54" s="566">
        <v>13</v>
      </c>
      <c r="E54" s="566">
        <v>18</v>
      </c>
      <c r="F54" s="608">
        <f>C54+D54+E54</f>
        <v>53</v>
      </c>
      <c r="G54" s="566">
        <v>6</v>
      </c>
      <c r="H54" s="566">
        <v>8</v>
      </c>
      <c r="I54" s="566">
        <v>15</v>
      </c>
      <c r="J54" s="566">
        <v>15</v>
      </c>
      <c r="K54" s="566">
        <v>17</v>
      </c>
      <c r="L54" s="597"/>
      <c r="M54" s="566">
        <v>20</v>
      </c>
      <c r="N54" s="608">
        <f>SUM(G54:M54)</f>
        <v>81</v>
      </c>
      <c r="O54" s="597">
        <f>N54+F54</f>
        <v>134</v>
      </c>
    </row>
    <row r="55" spans="1:15" x14ac:dyDescent="0.25">
      <c r="A55" s="262" t="s">
        <v>399</v>
      </c>
      <c r="B55" s="579" t="s">
        <v>70</v>
      </c>
      <c r="C55" s="566">
        <v>13</v>
      </c>
      <c r="D55" s="566">
        <v>8</v>
      </c>
      <c r="E55" s="566">
        <v>8</v>
      </c>
      <c r="F55" s="608">
        <f>C55+D55+E55</f>
        <v>29</v>
      </c>
      <c r="G55" s="566">
        <v>9</v>
      </c>
      <c r="H55" s="566">
        <v>12</v>
      </c>
      <c r="I55" s="566">
        <v>9</v>
      </c>
      <c r="J55" s="566">
        <v>6</v>
      </c>
      <c r="K55" s="566">
        <v>11</v>
      </c>
      <c r="L55" s="597"/>
      <c r="M55" s="566">
        <v>9</v>
      </c>
      <c r="N55" s="608">
        <f>SUM(G55:M55)</f>
        <v>56</v>
      </c>
      <c r="O55" s="597">
        <f>N55+F55</f>
        <v>85</v>
      </c>
    </row>
    <row r="56" spans="1:15" x14ac:dyDescent="0.25">
      <c r="B56" s="625" t="s">
        <v>72</v>
      </c>
      <c r="C56" s="625">
        <f t="shared" ref="C56:O56" si="13">SUM(C52:C55)</f>
        <v>66</v>
      </c>
      <c r="D56" s="625">
        <f t="shared" si="13"/>
        <v>51</v>
      </c>
      <c r="E56" s="625">
        <f t="shared" si="13"/>
        <v>51</v>
      </c>
      <c r="F56" s="626">
        <f t="shared" si="13"/>
        <v>168</v>
      </c>
      <c r="G56" s="625">
        <f t="shared" si="13"/>
        <v>41</v>
      </c>
      <c r="H56" s="625">
        <f t="shared" si="13"/>
        <v>40</v>
      </c>
      <c r="I56" s="625">
        <f t="shared" si="13"/>
        <v>54</v>
      </c>
      <c r="J56" s="625">
        <f t="shared" si="13"/>
        <v>47</v>
      </c>
      <c r="K56" s="625">
        <f t="shared" si="13"/>
        <v>49</v>
      </c>
      <c r="L56" s="850">
        <v>0</v>
      </c>
      <c r="M56" s="625">
        <f t="shared" si="13"/>
        <v>50</v>
      </c>
      <c r="N56" s="626">
        <f t="shared" si="13"/>
        <v>281</v>
      </c>
      <c r="O56" s="626">
        <f t="shared" si="13"/>
        <v>449</v>
      </c>
    </row>
    <row r="57" spans="1:15" x14ac:dyDescent="0.25">
      <c r="B57" s="588"/>
      <c r="C57" s="588"/>
      <c r="D57" s="588"/>
      <c r="E57" s="588"/>
      <c r="F57" s="608"/>
      <c r="G57" s="588"/>
      <c r="H57" s="588"/>
      <c r="I57" s="588"/>
      <c r="J57" s="588"/>
      <c r="K57" s="588"/>
      <c r="L57" s="597"/>
      <c r="M57" s="588"/>
      <c r="N57" s="608"/>
      <c r="O57" s="598"/>
    </row>
    <row r="58" spans="1:15" x14ac:dyDescent="0.25">
      <c r="A58" s="262">
        <v>2101</v>
      </c>
      <c r="B58" s="579" t="s">
        <v>73</v>
      </c>
      <c r="C58" s="570">
        <v>48</v>
      </c>
      <c r="D58" s="570">
        <v>55</v>
      </c>
      <c r="E58" s="570">
        <v>51</v>
      </c>
      <c r="F58" s="608">
        <f>C58+D58+E58</f>
        <v>154</v>
      </c>
      <c r="G58" s="566">
        <v>46</v>
      </c>
      <c r="H58" s="566">
        <v>48</v>
      </c>
      <c r="I58" s="566">
        <v>33</v>
      </c>
      <c r="J58" s="566">
        <v>41</v>
      </c>
      <c r="K58" s="566">
        <v>45</v>
      </c>
      <c r="L58" s="597"/>
      <c r="M58" s="566">
        <v>39</v>
      </c>
      <c r="N58" s="608">
        <f>G58+H58+I58+J58+K58+M58</f>
        <v>252</v>
      </c>
      <c r="O58" s="598">
        <f>F58+N58</f>
        <v>406</v>
      </c>
    </row>
    <row r="59" spans="1:15" x14ac:dyDescent="0.25">
      <c r="A59" s="262">
        <v>2102</v>
      </c>
      <c r="B59" s="579" t="s">
        <v>75</v>
      </c>
      <c r="C59" s="566">
        <v>10</v>
      </c>
      <c r="D59" s="566">
        <v>17</v>
      </c>
      <c r="E59" s="566">
        <v>15</v>
      </c>
      <c r="F59" s="608">
        <f>C59+D59+E59</f>
        <v>42</v>
      </c>
      <c r="G59" s="566">
        <v>16</v>
      </c>
      <c r="H59" s="566">
        <v>21</v>
      </c>
      <c r="I59" s="566">
        <v>20</v>
      </c>
      <c r="J59" s="566">
        <v>23</v>
      </c>
      <c r="K59" s="566">
        <v>13</v>
      </c>
      <c r="L59" s="597"/>
      <c r="M59" s="566">
        <v>22</v>
      </c>
      <c r="N59" s="608">
        <f>G59+H59+I59+J59+K59+M59</f>
        <v>115</v>
      </c>
      <c r="O59" s="598">
        <f>F59+N59</f>
        <v>157</v>
      </c>
    </row>
    <row r="60" spans="1:15" x14ac:dyDescent="0.25">
      <c r="A60" s="262">
        <v>2103</v>
      </c>
      <c r="B60" s="579" t="s">
        <v>400</v>
      </c>
      <c r="C60" s="566">
        <v>19</v>
      </c>
      <c r="D60" s="566">
        <v>20</v>
      </c>
      <c r="E60" s="566">
        <v>31</v>
      </c>
      <c r="F60" s="608">
        <f>C60+D60+E60</f>
        <v>70</v>
      </c>
      <c r="G60" s="566">
        <v>23</v>
      </c>
      <c r="H60" s="566">
        <v>32</v>
      </c>
      <c r="I60" s="566">
        <v>13</v>
      </c>
      <c r="J60" s="566">
        <v>21</v>
      </c>
      <c r="K60" s="566">
        <v>19</v>
      </c>
      <c r="L60" s="597"/>
      <c r="M60" s="566">
        <v>12</v>
      </c>
      <c r="N60" s="608">
        <f>G60+H60+I60+J60+K60+M60</f>
        <v>120</v>
      </c>
      <c r="O60" s="598">
        <f>F60+N60</f>
        <v>190</v>
      </c>
    </row>
    <row r="61" spans="1:15" x14ac:dyDescent="0.25">
      <c r="A61" s="262">
        <v>2104</v>
      </c>
      <c r="B61" s="579" t="s">
        <v>74</v>
      </c>
      <c r="C61" s="570">
        <v>42</v>
      </c>
      <c r="D61" s="570">
        <v>32</v>
      </c>
      <c r="E61" s="570">
        <v>39</v>
      </c>
      <c r="F61" s="608">
        <f>C61+D61+E61</f>
        <v>113</v>
      </c>
      <c r="G61" s="566">
        <v>36</v>
      </c>
      <c r="H61" s="566">
        <v>42</v>
      </c>
      <c r="I61" s="566">
        <v>38</v>
      </c>
      <c r="J61" s="566">
        <v>34</v>
      </c>
      <c r="K61" s="566">
        <v>27</v>
      </c>
      <c r="L61" s="597"/>
      <c r="M61" s="566">
        <v>33</v>
      </c>
      <c r="N61" s="608">
        <f>G61+H61+I61+J61+K61+M61</f>
        <v>210</v>
      </c>
      <c r="O61" s="598">
        <f>F61+N61</f>
        <v>323</v>
      </c>
    </row>
    <row r="62" spans="1:15" x14ac:dyDescent="0.25">
      <c r="B62" s="625" t="s">
        <v>76</v>
      </c>
      <c r="C62" s="625">
        <f>SUM(C58:C61)</f>
        <v>119</v>
      </c>
      <c r="D62" s="625">
        <f t="shared" ref="D62:O62" si="14">SUM(D58:D61)</f>
        <v>124</v>
      </c>
      <c r="E62" s="625">
        <f t="shared" si="14"/>
        <v>136</v>
      </c>
      <c r="F62" s="626">
        <f t="shared" si="14"/>
        <v>379</v>
      </c>
      <c r="G62" s="625">
        <f t="shared" si="14"/>
        <v>121</v>
      </c>
      <c r="H62" s="625">
        <f t="shared" si="14"/>
        <v>143</v>
      </c>
      <c r="I62" s="625">
        <f t="shared" si="14"/>
        <v>104</v>
      </c>
      <c r="J62" s="625">
        <f t="shared" si="14"/>
        <v>119</v>
      </c>
      <c r="K62" s="625">
        <f t="shared" si="14"/>
        <v>104</v>
      </c>
      <c r="L62" s="850">
        <v>0</v>
      </c>
      <c r="M62" s="625">
        <f t="shared" si="14"/>
        <v>106</v>
      </c>
      <c r="N62" s="626">
        <f t="shared" si="14"/>
        <v>697</v>
      </c>
      <c r="O62" s="626">
        <f t="shared" si="14"/>
        <v>1076</v>
      </c>
    </row>
    <row r="63" spans="1:15" x14ac:dyDescent="0.25">
      <c r="B63" s="588"/>
      <c r="C63" s="588"/>
      <c r="D63" s="588"/>
      <c r="E63" s="588"/>
      <c r="F63" s="608"/>
      <c r="G63" s="588"/>
      <c r="H63" s="588"/>
      <c r="I63" s="588"/>
      <c r="J63" s="588"/>
      <c r="K63" s="588"/>
      <c r="L63" s="597"/>
      <c r="M63" s="588"/>
      <c r="N63" s="608"/>
      <c r="O63" s="598"/>
    </row>
    <row r="64" spans="1:15" x14ac:dyDescent="0.25">
      <c r="A64" s="262" t="s">
        <v>401</v>
      </c>
      <c r="B64" s="579" t="s">
        <v>77</v>
      </c>
      <c r="C64" s="566">
        <v>20</v>
      </c>
      <c r="D64" s="566">
        <v>27</v>
      </c>
      <c r="E64" s="566">
        <v>26</v>
      </c>
      <c r="F64" s="608">
        <f>C64+D64+E64</f>
        <v>73</v>
      </c>
      <c r="G64" s="566">
        <v>27</v>
      </c>
      <c r="H64" s="566">
        <v>27</v>
      </c>
      <c r="I64" s="566">
        <v>22</v>
      </c>
      <c r="J64" s="566">
        <v>33</v>
      </c>
      <c r="K64" s="566">
        <v>31</v>
      </c>
      <c r="L64" s="597"/>
      <c r="M64" s="566">
        <v>25</v>
      </c>
      <c r="N64" s="608">
        <f>SUM(G64:M64)</f>
        <v>165</v>
      </c>
      <c r="O64" s="598">
        <f>N64+F64</f>
        <v>238</v>
      </c>
    </row>
    <row r="65" spans="1:15" x14ac:dyDescent="0.25">
      <c r="A65" s="262" t="s">
        <v>402</v>
      </c>
      <c r="B65" s="579" t="s">
        <v>78</v>
      </c>
      <c r="C65" s="566">
        <v>20</v>
      </c>
      <c r="D65" s="566">
        <v>23</v>
      </c>
      <c r="E65" s="566">
        <v>21</v>
      </c>
      <c r="F65" s="608">
        <f>C65+D65+E65</f>
        <v>64</v>
      </c>
      <c r="G65" s="566">
        <v>22</v>
      </c>
      <c r="H65" s="566">
        <v>23</v>
      </c>
      <c r="I65" s="566">
        <v>24</v>
      </c>
      <c r="J65" s="566">
        <v>24</v>
      </c>
      <c r="K65" s="566">
        <v>20</v>
      </c>
      <c r="L65" s="597"/>
      <c r="M65" s="566">
        <v>26</v>
      </c>
      <c r="N65" s="608">
        <f>SUM(G65:M65)</f>
        <v>139</v>
      </c>
      <c r="O65" s="598">
        <f>N65+F65</f>
        <v>203</v>
      </c>
    </row>
    <row r="66" spans="1:15" x14ac:dyDescent="0.25">
      <c r="A66" s="262">
        <v>2122</v>
      </c>
      <c r="B66" s="579" t="s">
        <v>79</v>
      </c>
      <c r="C66" s="566">
        <v>34</v>
      </c>
      <c r="D66" s="566">
        <v>22</v>
      </c>
      <c r="E66" s="566">
        <v>30</v>
      </c>
      <c r="F66" s="608">
        <f>C66+D66+E66</f>
        <v>86</v>
      </c>
      <c r="G66" s="579">
        <v>25</v>
      </c>
      <c r="H66" s="579">
        <v>23</v>
      </c>
      <c r="I66" s="579">
        <v>19</v>
      </c>
      <c r="J66" s="579">
        <v>23</v>
      </c>
      <c r="K66" s="579">
        <v>9</v>
      </c>
      <c r="L66" s="597"/>
      <c r="M66" s="579">
        <v>13</v>
      </c>
      <c r="N66" s="608">
        <f>SUM(G66:M66)</f>
        <v>112</v>
      </c>
      <c r="O66" s="597">
        <f>N66+F66</f>
        <v>198</v>
      </c>
    </row>
    <row r="67" spans="1:15" x14ac:dyDescent="0.25">
      <c r="B67" s="625" t="s">
        <v>80</v>
      </c>
      <c r="C67" s="625">
        <f t="shared" ref="C67:O67" si="15">C64+C65+C66</f>
        <v>74</v>
      </c>
      <c r="D67" s="625">
        <f t="shared" si="15"/>
        <v>72</v>
      </c>
      <c r="E67" s="625">
        <f t="shared" si="15"/>
        <v>77</v>
      </c>
      <c r="F67" s="626">
        <f t="shared" si="15"/>
        <v>223</v>
      </c>
      <c r="G67" s="625">
        <f t="shared" si="15"/>
        <v>74</v>
      </c>
      <c r="H67" s="625">
        <f t="shared" si="15"/>
        <v>73</v>
      </c>
      <c r="I67" s="625">
        <f t="shared" si="15"/>
        <v>65</v>
      </c>
      <c r="J67" s="625">
        <f t="shared" si="15"/>
        <v>80</v>
      </c>
      <c r="K67" s="625">
        <f t="shared" si="15"/>
        <v>60</v>
      </c>
      <c r="L67" s="850">
        <v>0</v>
      </c>
      <c r="M67" s="625">
        <f t="shared" si="15"/>
        <v>64</v>
      </c>
      <c r="N67" s="626">
        <f t="shared" si="15"/>
        <v>416</v>
      </c>
      <c r="O67" s="626">
        <f t="shared" si="15"/>
        <v>639</v>
      </c>
    </row>
    <row r="68" spans="1:15" x14ac:dyDescent="0.25">
      <c r="B68" s="588"/>
      <c r="C68" s="588"/>
      <c r="D68" s="588"/>
      <c r="E68" s="588"/>
      <c r="F68" s="608"/>
      <c r="G68" s="588"/>
      <c r="H68" s="588"/>
      <c r="I68" s="588"/>
      <c r="J68" s="588"/>
      <c r="K68" s="588"/>
      <c r="L68" s="597"/>
      <c r="M68" s="588"/>
      <c r="N68" s="608"/>
      <c r="O68" s="598"/>
    </row>
    <row r="69" spans="1:15" x14ac:dyDescent="0.25">
      <c r="A69" s="262" t="s">
        <v>403</v>
      </c>
      <c r="B69" s="579" t="s">
        <v>81</v>
      </c>
      <c r="C69" s="566">
        <v>23</v>
      </c>
      <c r="D69" s="566">
        <v>16</v>
      </c>
      <c r="E69" s="566">
        <v>19</v>
      </c>
      <c r="F69" s="608">
        <f>C69+D69+E69</f>
        <v>58</v>
      </c>
      <c r="G69" s="566">
        <v>22</v>
      </c>
      <c r="H69" s="566">
        <v>18</v>
      </c>
      <c r="I69" s="566">
        <v>19</v>
      </c>
      <c r="J69" s="566">
        <v>14</v>
      </c>
      <c r="K69" s="566">
        <v>19</v>
      </c>
      <c r="L69" s="597"/>
      <c r="M69" s="566">
        <v>10</v>
      </c>
      <c r="N69" s="608">
        <f>SUM(G69:M69)</f>
        <v>102</v>
      </c>
      <c r="O69" s="598">
        <f>N69+F69</f>
        <v>160</v>
      </c>
    </row>
    <row r="70" spans="1:15" x14ac:dyDescent="0.25">
      <c r="A70" s="262" t="s">
        <v>404</v>
      </c>
      <c r="B70" s="579" t="s">
        <v>312</v>
      </c>
      <c r="C70" s="566">
        <v>22</v>
      </c>
      <c r="D70" s="566">
        <v>24</v>
      </c>
      <c r="E70" s="566">
        <v>15</v>
      </c>
      <c r="F70" s="608">
        <f>C70+D70+E70</f>
        <v>61</v>
      </c>
      <c r="G70" s="566">
        <v>16</v>
      </c>
      <c r="H70" s="566">
        <v>24</v>
      </c>
      <c r="I70" s="566">
        <v>22</v>
      </c>
      <c r="J70" s="566">
        <v>16</v>
      </c>
      <c r="K70" s="566">
        <v>19</v>
      </c>
      <c r="L70" s="597"/>
      <c r="M70" s="566">
        <v>20</v>
      </c>
      <c r="N70" s="608">
        <f>SUM(G70:M70)</f>
        <v>117</v>
      </c>
      <c r="O70" s="598">
        <f>N70+F70</f>
        <v>178</v>
      </c>
    </row>
    <row r="71" spans="1:15" x14ac:dyDescent="0.25">
      <c r="A71" s="262" t="s">
        <v>406</v>
      </c>
      <c r="B71" s="579" t="s">
        <v>82</v>
      </c>
      <c r="C71" s="566">
        <v>9</v>
      </c>
      <c r="D71" s="566">
        <v>14</v>
      </c>
      <c r="E71" s="566">
        <v>9</v>
      </c>
      <c r="F71" s="608">
        <f>C71+D71+E71</f>
        <v>32</v>
      </c>
      <c r="G71" s="566">
        <v>15</v>
      </c>
      <c r="H71" s="566">
        <v>13</v>
      </c>
      <c r="I71" s="566">
        <v>9</v>
      </c>
      <c r="J71" s="566">
        <v>11</v>
      </c>
      <c r="K71" s="566">
        <v>11</v>
      </c>
      <c r="L71" s="597"/>
      <c r="M71" s="566">
        <v>9</v>
      </c>
      <c r="N71" s="608">
        <f>SUM(G71:M71)</f>
        <v>68</v>
      </c>
      <c r="O71" s="598">
        <f>N71+F71</f>
        <v>100</v>
      </c>
    </row>
    <row r="72" spans="1:15" x14ac:dyDescent="0.25">
      <c r="A72" s="262" t="s">
        <v>407</v>
      </c>
      <c r="B72" s="579" t="s">
        <v>405</v>
      </c>
      <c r="C72" s="566">
        <v>13</v>
      </c>
      <c r="D72" s="566">
        <v>11</v>
      </c>
      <c r="E72" s="566">
        <v>12</v>
      </c>
      <c r="F72" s="608">
        <f>C72+D72+E72</f>
        <v>36</v>
      </c>
      <c r="G72" s="566">
        <v>12</v>
      </c>
      <c r="H72" s="566">
        <v>17</v>
      </c>
      <c r="I72" s="566">
        <v>12</v>
      </c>
      <c r="J72" s="566">
        <v>14</v>
      </c>
      <c r="K72" s="566">
        <v>14</v>
      </c>
      <c r="L72" s="597"/>
      <c r="M72" s="566">
        <v>7</v>
      </c>
      <c r="N72" s="608">
        <f>SUM(G72:M72)</f>
        <v>76</v>
      </c>
      <c r="O72" s="598">
        <f>N72+F72</f>
        <v>112</v>
      </c>
    </row>
    <row r="73" spans="1:15" x14ac:dyDescent="0.25">
      <c r="B73" s="625" t="s">
        <v>83</v>
      </c>
      <c r="C73" s="625">
        <f>SUM(C69:C72)</f>
        <v>67</v>
      </c>
      <c r="D73" s="625">
        <f t="shared" ref="D73:O73" si="16">SUM(D69:D72)</f>
        <v>65</v>
      </c>
      <c r="E73" s="625">
        <f t="shared" si="16"/>
        <v>55</v>
      </c>
      <c r="F73" s="626">
        <f t="shared" si="16"/>
        <v>187</v>
      </c>
      <c r="G73" s="625">
        <f t="shared" si="16"/>
        <v>65</v>
      </c>
      <c r="H73" s="625">
        <f t="shared" si="16"/>
        <v>72</v>
      </c>
      <c r="I73" s="625">
        <f t="shared" si="16"/>
        <v>62</v>
      </c>
      <c r="J73" s="625">
        <f t="shared" si="16"/>
        <v>55</v>
      </c>
      <c r="K73" s="625">
        <f t="shared" si="16"/>
        <v>63</v>
      </c>
      <c r="L73" s="850">
        <v>0</v>
      </c>
      <c r="M73" s="625">
        <f t="shared" si="16"/>
        <v>46</v>
      </c>
      <c r="N73" s="626">
        <f t="shared" si="16"/>
        <v>363</v>
      </c>
      <c r="O73" s="626">
        <f t="shared" si="16"/>
        <v>550</v>
      </c>
    </row>
    <row r="74" spans="1:15" x14ac:dyDescent="0.25">
      <c r="B74" s="578"/>
      <c r="C74" s="578"/>
      <c r="D74" s="578"/>
      <c r="E74" s="578"/>
      <c r="F74" s="390"/>
      <c r="G74" s="578"/>
      <c r="H74" s="578"/>
      <c r="I74" s="578"/>
      <c r="J74" s="578"/>
      <c r="K74" s="578"/>
      <c r="L74" s="280"/>
      <c r="M74" s="578"/>
      <c r="N74" s="390"/>
      <c r="O74" s="258"/>
    </row>
    <row r="75" spans="1:15" x14ac:dyDescent="0.25">
      <c r="A75" s="262">
        <v>2131</v>
      </c>
      <c r="B75" s="583" t="s">
        <v>86</v>
      </c>
      <c r="C75" s="281">
        <v>25</v>
      </c>
      <c r="D75" s="281">
        <v>26</v>
      </c>
      <c r="E75" s="281">
        <v>27</v>
      </c>
      <c r="F75" s="390">
        <f>E75+D75+C75</f>
        <v>78</v>
      </c>
      <c r="G75" s="281">
        <v>22</v>
      </c>
      <c r="H75" s="281">
        <v>19</v>
      </c>
      <c r="I75" s="281">
        <v>15</v>
      </c>
      <c r="J75" s="281">
        <v>14</v>
      </c>
      <c r="K75" s="281">
        <v>14</v>
      </c>
      <c r="L75" s="280"/>
      <c r="M75" s="281">
        <v>15</v>
      </c>
      <c r="N75" s="390">
        <f>SUM(G75:M75)</f>
        <v>99</v>
      </c>
      <c r="O75" s="258">
        <f>N75+F75</f>
        <v>177</v>
      </c>
    </row>
    <row r="76" spans="1:15" x14ac:dyDescent="0.25">
      <c r="A76" s="262" t="s">
        <v>408</v>
      </c>
      <c r="B76" s="579" t="s">
        <v>85</v>
      </c>
      <c r="C76" s="566">
        <v>22</v>
      </c>
      <c r="D76" s="566">
        <v>23</v>
      </c>
      <c r="E76" s="566">
        <v>30</v>
      </c>
      <c r="F76" s="390">
        <f>E76+D76+C76</f>
        <v>75</v>
      </c>
      <c r="G76" s="566">
        <v>20</v>
      </c>
      <c r="H76" s="566">
        <v>10</v>
      </c>
      <c r="I76" s="566">
        <v>18</v>
      </c>
      <c r="J76" s="566">
        <v>23</v>
      </c>
      <c r="K76" s="566">
        <v>22</v>
      </c>
      <c r="L76" s="280"/>
      <c r="M76" s="566">
        <v>22</v>
      </c>
      <c r="N76" s="390">
        <f>SUM(G76:M76)</f>
        <v>115</v>
      </c>
      <c r="O76" s="258">
        <f>N76+F76</f>
        <v>190</v>
      </c>
    </row>
    <row r="77" spans="1:15" x14ac:dyDescent="0.25">
      <c r="A77" s="262" t="s">
        <v>409</v>
      </c>
      <c r="B77" s="579" t="s">
        <v>284</v>
      </c>
      <c r="C77" s="566">
        <v>18</v>
      </c>
      <c r="D77" s="566">
        <v>23</v>
      </c>
      <c r="E77" s="566">
        <v>24</v>
      </c>
      <c r="F77" s="390">
        <f>E77+D77+C77</f>
        <v>65</v>
      </c>
      <c r="G77" s="566">
        <v>18</v>
      </c>
      <c r="H77" s="566">
        <v>20</v>
      </c>
      <c r="I77" s="566">
        <v>23</v>
      </c>
      <c r="J77" s="566">
        <v>14</v>
      </c>
      <c r="K77" s="566">
        <v>10</v>
      </c>
      <c r="L77" s="280"/>
      <c r="M77" s="566">
        <v>4</v>
      </c>
      <c r="N77" s="390">
        <f>SUM(G77:M77)</f>
        <v>89</v>
      </c>
      <c r="O77" s="258">
        <f>N77+F77</f>
        <v>154</v>
      </c>
    </row>
    <row r="78" spans="1:15" x14ac:dyDescent="0.25">
      <c r="A78" s="262">
        <v>2133</v>
      </c>
      <c r="B78" s="579" t="s">
        <v>84</v>
      </c>
      <c r="C78" s="566">
        <v>35</v>
      </c>
      <c r="D78" s="566">
        <v>54</v>
      </c>
      <c r="E78" s="566">
        <v>52</v>
      </c>
      <c r="F78" s="390">
        <f>E78+D78+C78</f>
        <v>141</v>
      </c>
      <c r="G78" s="566">
        <v>52</v>
      </c>
      <c r="H78" s="566">
        <v>39</v>
      </c>
      <c r="I78" s="566">
        <v>46</v>
      </c>
      <c r="J78" s="566">
        <v>50</v>
      </c>
      <c r="K78" s="566">
        <v>45</v>
      </c>
      <c r="L78" s="280"/>
      <c r="M78" s="566">
        <v>47</v>
      </c>
      <c r="N78" s="390">
        <f>SUM(G78:M78)</f>
        <v>279</v>
      </c>
      <c r="O78" s="258">
        <f>N78+F78</f>
        <v>420</v>
      </c>
    </row>
    <row r="79" spans="1:15" x14ac:dyDescent="0.25">
      <c r="B79" s="625" t="s">
        <v>87</v>
      </c>
      <c r="C79" s="625">
        <f>SUM(C75:C78)</f>
        <v>100</v>
      </c>
      <c r="D79" s="625">
        <f t="shared" ref="D79:O79" si="17">SUM(D75:D78)</f>
        <v>126</v>
      </c>
      <c r="E79" s="625">
        <f t="shared" si="17"/>
        <v>133</v>
      </c>
      <c r="F79" s="626">
        <f t="shared" si="17"/>
        <v>359</v>
      </c>
      <c r="G79" s="625">
        <f t="shared" si="17"/>
        <v>112</v>
      </c>
      <c r="H79" s="625">
        <f t="shared" si="17"/>
        <v>88</v>
      </c>
      <c r="I79" s="625">
        <f t="shared" si="17"/>
        <v>102</v>
      </c>
      <c r="J79" s="625">
        <f t="shared" si="17"/>
        <v>101</v>
      </c>
      <c r="K79" s="625">
        <f t="shared" si="17"/>
        <v>91</v>
      </c>
      <c r="L79" s="850">
        <v>0</v>
      </c>
      <c r="M79" s="625">
        <f t="shared" si="17"/>
        <v>88</v>
      </c>
      <c r="N79" s="626">
        <f t="shared" si="17"/>
        <v>582</v>
      </c>
      <c r="O79" s="626">
        <f t="shared" si="17"/>
        <v>941</v>
      </c>
    </row>
    <row r="80" spans="1:15" x14ac:dyDescent="0.25">
      <c r="B80" s="588"/>
      <c r="C80" s="588"/>
      <c r="D80" s="588"/>
      <c r="E80" s="588"/>
      <c r="F80" s="608"/>
      <c r="G80" s="588"/>
      <c r="H80" s="588"/>
      <c r="I80" s="588"/>
      <c r="J80" s="588"/>
      <c r="K80" s="588"/>
      <c r="L80" s="597"/>
      <c r="M80" s="588"/>
      <c r="N80" s="608"/>
      <c r="O80" s="598"/>
    </row>
    <row r="81" spans="1:15" x14ac:dyDescent="0.25">
      <c r="A81" s="262" t="s">
        <v>410</v>
      </c>
      <c r="B81" s="579" t="s">
        <v>90</v>
      </c>
      <c r="C81" s="566">
        <v>10</v>
      </c>
      <c r="D81" s="566">
        <v>22</v>
      </c>
      <c r="E81" s="579">
        <v>11</v>
      </c>
      <c r="F81" s="608">
        <f>C81+D81+E81</f>
        <v>43</v>
      </c>
      <c r="G81" s="579">
        <v>11</v>
      </c>
      <c r="H81" s="579">
        <v>7</v>
      </c>
      <c r="I81" s="579">
        <v>11</v>
      </c>
      <c r="J81" s="579">
        <v>7</v>
      </c>
      <c r="K81" s="579">
        <v>9</v>
      </c>
      <c r="L81" s="597"/>
      <c r="M81" s="579">
        <v>4</v>
      </c>
      <c r="N81" s="608">
        <f t="shared" ref="N81:N90" si="18">SUM(G81:M81)</f>
        <v>49</v>
      </c>
      <c r="O81" s="598">
        <f t="shared" ref="O81:O90" si="19">N81+F81</f>
        <v>92</v>
      </c>
    </row>
    <row r="82" spans="1:15" x14ac:dyDescent="0.25">
      <c r="A82" s="262" t="s">
        <v>411</v>
      </c>
      <c r="B82" s="579" t="s">
        <v>91</v>
      </c>
      <c r="C82" s="566">
        <v>5</v>
      </c>
      <c r="D82" s="566">
        <v>2</v>
      </c>
      <c r="E82" s="579">
        <v>4</v>
      </c>
      <c r="F82" s="608">
        <f>C82+D82+E82</f>
        <v>11</v>
      </c>
      <c r="G82" s="579">
        <v>4</v>
      </c>
      <c r="H82" s="579">
        <v>5</v>
      </c>
      <c r="I82" s="579">
        <v>4</v>
      </c>
      <c r="J82" s="579">
        <v>5</v>
      </c>
      <c r="K82" s="579">
        <v>4</v>
      </c>
      <c r="L82" s="597"/>
      <c r="M82" s="579">
        <v>2</v>
      </c>
      <c r="N82" s="608">
        <f t="shared" si="18"/>
        <v>24</v>
      </c>
      <c r="O82" s="598">
        <f t="shared" si="19"/>
        <v>35</v>
      </c>
    </row>
    <row r="83" spans="1:15" x14ac:dyDescent="0.25">
      <c r="A83" s="262" t="s">
        <v>412</v>
      </c>
      <c r="B83" s="579" t="s">
        <v>95</v>
      </c>
      <c r="C83" s="566">
        <v>2</v>
      </c>
      <c r="D83" s="566">
        <v>3</v>
      </c>
      <c r="E83" s="579">
        <v>2</v>
      </c>
      <c r="F83" s="608">
        <f>C83+D83+E83</f>
        <v>7</v>
      </c>
      <c r="G83" s="579">
        <v>3</v>
      </c>
      <c r="H83" s="579">
        <v>2</v>
      </c>
      <c r="I83" s="579">
        <v>3</v>
      </c>
      <c r="J83" s="579">
        <v>2</v>
      </c>
      <c r="K83" s="579">
        <v>7</v>
      </c>
      <c r="L83" s="597"/>
      <c r="M83" s="579">
        <v>2</v>
      </c>
      <c r="N83" s="608">
        <f t="shared" si="18"/>
        <v>19</v>
      </c>
      <c r="O83" s="598">
        <f t="shared" si="19"/>
        <v>26</v>
      </c>
    </row>
    <row r="84" spans="1:15" x14ac:dyDescent="0.25">
      <c r="A84" s="262" t="s">
        <v>413</v>
      </c>
      <c r="B84" s="579" t="s">
        <v>96</v>
      </c>
      <c r="C84" s="566">
        <v>4</v>
      </c>
      <c r="D84" s="566">
        <v>8</v>
      </c>
      <c r="E84" s="579">
        <v>2</v>
      </c>
      <c r="F84" s="608">
        <f t="shared" ref="F84:F90" si="20">C84+D84+E84</f>
        <v>14</v>
      </c>
      <c r="G84" s="579">
        <v>3</v>
      </c>
      <c r="H84" s="579">
        <v>5</v>
      </c>
      <c r="I84" s="579">
        <v>4</v>
      </c>
      <c r="J84" s="579">
        <v>5</v>
      </c>
      <c r="K84" s="579">
        <v>7</v>
      </c>
      <c r="L84" s="597"/>
      <c r="M84" s="579">
        <v>4</v>
      </c>
      <c r="N84" s="608">
        <f t="shared" si="18"/>
        <v>28</v>
      </c>
      <c r="O84" s="598">
        <f t="shared" si="19"/>
        <v>42</v>
      </c>
    </row>
    <row r="85" spans="1:15" x14ac:dyDescent="0.25">
      <c r="A85" s="262" t="s">
        <v>463</v>
      </c>
      <c r="B85" s="579" t="s">
        <v>464</v>
      </c>
      <c r="C85" s="566">
        <v>8</v>
      </c>
      <c r="D85" s="566">
        <v>9</v>
      </c>
      <c r="E85" s="579">
        <v>12</v>
      </c>
      <c r="F85" s="608">
        <f t="shared" si="20"/>
        <v>29</v>
      </c>
      <c r="G85" s="579">
        <v>9</v>
      </c>
      <c r="H85" s="579">
        <v>8</v>
      </c>
      <c r="I85" s="579">
        <v>10</v>
      </c>
      <c r="J85" s="579">
        <v>11</v>
      </c>
      <c r="K85" s="579">
        <v>15</v>
      </c>
      <c r="L85" s="597"/>
      <c r="M85" s="579">
        <v>6</v>
      </c>
      <c r="N85" s="608">
        <f t="shared" si="18"/>
        <v>59</v>
      </c>
      <c r="O85" s="598">
        <f t="shared" si="19"/>
        <v>88</v>
      </c>
    </row>
    <row r="86" spans="1:15" x14ac:dyDescent="0.25">
      <c r="A86" s="262" t="s">
        <v>414</v>
      </c>
      <c r="B86" s="579" t="s">
        <v>89</v>
      </c>
      <c r="C86" s="566">
        <v>10</v>
      </c>
      <c r="D86" s="566">
        <v>14</v>
      </c>
      <c r="E86" s="579">
        <v>11</v>
      </c>
      <c r="F86" s="608">
        <f t="shared" si="20"/>
        <v>35</v>
      </c>
      <c r="G86" s="579">
        <v>10</v>
      </c>
      <c r="H86" s="579">
        <v>17</v>
      </c>
      <c r="I86" s="579">
        <v>10</v>
      </c>
      <c r="J86" s="579">
        <v>17</v>
      </c>
      <c r="K86" s="579">
        <v>17</v>
      </c>
      <c r="L86" s="597"/>
      <c r="M86" s="579">
        <v>15</v>
      </c>
      <c r="N86" s="608">
        <f t="shared" si="18"/>
        <v>86</v>
      </c>
      <c r="O86" s="598">
        <f t="shared" si="19"/>
        <v>121</v>
      </c>
    </row>
    <row r="87" spans="1:15" x14ac:dyDescent="0.25">
      <c r="A87" s="262" t="s">
        <v>415</v>
      </c>
      <c r="B87" s="579" t="s">
        <v>92</v>
      </c>
      <c r="C87" s="566">
        <v>6</v>
      </c>
      <c r="D87" s="566">
        <v>12</v>
      </c>
      <c r="E87" s="579">
        <v>6</v>
      </c>
      <c r="F87" s="608">
        <f t="shared" si="20"/>
        <v>24</v>
      </c>
      <c r="G87" s="579">
        <v>10</v>
      </c>
      <c r="H87" s="579">
        <v>7</v>
      </c>
      <c r="I87" s="579">
        <v>10</v>
      </c>
      <c r="J87" s="579">
        <v>9</v>
      </c>
      <c r="K87" s="579">
        <v>9</v>
      </c>
      <c r="L87" s="597"/>
      <c r="M87" s="579">
        <v>9</v>
      </c>
      <c r="N87" s="608">
        <f t="shared" si="18"/>
        <v>54</v>
      </c>
      <c r="O87" s="598">
        <f t="shared" si="19"/>
        <v>78</v>
      </c>
    </row>
    <row r="88" spans="1:15" x14ac:dyDescent="0.25">
      <c r="A88" s="262" t="s">
        <v>416</v>
      </c>
      <c r="B88" s="579" t="s">
        <v>94</v>
      </c>
      <c r="C88" s="566">
        <v>7</v>
      </c>
      <c r="D88" s="566">
        <v>3</v>
      </c>
      <c r="E88" s="566">
        <v>6</v>
      </c>
      <c r="F88" s="608">
        <f t="shared" si="20"/>
        <v>16</v>
      </c>
      <c r="G88" s="566">
        <v>6</v>
      </c>
      <c r="H88" s="566">
        <v>8</v>
      </c>
      <c r="I88" s="566">
        <v>4</v>
      </c>
      <c r="J88" s="566">
        <v>7</v>
      </c>
      <c r="K88" s="566">
        <v>4</v>
      </c>
      <c r="L88" s="597"/>
      <c r="M88" s="566">
        <v>6</v>
      </c>
      <c r="N88" s="608">
        <f t="shared" si="18"/>
        <v>35</v>
      </c>
      <c r="O88" s="598">
        <f t="shared" si="19"/>
        <v>51</v>
      </c>
    </row>
    <row r="89" spans="1:15" x14ac:dyDescent="0.25">
      <c r="A89" s="262" t="s">
        <v>465</v>
      </c>
      <c r="B89" s="579" t="s">
        <v>93</v>
      </c>
      <c r="C89" s="566">
        <v>10</v>
      </c>
      <c r="D89" s="566">
        <v>3</v>
      </c>
      <c r="E89" s="566">
        <v>14</v>
      </c>
      <c r="F89" s="608">
        <f t="shared" si="20"/>
        <v>27</v>
      </c>
      <c r="G89" s="566">
        <v>5</v>
      </c>
      <c r="H89" s="566">
        <v>3</v>
      </c>
      <c r="I89" s="566">
        <v>5</v>
      </c>
      <c r="J89" s="566">
        <v>4</v>
      </c>
      <c r="K89" s="566">
        <v>5</v>
      </c>
      <c r="L89" s="597"/>
      <c r="M89" s="566">
        <v>4</v>
      </c>
      <c r="N89" s="608">
        <f t="shared" si="18"/>
        <v>26</v>
      </c>
      <c r="O89" s="598">
        <f t="shared" si="19"/>
        <v>53</v>
      </c>
    </row>
    <row r="90" spans="1:15" x14ac:dyDescent="0.25">
      <c r="A90" s="262" t="s">
        <v>466</v>
      </c>
      <c r="B90" s="579" t="s">
        <v>97</v>
      </c>
      <c r="C90" s="566">
        <v>2</v>
      </c>
      <c r="D90" s="566">
        <v>3</v>
      </c>
      <c r="E90" s="566">
        <v>8</v>
      </c>
      <c r="F90" s="608">
        <f t="shared" si="20"/>
        <v>13</v>
      </c>
      <c r="G90" s="566">
        <v>3</v>
      </c>
      <c r="H90" s="566">
        <v>6</v>
      </c>
      <c r="I90" s="566">
        <v>6</v>
      </c>
      <c r="J90" s="566">
        <v>7</v>
      </c>
      <c r="K90" s="566">
        <v>5</v>
      </c>
      <c r="L90" s="597"/>
      <c r="M90" s="566">
        <v>5</v>
      </c>
      <c r="N90" s="608">
        <f t="shared" si="18"/>
        <v>32</v>
      </c>
      <c r="O90" s="598">
        <f t="shared" si="19"/>
        <v>45</v>
      </c>
    </row>
    <row r="91" spans="1:15" x14ac:dyDescent="0.25">
      <c r="B91" s="625" t="s">
        <v>98</v>
      </c>
      <c r="C91" s="625">
        <f t="shared" ref="C91:O91" si="21">SUM(C81:C90)</f>
        <v>64</v>
      </c>
      <c r="D91" s="625">
        <f t="shared" si="21"/>
        <v>79</v>
      </c>
      <c r="E91" s="625">
        <f t="shared" si="21"/>
        <v>76</v>
      </c>
      <c r="F91" s="626">
        <f t="shared" si="21"/>
        <v>219</v>
      </c>
      <c r="G91" s="625">
        <f t="shared" si="21"/>
        <v>64</v>
      </c>
      <c r="H91" s="625">
        <f t="shared" si="21"/>
        <v>68</v>
      </c>
      <c r="I91" s="625">
        <f t="shared" si="21"/>
        <v>67</v>
      </c>
      <c r="J91" s="625">
        <f t="shared" si="21"/>
        <v>74</v>
      </c>
      <c r="K91" s="625">
        <f t="shared" si="21"/>
        <v>82</v>
      </c>
      <c r="L91" s="850">
        <v>0</v>
      </c>
      <c r="M91" s="625">
        <f t="shared" si="21"/>
        <v>57</v>
      </c>
      <c r="N91" s="626">
        <f t="shared" si="21"/>
        <v>412</v>
      </c>
      <c r="O91" s="626">
        <f t="shared" si="21"/>
        <v>631</v>
      </c>
    </row>
    <row r="92" spans="1:15" x14ac:dyDescent="0.25">
      <c r="B92" s="588"/>
      <c r="C92" s="588"/>
      <c r="D92" s="588"/>
      <c r="E92" s="588"/>
      <c r="F92" s="608"/>
      <c r="G92" s="588"/>
      <c r="H92" s="588"/>
      <c r="I92" s="588"/>
      <c r="J92" s="588"/>
      <c r="K92" s="588"/>
      <c r="L92" s="849"/>
      <c r="M92" s="588"/>
      <c r="N92" s="616"/>
      <c r="O92" s="598"/>
    </row>
    <row r="93" spans="1:15" x14ac:dyDescent="0.25">
      <c r="B93" s="749" t="s">
        <v>722</v>
      </c>
      <c r="C93" s="749">
        <f t="shared" ref="C93:O93" si="22">C31+C40+C50+C56+C62+C67+C73+C79+C91</f>
        <v>621</v>
      </c>
      <c r="D93" s="749">
        <f t="shared" si="22"/>
        <v>680</v>
      </c>
      <c r="E93" s="749">
        <f t="shared" si="22"/>
        <v>664</v>
      </c>
      <c r="F93" s="608">
        <f t="shared" si="22"/>
        <v>1965</v>
      </c>
      <c r="G93" s="749">
        <f t="shared" si="22"/>
        <v>629</v>
      </c>
      <c r="H93" s="749">
        <f t="shared" si="22"/>
        <v>629</v>
      </c>
      <c r="I93" s="749">
        <f t="shared" si="22"/>
        <v>603</v>
      </c>
      <c r="J93" s="749">
        <f t="shared" si="22"/>
        <v>619</v>
      </c>
      <c r="K93" s="749">
        <f t="shared" si="22"/>
        <v>581</v>
      </c>
      <c r="L93" s="746">
        <f>L31+L40+L50+L56+L62+L67+L73+L79+L91</f>
        <v>1</v>
      </c>
      <c r="M93" s="749">
        <f t="shared" si="22"/>
        <v>547</v>
      </c>
      <c r="N93" s="608">
        <f>SUM(G93:M93)</f>
        <v>3609</v>
      </c>
      <c r="O93" s="750">
        <f t="shared" si="22"/>
        <v>5574</v>
      </c>
    </row>
    <row r="94" spans="1:15" x14ac:dyDescent="0.25">
      <c r="B94" s="588"/>
      <c r="C94" s="588"/>
      <c r="D94" s="588"/>
      <c r="E94" s="588"/>
      <c r="F94" s="608"/>
      <c r="G94" s="588"/>
      <c r="H94" s="588"/>
      <c r="I94" s="588"/>
      <c r="J94" s="588"/>
      <c r="K94" s="588"/>
      <c r="L94" s="597"/>
      <c r="M94" s="588"/>
      <c r="N94" s="608"/>
      <c r="O94" s="598"/>
    </row>
    <row r="95" spans="1:15" x14ac:dyDescent="0.25">
      <c r="B95" s="588"/>
      <c r="C95" s="588"/>
      <c r="D95" s="588"/>
      <c r="E95" s="588"/>
      <c r="F95" s="608"/>
      <c r="G95" s="588"/>
      <c r="H95" s="588"/>
      <c r="I95" s="588"/>
      <c r="J95" s="588"/>
      <c r="K95" s="588"/>
      <c r="L95" s="597"/>
      <c r="M95" s="588"/>
      <c r="N95" s="608"/>
      <c r="O95" s="598"/>
    </row>
    <row r="96" spans="1:15" x14ac:dyDescent="0.25">
      <c r="A96" s="262">
        <v>3103</v>
      </c>
      <c r="B96" s="571" t="s">
        <v>99</v>
      </c>
      <c r="C96" s="567">
        <v>32</v>
      </c>
      <c r="D96" s="567">
        <v>36</v>
      </c>
      <c r="E96" s="567">
        <v>43</v>
      </c>
      <c r="F96" s="609">
        <f>E96+D96+C96</f>
        <v>111</v>
      </c>
      <c r="G96" s="567">
        <v>47</v>
      </c>
      <c r="H96" s="567">
        <v>48</v>
      </c>
      <c r="I96" s="567">
        <v>44</v>
      </c>
      <c r="J96" s="567">
        <v>46</v>
      </c>
      <c r="K96" s="567">
        <v>56</v>
      </c>
      <c r="L96" s="599"/>
      <c r="M96" s="567">
        <v>43</v>
      </c>
      <c r="N96" s="609">
        <f>SUM(G96:M96)</f>
        <v>284</v>
      </c>
      <c r="O96" s="292">
        <f>N96+F96</f>
        <v>395</v>
      </c>
    </row>
    <row r="97" spans="1:15" x14ac:dyDescent="0.25">
      <c r="A97" s="262">
        <v>3181</v>
      </c>
      <c r="B97" s="571" t="s">
        <v>417</v>
      </c>
      <c r="C97" s="587">
        <v>16</v>
      </c>
      <c r="D97" s="587">
        <v>13</v>
      </c>
      <c r="E97" s="587">
        <v>10</v>
      </c>
      <c r="F97" s="609">
        <f>E97+D97+C97</f>
        <v>39</v>
      </c>
      <c r="G97" s="587">
        <v>17</v>
      </c>
      <c r="H97" s="587">
        <v>10</v>
      </c>
      <c r="I97" s="587">
        <v>13</v>
      </c>
      <c r="J97" s="587">
        <v>13</v>
      </c>
      <c r="K97" s="587">
        <v>24</v>
      </c>
      <c r="L97" s="599"/>
      <c r="M97" s="587">
        <v>20</v>
      </c>
      <c r="N97" s="609">
        <f>SUM(G97:M97)</f>
        <v>97</v>
      </c>
      <c r="O97" s="292">
        <f>N97+F97</f>
        <v>136</v>
      </c>
    </row>
    <row r="98" spans="1:15" x14ac:dyDescent="0.25">
      <c r="B98" s="567"/>
      <c r="C98" s="587"/>
      <c r="D98" s="587"/>
      <c r="E98" s="587"/>
      <c r="F98" s="609"/>
      <c r="G98" s="587"/>
      <c r="H98" s="587"/>
      <c r="I98" s="587"/>
      <c r="J98" s="587"/>
      <c r="K98" s="587"/>
      <c r="L98" s="599"/>
      <c r="M98" s="587"/>
      <c r="N98" s="609"/>
      <c r="O98" s="292"/>
    </row>
    <row r="99" spans="1:15" x14ac:dyDescent="0.25">
      <c r="B99" s="384" t="s">
        <v>694</v>
      </c>
      <c r="C99" s="384">
        <f>C96+C97</f>
        <v>48</v>
      </c>
      <c r="D99" s="384">
        <f t="shared" ref="D99:O99" si="23">D96+D97</f>
        <v>49</v>
      </c>
      <c r="E99" s="384">
        <f t="shared" si="23"/>
        <v>53</v>
      </c>
      <c r="F99" s="609">
        <f t="shared" si="23"/>
        <v>150</v>
      </c>
      <c r="G99" s="384">
        <f t="shared" si="23"/>
        <v>64</v>
      </c>
      <c r="H99" s="384">
        <f t="shared" si="23"/>
        <v>58</v>
      </c>
      <c r="I99" s="384">
        <f t="shared" si="23"/>
        <v>57</v>
      </c>
      <c r="J99" s="384">
        <f t="shared" si="23"/>
        <v>59</v>
      </c>
      <c r="K99" s="384">
        <f t="shared" si="23"/>
        <v>80</v>
      </c>
      <c r="L99" s="600">
        <v>0</v>
      </c>
      <c r="M99" s="384">
        <f t="shared" si="23"/>
        <v>63</v>
      </c>
      <c r="N99" s="609">
        <f t="shared" si="23"/>
        <v>381</v>
      </c>
      <c r="O99" s="602">
        <f t="shared" si="23"/>
        <v>531</v>
      </c>
    </row>
    <row r="100" spans="1:15" x14ac:dyDescent="0.25">
      <c r="B100" s="590"/>
      <c r="C100" s="590"/>
      <c r="D100" s="590"/>
      <c r="E100" s="590"/>
      <c r="F100" s="609"/>
      <c r="G100" s="590"/>
      <c r="H100" s="590"/>
      <c r="I100" s="590"/>
      <c r="J100" s="590"/>
      <c r="K100" s="590"/>
      <c r="L100" s="599"/>
      <c r="M100" s="590"/>
      <c r="N100" s="609"/>
      <c r="O100" s="292"/>
    </row>
    <row r="101" spans="1:15" x14ac:dyDescent="0.25">
      <c r="B101" s="590"/>
      <c r="C101" s="590"/>
      <c r="D101" s="590"/>
      <c r="E101" s="590"/>
      <c r="F101" s="609"/>
      <c r="G101" s="590"/>
      <c r="H101" s="590"/>
      <c r="I101" s="590"/>
      <c r="J101" s="590"/>
      <c r="K101" s="590"/>
      <c r="L101" s="599"/>
      <c r="M101" s="590"/>
      <c r="N101" s="609"/>
      <c r="O101" s="292"/>
    </row>
    <row r="102" spans="1:15" s="66" customFormat="1" x14ac:dyDescent="0.25">
      <c r="A102" s="271"/>
      <c r="B102" s="384" t="s">
        <v>572</v>
      </c>
      <c r="C102" s="384">
        <f>C99+C93+C20</f>
        <v>778</v>
      </c>
      <c r="D102" s="384">
        <f>D99+D93+D20</f>
        <v>828</v>
      </c>
      <c r="E102" s="384">
        <f>E99+E93+E20</f>
        <v>849</v>
      </c>
      <c r="F102" s="609">
        <f>C102+D102+E102</f>
        <v>2455</v>
      </c>
      <c r="G102" s="384">
        <f t="shared" ref="G102:M102" si="24">G99+G93+G20</f>
        <v>840</v>
      </c>
      <c r="H102" s="384">
        <f t="shared" si="24"/>
        <v>828</v>
      </c>
      <c r="I102" s="384">
        <f t="shared" si="24"/>
        <v>777</v>
      </c>
      <c r="J102" s="384">
        <f t="shared" si="24"/>
        <v>838</v>
      </c>
      <c r="K102" s="384">
        <f t="shared" si="24"/>
        <v>799</v>
      </c>
      <c r="L102" s="600">
        <f>L99+L93+L20</f>
        <v>1</v>
      </c>
      <c r="M102" s="384">
        <f t="shared" si="24"/>
        <v>768</v>
      </c>
      <c r="N102" s="609">
        <f>SUM(G102:M102)</f>
        <v>4851</v>
      </c>
      <c r="O102" s="603">
        <f>O99+O93+O20</f>
        <v>7306</v>
      </c>
    </row>
    <row r="103" spans="1:15" s="66" customFormat="1" x14ac:dyDescent="0.25">
      <c r="A103" s="271"/>
      <c r="B103" s="571" t="s">
        <v>559</v>
      </c>
      <c r="C103" s="571">
        <v>791</v>
      </c>
      <c r="D103" s="571">
        <v>787</v>
      </c>
      <c r="E103" s="571">
        <v>853</v>
      </c>
      <c r="F103" s="575">
        <v>2431</v>
      </c>
      <c r="G103" s="571">
        <v>855</v>
      </c>
      <c r="H103" s="571">
        <v>767</v>
      </c>
      <c r="I103" s="571">
        <v>856</v>
      </c>
      <c r="J103" s="571">
        <v>829</v>
      </c>
      <c r="K103" s="571">
        <v>790</v>
      </c>
      <c r="L103" s="575"/>
      <c r="M103" s="571">
        <v>735</v>
      </c>
      <c r="N103" s="575">
        <v>4832</v>
      </c>
      <c r="O103" s="575">
        <v>7263</v>
      </c>
    </row>
    <row r="104" spans="1:15" s="439" customFormat="1" x14ac:dyDescent="0.25">
      <c r="A104" s="438"/>
      <c r="B104" s="571" t="s">
        <v>500</v>
      </c>
      <c r="C104" s="571">
        <v>751</v>
      </c>
      <c r="D104" s="571">
        <v>787</v>
      </c>
      <c r="E104" s="571">
        <v>863</v>
      </c>
      <c r="F104" s="575">
        <v>2401</v>
      </c>
      <c r="G104" s="571">
        <v>795</v>
      </c>
      <c r="H104" s="571">
        <v>855</v>
      </c>
      <c r="I104" s="571">
        <v>839</v>
      </c>
      <c r="J104" s="571">
        <v>824</v>
      </c>
      <c r="K104" s="571">
        <v>759</v>
      </c>
      <c r="L104" s="575"/>
      <c r="M104" s="571">
        <v>732</v>
      </c>
      <c r="N104" s="575">
        <v>4804</v>
      </c>
      <c r="O104" s="575">
        <v>7205</v>
      </c>
    </row>
    <row r="105" spans="1:15" x14ac:dyDescent="0.25">
      <c r="B105" s="571" t="s">
        <v>499</v>
      </c>
      <c r="C105" s="571">
        <v>757</v>
      </c>
      <c r="D105" s="571">
        <v>813</v>
      </c>
      <c r="E105" s="571">
        <v>798</v>
      </c>
      <c r="F105" s="575">
        <v>2368</v>
      </c>
      <c r="G105" s="571">
        <v>839</v>
      </c>
      <c r="H105" s="571">
        <v>849</v>
      </c>
      <c r="I105" s="571">
        <v>818</v>
      </c>
      <c r="J105" s="571">
        <v>777</v>
      </c>
      <c r="K105" s="571">
        <v>740</v>
      </c>
      <c r="L105" s="575"/>
      <c r="M105" s="571">
        <v>753</v>
      </c>
      <c r="N105" s="575">
        <v>4776</v>
      </c>
      <c r="O105" s="575">
        <v>7144</v>
      </c>
    </row>
    <row r="106" spans="1:15" s="86" customFormat="1" x14ac:dyDescent="0.25">
      <c r="A106" s="272"/>
      <c r="B106" s="571" t="s">
        <v>460</v>
      </c>
      <c r="C106" s="571">
        <v>764</v>
      </c>
      <c r="D106" s="571">
        <v>750</v>
      </c>
      <c r="E106" s="571">
        <v>853</v>
      </c>
      <c r="F106" s="575">
        <v>2367</v>
      </c>
      <c r="G106" s="571">
        <v>870</v>
      </c>
      <c r="H106" s="571">
        <v>834</v>
      </c>
      <c r="I106" s="571">
        <v>788</v>
      </c>
      <c r="J106" s="571">
        <v>775</v>
      </c>
      <c r="K106" s="571">
        <v>759</v>
      </c>
      <c r="L106" s="575"/>
      <c r="M106" s="571">
        <v>786</v>
      </c>
      <c r="N106" s="575">
        <v>4812</v>
      </c>
      <c r="O106" s="575">
        <v>7179</v>
      </c>
    </row>
    <row r="107" spans="1:15" s="85" customFormat="1" x14ac:dyDescent="0.25">
      <c r="A107" s="273"/>
      <c r="B107" s="571" t="s">
        <v>461</v>
      </c>
      <c r="C107" s="571">
        <v>729</v>
      </c>
      <c r="D107" s="571">
        <v>808</v>
      </c>
      <c r="E107" s="571">
        <v>877</v>
      </c>
      <c r="F107" s="575">
        <v>2414</v>
      </c>
      <c r="G107" s="571">
        <v>827</v>
      </c>
      <c r="H107" s="571">
        <v>796</v>
      </c>
      <c r="I107" s="571">
        <v>773</v>
      </c>
      <c r="J107" s="571">
        <v>800</v>
      </c>
      <c r="K107" s="571">
        <v>809</v>
      </c>
      <c r="L107" s="575"/>
      <c r="M107" s="571">
        <v>730</v>
      </c>
      <c r="N107" s="575">
        <v>4735</v>
      </c>
      <c r="O107" s="575">
        <v>7149</v>
      </c>
    </row>
    <row r="108" spans="1:15" s="64" customFormat="1" x14ac:dyDescent="0.25">
      <c r="A108" s="264"/>
      <c r="B108" s="571" t="s">
        <v>363</v>
      </c>
      <c r="C108" s="571">
        <v>780</v>
      </c>
      <c r="D108" s="571">
        <v>828</v>
      </c>
      <c r="E108" s="571">
        <v>845</v>
      </c>
      <c r="F108" s="575">
        <v>2453</v>
      </c>
      <c r="G108" s="571">
        <v>797</v>
      </c>
      <c r="H108" s="571">
        <v>766</v>
      </c>
      <c r="I108" s="571">
        <v>808</v>
      </c>
      <c r="J108" s="571">
        <v>838</v>
      </c>
      <c r="K108" s="571">
        <v>749</v>
      </c>
      <c r="L108" s="575"/>
      <c r="M108" s="571">
        <v>779</v>
      </c>
      <c r="N108" s="575">
        <v>4737</v>
      </c>
      <c r="O108" s="575">
        <v>7190</v>
      </c>
    </row>
    <row r="109" spans="1:15" s="84" customFormat="1" x14ac:dyDescent="0.25">
      <c r="A109" s="274"/>
      <c r="B109" s="571" t="s">
        <v>345</v>
      </c>
      <c r="C109" s="571">
        <v>803</v>
      </c>
      <c r="D109" s="571">
        <v>800</v>
      </c>
      <c r="E109" s="571">
        <v>802</v>
      </c>
      <c r="F109" s="575">
        <v>2405</v>
      </c>
      <c r="G109" s="571">
        <v>787</v>
      </c>
      <c r="H109" s="571">
        <v>809</v>
      </c>
      <c r="I109" s="571">
        <v>855</v>
      </c>
      <c r="J109" s="571">
        <v>787</v>
      </c>
      <c r="K109" s="571">
        <v>805</v>
      </c>
      <c r="L109" s="575"/>
      <c r="M109" s="571">
        <v>756</v>
      </c>
      <c r="N109" s="575">
        <v>4799</v>
      </c>
      <c r="O109" s="575">
        <v>7204</v>
      </c>
    </row>
    <row r="110" spans="1:15" s="85" customFormat="1" x14ac:dyDescent="0.25">
      <c r="A110" s="273"/>
      <c r="B110" s="567" t="s">
        <v>324</v>
      </c>
      <c r="C110" s="567">
        <v>760</v>
      </c>
      <c r="D110" s="567">
        <v>778</v>
      </c>
      <c r="E110" s="567">
        <v>802</v>
      </c>
      <c r="F110" s="562">
        <v>2340</v>
      </c>
      <c r="G110" s="567">
        <v>807</v>
      </c>
      <c r="H110" s="567">
        <v>861</v>
      </c>
      <c r="I110" s="567">
        <v>782</v>
      </c>
      <c r="J110" s="567">
        <v>846</v>
      </c>
      <c r="K110" s="567">
        <v>790</v>
      </c>
      <c r="L110" s="575"/>
      <c r="M110" s="567">
        <v>807</v>
      </c>
      <c r="N110" s="562">
        <v>4893</v>
      </c>
      <c r="O110" s="562">
        <v>7233</v>
      </c>
    </row>
    <row r="111" spans="1:15" s="64" customFormat="1" x14ac:dyDescent="0.25">
      <c r="A111" s="264"/>
      <c r="B111" s="567" t="s">
        <v>310</v>
      </c>
      <c r="C111" s="567">
        <v>753</v>
      </c>
      <c r="D111" s="567">
        <v>736</v>
      </c>
      <c r="E111" s="567">
        <v>822</v>
      </c>
      <c r="F111" s="562">
        <v>2311</v>
      </c>
      <c r="G111" s="567">
        <v>863</v>
      </c>
      <c r="H111" s="567">
        <v>791</v>
      </c>
      <c r="I111" s="567">
        <v>859</v>
      </c>
      <c r="J111" s="567">
        <v>814</v>
      </c>
      <c r="K111" s="567">
        <v>833</v>
      </c>
      <c r="L111" s="575"/>
      <c r="M111" s="567">
        <v>868</v>
      </c>
      <c r="N111" s="562">
        <v>5028</v>
      </c>
      <c r="O111" s="562">
        <v>7339</v>
      </c>
    </row>
    <row r="112" spans="1:15" s="64" customFormat="1" x14ac:dyDescent="0.25">
      <c r="A112" s="264"/>
      <c r="B112" s="567" t="s">
        <v>301</v>
      </c>
      <c r="C112" s="567">
        <v>703</v>
      </c>
      <c r="D112" s="567">
        <v>773</v>
      </c>
      <c r="E112" s="567">
        <v>846</v>
      </c>
      <c r="F112" s="562">
        <v>2322</v>
      </c>
      <c r="G112" s="567">
        <v>797</v>
      </c>
      <c r="H112" s="567">
        <v>864</v>
      </c>
      <c r="I112" s="567">
        <v>823</v>
      </c>
      <c r="J112" s="567">
        <v>846</v>
      </c>
      <c r="K112" s="567">
        <v>896</v>
      </c>
      <c r="L112" s="575"/>
      <c r="M112" s="567">
        <v>897</v>
      </c>
      <c r="N112" s="562">
        <v>5123</v>
      </c>
      <c r="O112" s="562">
        <v>7445</v>
      </c>
    </row>
    <row r="113" spans="1:15" s="64" customFormat="1" x14ac:dyDescent="0.25">
      <c r="A113" s="264"/>
      <c r="B113" s="567" t="s">
        <v>293</v>
      </c>
      <c r="C113" s="567">
        <v>732</v>
      </c>
      <c r="D113" s="567">
        <v>826</v>
      </c>
      <c r="E113" s="567">
        <v>811</v>
      </c>
      <c r="F113" s="562">
        <f>C113+D113+E113</f>
        <v>2369</v>
      </c>
      <c r="G113" s="567">
        <v>850</v>
      </c>
      <c r="H113" s="567">
        <v>849</v>
      </c>
      <c r="I113" s="567">
        <v>829</v>
      </c>
      <c r="J113" s="567">
        <v>930</v>
      </c>
      <c r="K113" s="567">
        <v>923</v>
      </c>
      <c r="L113" s="575"/>
      <c r="M113" s="567">
        <v>931</v>
      </c>
      <c r="N113" s="562">
        <f>SUM(G113:M113)</f>
        <v>5312</v>
      </c>
      <c r="O113" s="562">
        <f>N113+F113</f>
        <v>7681</v>
      </c>
    </row>
    <row r="114" spans="1:15" s="64" customFormat="1" x14ac:dyDescent="0.25">
      <c r="A114" s="264"/>
      <c r="B114" s="567" t="s">
        <v>282</v>
      </c>
      <c r="C114" s="567">
        <v>781</v>
      </c>
      <c r="D114" s="567">
        <v>766</v>
      </c>
      <c r="E114" s="567">
        <v>839</v>
      </c>
      <c r="F114" s="562">
        <f>C114+D114+E114</f>
        <v>2386</v>
      </c>
      <c r="G114" s="567">
        <v>845</v>
      </c>
      <c r="H114" s="567">
        <v>847</v>
      </c>
      <c r="I114" s="567">
        <v>940</v>
      </c>
      <c r="J114" s="567">
        <v>952</v>
      </c>
      <c r="K114" s="567">
        <v>945</v>
      </c>
      <c r="L114" s="575"/>
      <c r="M114" s="567">
        <v>958</v>
      </c>
      <c r="N114" s="562">
        <f>SUM(G114:M114)</f>
        <v>5487</v>
      </c>
      <c r="O114" s="562">
        <f>N114+F114</f>
        <v>7873</v>
      </c>
    </row>
    <row r="115" spans="1:15" s="64" customFormat="1" x14ac:dyDescent="0.25">
      <c r="A115" s="264"/>
      <c r="B115" s="567" t="s">
        <v>279</v>
      </c>
      <c r="C115" s="567">
        <v>737</v>
      </c>
      <c r="D115" s="567">
        <v>799</v>
      </c>
      <c r="E115" s="567">
        <v>855</v>
      </c>
      <c r="F115" s="562">
        <v>2391</v>
      </c>
      <c r="G115" s="567">
        <v>846</v>
      </c>
      <c r="H115" s="567">
        <v>944</v>
      </c>
      <c r="I115" s="567">
        <v>958</v>
      </c>
      <c r="J115" s="567">
        <v>978</v>
      </c>
      <c r="K115" s="567">
        <v>982</v>
      </c>
      <c r="L115" s="575"/>
      <c r="M115" s="567">
        <v>960</v>
      </c>
      <c r="N115" s="562">
        <v>5668</v>
      </c>
      <c r="O115" s="562">
        <v>8059</v>
      </c>
    </row>
    <row r="116" spans="1:15" s="64" customFormat="1" x14ac:dyDescent="0.25">
      <c r="A116" s="264"/>
      <c r="B116" s="567" t="s">
        <v>276</v>
      </c>
      <c r="C116" s="567">
        <v>761</v>
      </c>
      <c r="D116" s="567">
        <v>842</v>
      </c>
      <c r="E116" s="567">
        <v>852</v>
      </c>
      <c r="F116" s="562">
        <f>C116+D116+E116</f>
        <v>2455</v>
      </c>
      <c r="G116" s="567">
        <v>941</v>
      </c>
      <c r="H116" s="567">
        <v>953</v>
      </c>
      <c r="I116" s="567">
        <v>988</v>
      </c>
      <c r="J116" s="567">
        <v>1000</v>
      </c>
      <c r="K116" s="567">
        <v>950</v>
      </c>
      <c r="L116" s="575"/>
      <c r="M116" s="567">
        <v>983</v>
      </c>
      <c r="N116" s="562">
        <f>G116+H116+I116+J116+K116+M116</f>
        <v>5815</v>
      </c>
      <c r="O116" s="562">
        <f>N116+F116</f>
        <v>8270</v>
      </c>
    </row>
    <row r="117" spans="1:15" s="64" customFormat="1" x14ac:dyDescent="0.25">
      <c r="A117" s="264"/>
      <c r="B117" s="567" t="s">
        <v>262</v>
      </c>
      <c r="C117" s="567">
        <v>786</v>
      </c>
      <c r="D117" s="567">
        <v>799</v>
      </c>
      <c r="E117" s="567">
        <v>926</v>
      </c>
      <c r="F117" s="562">
        <v>2514</v>
      </c>
      <c r="G117" s="567">
        <v>940</v>
      </c>
      <c r="H117" s="567">
        <v>984</v>
      </c>
      <c r="I117" s="567">
        <v>1004</v>
      </c>
      <c r="J117" s="567">
        <v>976</v>
      </c>
      <c r="K117" s="567">
        <v>996</v>
      </c>
      <c r="L117" s="575"/>
      <c r="M117" s="567">
        <v>992</v>
      </c>
      <c r="N117" s="562">
        <v>5892</v>
      </c>
      <c r="O117" s="562">
        <v>8406</v>
      </c>
    </row>
    <row r="118" spans="1:15" s="64" customFormat="1" x14ac:dyDescent="0.25">
      <c r="A118" s="264"/>
      <c r="B118" s="567" t="s">
        <v>259</v>
      </c>
      <c r="C118" s="567">
        <v>766</v>
      </c>
      <c r="D118" s="567">
        <v>865</v>
      </c>
      <c r="E118" s="567">
        <v>970</v>
      </c>
      <c r="F118" s="562">
        <v>2601</v>
      </c>
      <c r="G118" s="567">
        <v>979</v>
      </c>
      <c r="H118" s="567">
        <v>1021</v>
      </c>
      <c r="I118" s="567">
        <v>977</v>
      </c>
      <c r="J118" s="567">
        <v>1038</v>
      </c>
      <c r="K118" s="567">
        <v>1009</v>
      </c>
      <c r="L118" s="575"/>
      <c r="M118" s="567">
        <v>959</v>
      </c>
      <c r="N118" s="562">
        <v>5983</v>
      </c>
      <c r="O118" s="562">
        <v>8584</v>
      </c>
    </row>
    <row r="119" spans="1:15" s="64" customFormat="1" x14ac:dyDescent="0.25">
      <c r="A119" s="264"/>
      <c r="B119" s="567" t="s">
        <v>247</v>
      </c>
      <c r="C119" s="567">
        <v>872</v>
      </c>
      <c r="D119" s="567">
        <v>895</v>
      </c>
      <c r="E119" s="567">
        <v>936</v>
      </c>
      <c r="F119" s="562">
        <v>2703</v>
      </c>
      <c r="G119" s="567">
        <v>1026</v>
      </c>
      <c r="H119" s="567">
        <v>976</v>
      </c>
      <c r="I119" s="567">
        <v>1029</v>
      </c>
      <c r="J119" s="567">
        <v>1041</v>
      </c>
      <c r="K119" s="567">
        <v>987</v>
      </c>
      <c r="L119" s="575"/>
      <c r="M119" s="567">
        <v>960</v>
      </c>
      <c r="N119" s="562">
        <v>6019</v>
      </c>
      <c r="O119" s="562">
        <v>8722</v>
      </c>
    </row>
    <row r="120" spans="1:15" s="64" customFormat="1" x14ac:dyDescent="0.25">
      <c r="A120" s="264"/>
      <c r="B120" s="567" t="s">
        <v>240</v>
      </c>
      <c r="C120" s="567">
        <v>850</v>
      </c>
      <c r="D120" s="567">
        <v>920</v>
      </c>
      <c r="E120" s="567">
        <v>1032</v>
      </c>
      <c r="F120" s="562">
        <v>2802</v>
      </c>
      <c r="G120" s="567">
        <v>988</v>
      </c>
      <c r="H120" s="567">
        <v>1025</v>
      </c>
      <c r="I120" s="567">
        <v>1039</v>
      </c>
      <c r="J120" s="567">
        <v>1015</v>
      </c>
      <c r="K120" s="567">
        <v>981</v>
      </c>
      <c r="L120" s="575"/>
      <c r="M120" s="567">
        <v>989</v>
      </c>
      <c r="N120" s="562">
        <v>6037</v>
      </c>
      <c r="O120" s="562">
        <v>8839</v>
      </c>
    </row>
    <row r="121" spans="1:15" s="64" customFormat="1" x14ac:dyDescent="0.25">
      <c r="A121" s="264"/>
      <c r="B121" s="567" t="s">
        <v>100</v>
      </c>
      <c r="C121" s="567">
        <v>870</v>
      </c>
      <c r="D121" s="567">
        <v>963</v>
      </c>
      <c r="E121" s="567">
        <v>995</v>
      </c>
      <c r="F121" s="562">
        <v>2828</v>
      </c>
      <c r="G121" s="567">
        <v>1036</v>
      </c>
      <c r="H121" s="567">
        <v>1046</v>
      </c>
      <c r="I121" s="567">
        <v>1002</v>
      </c>
      <c r="J121" s="567">
        <v>1045</v>
      </c>
      <c r="K121" s="567">
        <v>1012</v>
      </c>
      <c r="L121" s="575"/>
      <c r="M121" s="567">
        <v>942</v>
      </c>
      <c r="N121" s="562">
        <v>6083</v>
      </c>
      <c r="O121" s="562">
        <f>F121+N121</f>
        <v>8911</v>
      </c>
    </row>
    <row r="122" spans="1:15" x14ac:dyDescent="0.25">
      <c r="B122" s="585"/>
    </row>
    <row r="123" spans="1:15" x14ac:dyDescent="0.25">
      <c r="B123" s="99" t="s">
        <v>730</v>
      </c>
    </row>
    <row r="124" spans="1:15" x14ac:dyDescent="0.25">
      <c r="B124" s="99" t="s">
        <v>731</v>
      </c>
    </row>
    <row r="125" spans="1:15" x14ac:dyDescent="0.25">
      <c r="B125" s="99" t="s">
        <v>732</v>
      </c>
    </row>
  </sheetData>
  <mergeCells count="3">
    <mergeCell ref="B3:O3"/>
    <mergeCell ref="B5:O5"/>
    <mergeCell ref="B4:O4"/>
  </mergeCells>
  <phoneticPr fontId="0" type="noConversion"/>
  <pageMargins left="0.78740157480314965" right="0.78740157480314965" top="0.98425196850393704" bottom="0.98425196850393704" header="0.51181102362204722" footer="0.51181102362204722"/>
  <pageSetup paperSize="8" scale="95" orientation="portrait" r:id="rId1"/>
  <headerFooter alignWithMargins="0"/>
  <rowBreaks count="1" manualBreakCount="1">
    <brk id="79" max="16383" man="1"/>
  </rowBreaks>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115"/>
  <sheetViews>
    <sheetView zoomScaleNormal="100" workbookViewId="0">
      <pane xSplit="2" ySplit="12" topLeftCell="C82" activePane="bottomRight" state="frozen"/>
      <selection pane="topRight" activeCell="C1" sqref="C1"/>
      <selection pane="bottomLeft" activeCell="A13" sqref="A13"/>
      <selection pane="bottomRight" activeCell="L46" sqref="L46"/>
    </sheetView>
  </sheetViews>
  <sheetFormatPr baseColWidth="10" defaultColWidth="11.28515625" defaultRowHeight="13.5" x14ac:dyDescent="0.25"/>
  <cols>
    <col min="1" max="1" width="6.42578125" style="87" bestFit="1" customWidth="1"/>
    <col min="2" max="2" width="26.42578125" style="591" customWidth="1"/>
    <col min="3" max="3" width="5.140625" style="591" bestFit="1" customWidth="1"/>
    <col min="4" max="4" width="4.28515625" style="591" bestFit="1" customWidth="1"/>
    <col min="5" max="5" width="5.140625" style="591" bestFit="1" customWidth="1"/>
    <col min="6" max="6" width="4.28515625" style="591" bestFit="1" customWidth="1"/>
    <col min="7" max="7" width="5.28515625" style="591" bestFit="1" customWidth="1"/>
    <col min="8" max="8" width="4.42578125" style="591" bestFit="1" customWidth="1"/>
    <col min="9" max="9" width="5.28515625" style="491" bestFit="1" customWidth="1"/>
    <col min="10" max="10" width="6.42578125" style="87" bestFit="1" customWidth="1"/>
    <col min="11" max="11" width="7.28515625" style="87" customWidth="1"/>
    <col min="12" max="12" width="5.28515625" style="591" bestFit="1" customWidth="1"/>
    <col min="13" max="13" width="4.28515625" style="591" bestFit="1" customWidth="1"/>
    <col min="14" max="14" width="5.28515625" style="591" bestFit="1" customWidth="1"/>
    <col min="15" max="15" width="4.28515625" style="591" bestFit="1" customWidth="1"/>
    <col min="16" max="16" width="5.28515625" style="591" bestFit="1" customWidth="1"/>
    <col min="17" max="17" width="4.28515625" style="591" bestFit="1" customWidth="1"/>
    <col min="18" max="18" width="5.28515625" style="591" bestFit="1" customWidth="1"/>
    <col min="19" max="19" width="4.28515625" style="591" bestFit="1" customWidth="1"/>
    <col min="20" max="20" width="5.28515625" style="591" bestFit="1" customWidth="1"/>
    <col min="21" max="21" width="4.28515625" style="591" bestFit="1" customWidth="1"/>
    <col min="22" max="22" width="5.140625" style="591" bestFit="1" customWidth="1"/>
    <col min="23" max="23" width="4.28515625" style="591" bestFit="1" customWidth="1"/>
    <col min="24" max="24" width="4.7109375" style="491" bestFit="1" customWidth="1"/>
    <col min="25" max="25" width="4.7109375" style="491" customWidth="1"/>
    <col min="26" max="26" width="6.42578125" style="491" bestFit="1" customWidth="1"/>
    <col min="27" max="27" width="7.7109375" style="87" customWidth="1"/>
    <col min="28" max="28" width="9.42578125" style="87" customWidth="1"/>
  </cols>
  <sheetData>
    <row r="1" spans="1:28" ht="14.25" thickBot="1" x14ac:dyDescent="0.3">
      <c r="A1" s="262"/>
      <c r="B1" s="568"/>
      <c r="C1" s="568"/>
      <c r="D1" s="568"/>
      <c r="E1" s="568"/>
      <c r="F1" s="568"/>
      <c r="G1" s="568"/>
      <c r="H1" s="568"/>
      <c r="I1" s="327"/>
      <c r="J1" s="98"/>
      <c r="K1" s="98"/>
      <c r="L1" s="568"/>
      <c r="M1" s="568"/>
      <c r="N1" s="568"/>
      <c r="O1" s="568"/>
      <c r="P1" s="568"/>
      <c r="Q1" s="568"/>
      <c r="R1" s="568"/>
      <c r="S1" s="568"/>
      <c r="T1" s="568"/>
      <c r="U1" s="568"/>
      <c r="V1" s="568"/>
      <c r="W1" s="568"/>
      <c r="X1" s="327"/>
      <c r="Y1" s="327"/>
      <c r="Z1" s="327"/>
      <c r="AA1" s="98"/>
      <c r="AB1" s="98"/>
    </row>
    <row r="2" spans="1:28" ht="15" x14ac:dyDescent="0.25">
      <c r="A2" s="262"/>
      <c r="B2" s="957" t="s">
        <v>26</v>
      </c>
      <c r="C2" s="958"/>
      <c r="D2" s="958"/>
      <c r="E2" s="958"/>
      <c r="F2" s="958"/>
      <c r="G2" s="958"/>
      <c r="H2" s="958"/>
      <c r="I2" s="958"/>
      <c r="J2" s="958"/>
      <c r="K2" s="958"/>
      <c r="L2" s="958"/>
      <c r="M2" s="958"/>
      <c r="N2" s="958"/>
      <c r="O2" s="958"/>
      <c r="P2" s="958"/>
      <c r="Q2" s="958"/>
      <c r="R2" s="958"/>
      <c r="S2" s="958"/>
      <c r="T2" s="958"/>
      <c r="U2" s="958"/>
      <c r="V2" s="958"/>
      <c r="W2" s="958"/>
      <c r="X2" s="958"/>
      <c r="Y2" s="958"/>
      <c r="Z2" s="958"/>
      <c r="AA2" s="958"/>
      <c r="AB2" s="959"/>
    </row>
    <row r="3" spans="1:28" ht="15" x14ac:dyDescent="0.25">
      <c r="A3" s="262"/>
      <c r="B3" s="960" t="s">
        <v>569</v>
      </c>
      <c r="C3" s="961"/>
      <c r="D3" s="961"/>
      <c r="E3" s="961"/>
      <c r="F3" s="961"/>
      <c r="G3" s="961"/>
      <c r="H3" s="961"/>
      <c r="I3" s="961"/>
      <c r="J3" s="961"/>
      <c r="K3" s="961"/>
      <c r="L3" s="961"/>
      <c r="M3" s="961"/>
      <c r="N3" s="961"/>
      <c r="O3" s="961"/>
      <c r="P3" s="961"/>
      <c r="Q3" s="961"/>
      <c r="R3" s="961"/>
      <c r="S3" s="961"/>
      <c r="T3" s="961"/>
      <c r="U3" s="961"/>
      <c r="V3" s="961"/>
      <c r="W3" s="961"/>
      <c r="X3" s="961"/>
      <c r="Y3" s="961"/>
      <c r="Z3" s="961"/>
      <c r="AA3" s="961"/>
      <c r="AB3" s="962"/>
    </row>
    <row r="4" spans="1:28" ht="15.75" thickBot="1" x14ac:dyDescent="0.3">
      <c r="A4" s="262"/>
      <c r="B4" s="963" t="s">
        <v>560</v>
      </c>
      <c r="C4" s="964"/>
      <c r="D4" s="964"/>
      <c r="E4" s="964"/>
      <c r="F4" s="964"/>
      <c r="G4" s="964"/>
      <c r="H4" s="964"/>
      <c r="I4" s="964"/>
      <c r="J4" s="964"/>
      <c r="K4" s="964"/>
      <c r="L4" s="964"/>
      <c r="M4" s="964"/>
      <c r="N4" s="964"/>
      <c r="O4" s="964"/>
      <c r="P4" s="964"/>
      <c r="Q4" s="964"/>
      <c r="R4" s="964"/>
      <c r="S4" s="964"/>
      <c r="T4" s="964"/>
      <c r="U4" s="964"/>
      <c r="V4" s="964"/>
      <c r="W4" s="964"/>
      <c r="X4" s="964"/>
      <c r="Y4" s="964"/>
      <c r="Z4" s="964"/>
      <c r="AA4" s="964"/>
      <c r="AB4" s="965"/>
    </row>
    <row r="5" spans="1:28" x14ac:dyDescent="0.25">
      <c r="A5" s="264"/>
      <c r="B5" s="576"/>
      <c r="C5" s="576"/>
      <c r="D5" s="576"/>
      <c r="E5" s="576"/>
      <c r="F5" s="576"/>
      <c r="G5" s="576"/>
      <c r="H5" s="576"/>
      <c r="I5" s="572"/>
      <c r="J5" s="572"/>
      <c r="K5" s="572"/>
      <c r="L5" s="576"/>
      <c r="M5" s="576"/>
      <c r="N5" s="576"/>
      <c r="O5" s="576"/>
      <c r="P5" s="576"/>
      <c r="Q5" s="576"/>
      <c r="R5" s="576"/>
      <c r="S5" s="576"/>
      <c r="T5" s="576"/>
      <c r="U5" s="576"/>
      <c r="V5" s="576"/>
      <c r="W5" s="576"/>
      <c r="X5" s="572"/>
      <c r="Y5" s="572"/>
      <c r="Z5" s="572"/>
      <c r="AA5" s="572"/>
      <c r="AB5" s="572"/>
    </row>
    <row r="6" spans="1:28" x14ac:dyDescent="0.25">
      <c r="A6" s="264"/>
      <c r="B6" s="99" t="s">
        <v>730</v>
      </c>
      <c r="C6" s="576"/>
      <c r="D6" s="576"/>
      <c r="E6" s="576"/>
      <c r="F6" s="576"/>
      <c r="G6" s="576"/>
      <c r="H6" s="847" t="s">
        <v>733</v>
      </c>
      <c r="I6" s="572"/>
      <c r="J6" s="572"/>
      <c r="K6" s="572"/>
      <c r="L6" s="576"/>
      <c r="M6" s="576"/>
      <c r="N6" s="576"/>
      <c r="O6" s="576"/>
      <c r="P6" s="576"/>
      <c r="Q6" s="576"/>
      <c r="R6" s="576"/>
      <c r="S6" s="576"/>
      <c r="T6" s="576"/>
      <c r="U6" s="576"/>
      <c r="V6" s="576"/>
      <c r="W6" s="576"/>
      <c r="X6" s="572"/>
      <c r="Y6" s="572"/>
      <c r="Z6" s="572"/>
      <c r="AA6" s="572"/>
      <c r="AB6" s="572"/>
    </row>
    <row r="7" spans="1:28" x14ac:dyDescent="0.25">
      <c r="A7" s="264"/>
      <c r="B7" s="99" t="s">
        <v>731</v>
      </c>
      <c r="C7" s="576"/>
      <c r="D7" s="576"/>
      <c r="E7" s="576"/>
      <c r="F7" s="576"/>
      <c r="G7" s="576"/>
      <c r="H7" s="847" t="s">
        <v>734</v>
      </c>
      <c r="I7" s="572"/>
      <c r="J7" s="572"/>
      <c r="K7" s="572"/>
      <c r="L7" s="576"/>
      <c r="M7" s="576"/>
      <c r="N7" s="576"/>
      <c r="O7" s="576"/>
      <c r="P7" s="576"/>
      <c r="Q7" s="576"/>
      <c r="R7" s="576"/>
      <c r="S7" s="576"/>
      <c r="T7" s="576"/>
      <c r="U7" s="576"/>
      <c r="V7" s="576"/>
      <c r="W7" s="576"/>
      <c r="X7" s="572"/>
      <c r="Y7" s="572"/>
      <c r="Z7" s="572"/>
      <c r="AA7" s="572"/>
      <c r="AB7" s="572"/>
    </row>
    <row r="8" spans="1:28" x14ac:dyDescent="0.25">
      <c r="A8" s="264"/>
      <c r="B8" s="99" t="s">
        <v>732</v>
      </c>
      <c r="C8" s="576"/>
      <c r="D8" s="576"/>
      <c r="E8" s="576"/>
      <c r="F8" s="576"/>
      <c r="G8" s="576"/>
      <c r="H8" s="848" t="s">
        <v>472</v>
      </c>
      <c r="I8" s="572"/>
      <c r="J8" s="572"/>
      <c r="K8" s="572"/>
      <c r="L8" s="576"/>
      <c r="M8" s="576"/>
      <c r="N8" s="576"/>
      <c r="O8" s="576"/>
      <c r="P8" s="576"/>
      <c r="Q8" s="576"/>
      <c r="R8" s="576"/>
      <c r="S8" s="576"/>
      <c r="T8" s="576"/>
      <c r="U8" s="576"/>
      <c r="V8" s="576"/>
      <c r="W8" s="576"/>
      <c r="X8" s="572"/>
      <c r="Y8" s="572"/>
      <c r="Z8" s="572"/>
      <c r="AA8" s="572"/>
      <c r="AB8" s="572"/>
    </row>
    <row r="9" spans="1:28" x14ac:dyDescent="0.25">
      <c r="A9" s="264"/>
      <c r="B9" s="99" t="s">
        <v>305</v>
      </c>
      <c r="C9" s="576"/>
      <c r="D9" s="576"/>
      <c r="E9" s="576"/>
      <c r="F9" s="576"/>
      <c r="G9" s="576"/>
      <c r="H9" s="576"/>
      <c r="I9" s="572"/>
      <c r="J9" s="572"/>
      <c r="K9" s="572"/>
      <c r="L9" s="576"/>
      <c r="M9" s="576"/>
      <c r="N9" s="576"/>
      <c r="O9" s="576"/>
      <c r="P9" s="576"/>
      <c r="Q9" s="576"/>
      <c r="R9" s="576"/>
      <c r="S9" s="576"/>
      <c r="T9" s="576"/>
      <c r="U9" s="576"/>
      <c r="V9" s="576"/>
      <c r="W9" s="576"/>
      <c r="X9" s="572"/>
      <c r="Y9" s="572"/>
      <c r="Z9" s="572"/>
      <c r="AA9" s="572"/>
      <c r="AB9" s="572"/>
    </row>
    <row r="10" spans="1:28" x14ac:dyDescent="0.25">
      <c r="A10" s="262"/>
      <c r="B10" s="99"/>
      <c r="C10" s="577"/>
      <c r="D10" s="577"/>
      <c r="E10" s="577"/>
      <c r="F10" s="577"/>
      <c r="G10" s="577"/>
      <c r="H10" s="577"/>
      <c r="I10" s="573"/>
      <c r="J10" s="573"/>
      <c r="K10" s="573"/>
      <c r="L10" s="577"/>
      <c r="M10" s="577"/>
      <c r="N10" s="577"/>
      <c r="O10" s="577"/>
      <c r="P10" s="577"/>
      <c r="Q10" s="577"/>
      <c r="R10" s="577"/>
      <c r="S10" s="577"/>
      <c r="T10" s="577"/>
      <c r="U10" s="577"/>
      <c r="V10" s="577"/>
      <c r="W10" s="577"/>
      <c r="X10" s="573"/>
      <c r="Y10" s="573"/>
      <c r="Z10" s="573"/>
      <c r="AA10" s="573"/>
      <c r="AB10" s="573"/>
    </row>
    <row r="11" spans="1:28" ht="40.5" x14ac:dyDescent="0.25">
      <c r="A11" s="262" t="s">
        <v>364</v>
      </c>
      <c r="B11" s="578"/>
      <c r="C11" s="578" t="s">
        <v>27</v>
      </c>
      <c r="D11" s="578" t="s">
        <v>264</v>
      </c>
      <c r="E11" s="578" t="s">
        <v>28</v>
      </c>
      <c r="F11" s="578" t="s">
        <v>264</v>
      </c>
      <c r="G11" s="578" t="s">
        <v>29</v>
      </c>
      <c r="H11" s="578" t="s">
        <v>264</v>
      </c>
      <c r="I11" s="738" t="s">
        <v>524</v>
      </c>
      <c r="J11" s="738" t="s">
        <v>526</v>
      </c>
      <c r="K11" s="594" t="s">
        <v>527</v>
      </c>
      <c r="L11" s="578" t="s">
        <v>31</v>
      </c>
      <c r="M11" s="578" t="s">
        <v>264</v>
      </c>
      <c r="N11" s="578" t="s">
        <v>32</v>
      </c>
      <c r="O11" s="578" t="s">
        <v>264</v>
      </c>
      <c r="P11" s="578" t="s">
        <v>33</v>
      </c>
      <c r="Q11" s="578" t="s">
        <v>264</v>
      </c>
      <c r="R11" s="578" t="s">
        <v>34</v>
      </c>
      <c r="S11" s="578" t="s">
        <v>264</v>
      </c>
      <c r="T11" s="578" t="s">
        <v>35</v>
      </c>
      <c r="U11" s="578" t="s">
        <v>264</v>
      </c>
      <c r="V11" s="578" t="s">
        <v>36</v>
      </c>
      <c r="W11" s="578" t="s">
        <v>264</v>
      </c>
      <c r="X11" s="738" t="s">
        <v>524</v>
      </c>
      <c r="Y11" s="738" t="s">
        <v>736</v>
      </c>
      <c r="Z11" s="738" t="s">
        <v>525</v>
      </c>
      <c r="AA11" s="594" t="s">
        <v>528</v>
      </c>
      <c r="AB11" s="592" t="s">
        <v>724</v>
      </c>
    </row>
    <row r="12" spans="1:28" x14ac:dyDescent="0.25">
      <c r="A12" s="262"/>
      <c r="B12" s="578"/>
      <c r="C12" s="578"/>
      <c r="D12" s="578"/>
      <c r="E12" s="578"/>
      <c r="F12" s="578"/>
      <c r="G12" s="578"/>
      <c r="H12" s="578"/>
      <c r="I12" s="737"/>
      <c r="J12" s="737"/>
      <c r="K12" s="390"/>
      <c r="L12" s="578"/>
      <c r="M12" s="578"/>
      <c r="N12" s="578"/>
      <c r="O12" s="578"/>
      <c r="P12" s="578"/>
      <c r="Q12" s="578"/>
      <c r="R12" s="578"/>
      <c r="S12" s="578"/>
      <c r="T12" s="578"/>
      <c r="U12" s="578"/>
      <c r="V12" s="578"/>
      <c r="W12" s="578"/>
      <c r="X12" s="737"/>
      <c r="Y12" s="737"/>
      <c r="Z12" s="737"/>
      <c r="AA12" s="390"/>
      <c r="AB12" s="258"/>
    </row>
    <row r="13" spans="1:28" x14ac:dyDescent="0.25">
      <c r="A13" s="262" t="s">
        <v>365</v>
      </c>
      <c r="B13" s="583" t="s">
        <v>39</v>
      </c>
      <c r="C13" s="281">
        <v>4</v>
      </c>
      <c r="D13" s="281">
        <v>10</v>
      </c>
      <c r="E13" s="281">
        <v>7</v>
      </c>
      <c r="F13" s="281">
        <v>10</v>
      </c>
      <c r="G13" s="281">
        <v>17</v>
      </c>
      <c r="H13" s="281">
        <v>11</v>
      </c>
      <c r="I13" s="737">
        <f>D13+F13+H13</f>
        <v>31</v>
      </c>
      <c r="J13" s="737">
        <f>C13+E13+G13</f>
        <v>28</v>
      </c>
      <c r="K13" s="390">
        <f>J13+I13</f>
        <v>59</v>
      </c>
      <c r="L13" s="281">
        <v>23</v>
      </c>
      <c r="M13" s="281">
        <v>2</v>
      </c>
      <c r="N13" s="281">
        <v>34</v>
      </c>
      <c r="O13" s="281"/>
      <c r="P13" s="281">
        <v>24</v>
      </c>
      <c r="Q13" s="281"/>
      <c r="R13" s="281">
        <v>48</v>
      </c>
      <c r="S13" s="281">
        <v>1</v>
      </c>
      <c r="T13" s="281">
        <v>27</v>
      </c>
      <c r="U13" s="281"/>
      <c r="V13" s="281">
        <v>36</v>
      </c>
      <c r="W13" s="281"/>
      <c r="X13" s="737">
        <f t="shared" ref="X13" si="0">M13+O13+Q13+S13+U13+W13</f>
        <v>3</v>
      </c>
      <c r="Y13" s="737"/>
      <c r="Z13" s="737">
        <f>L13+N13+P13+R13+T13+V13</f>
        <v>192</v>
      </c>
      <c r="AA13" s="390">
        <f>Z13+X13</f>
        <v>195</v>
      </c>
      <c r="AB13" s="258">
        <f>AA13+K13</f>
        <v>254</v>
      </c>
    </row>
    <row r="14" spans="1:28" x14ac:dyDescent="0.25">
      <c r="A14" s="262" t="s">
        <v>366</v>
      </c>
      <c r="B14" s="583" t="s">
        <v>40</v>
      </c>
      <c r="C14" s="281">
        <v>7</v>
      </c>
      <c r="D14" s="281">
        <v>14</v>
      </c>
      <c r="E14" s="281">
        <v>6</v>
      </c>
      <c r="F14" s="281">
        <v>16</v>
      </c>
      <c r="G14" s="281">
        <v>20</v>
      </c>
      <c r="H14" s="281">
        <v>13</v>
      </c>
      <c r="I14" s="737">
        <f t="shared" ref="I14:I17" si="1">D14+F14+H14</f>
        <v>43</v>
      </c>
      <c r="J14" s="737">
        <f>C14+E14+G14</f>
        <v>33</v>
      </c>
      <c r="K14" s="390">
        <f t="shared" ref="K14:K77" si="2">J14+I14</f>
        <v>76</v>
      </c>
      <c r="L14" s="281">
        <v>29</v>
      </c>
      <c r="M14" s="281">
        <v>4</v>
      </c>
      <c r="N14" s="281">
        <v>26</v>
      </c>
      <c r="O14" s="281">
        <v>1</v>
      </c>
      <c r="P14" s="281">
        <v>17</v>
      </c>
      <c r="Q14" s="281"/>
      <c r="R14" s="281">
        <v>25</v>
      </c>
      <c r="S14" s="281"/>
      <c r="T14" s="281">
        <v>30</v>
      </c>
      <c r="U14" s="281">
        <v>2</v>
      </c>
      <c r="V14" s="281">
        <v>24</v>
      </c>
      <c r="W14" s="281">
        <v>1</v>
      </c>
      <c r="X14" s="737">
        <f t="shared" ref="X14:X16" si="3">M14+O14+Q14+S14+U14+W14</f>
        <v>8</v>
      </c>
      <c r="Y14" s="737"/>
      <c r="Z14" s="737">
        <f>L14+N14+P14+R14+T14+V14</f>
        <v>151</v>
      </c>
      <c r="AA14" s="390">
        <f t="shared" ref="AA14:AA77" si="4">Z14+X14</f>
        <v>159</v>
      </c>
      <c r="AB14" s="258">
        <f t="shared" ref="AB14:AB17" si="5">AA14+K14</f>
        <v>235</v>
      </c>
    </row>
    <row r="15" spans="1:28" x14ac:dyDescent="0.25">
      <c r="A15" s="262" t="s">
        <v>367</v>
      </c>
      <c r="B15" s="583" t="s">
        <v>41</v>
      </c>
      <c r="C15" s="281">
        <v>16</v>
      </c>
      <c r="D15" s="281">
        <v>10</v>
      </c>
      <c r="E15" s="281">
        <v>12</v>
      </c>
      <c r="F15" s="281">
        <v>10</v>
      </c>
      <c r="G15" s="281">
        <v>20</v>
      </c>
      <c r="H15" s="281">
        <v>12</v>
      </c>
      <c r="I15" s="737">
        <f t="shared" si="1"/>
        <v>32</v>
      </c>
      <c r="J15" s="737">
        <f>C15+E15+G15</f>
        <v>48</v>
      </c>
      <c r="K15" s="390">
        <f t="shared" si="2"/>
        <v>80</v>
      </c>
      <c r="L15" s="281">
        <v>20</v>
      </c>
      <c r="M15" s="281">
        <v>2</v>
      </c>
      <c r="N15" s="281">
        <v>31</v>
      </c>
      <c r="O15" s="281"/>
      <c r="P15" s="281">
        <v>30</v>
      </c>
      <c r="Q15" s="281"/>
      <c r="R15" s="281">
        <v>33</v>
      </c>
      <c r="S15" s="281">
        <v>1</v>
      </c>
      <c r="T15" s="281">
        <v>27</v>
      </c>
      <c r="U15" s="281">
        <v>1</v>
      </c>
      <c r="V15" s="281">
        <v>31</v>
      </c>
      <c r="W15" s="281"/>
      <c r="X15" s="737">
        <f t="shared" si="3"/>
        <v>4</v>
      </c>
      <c r="Y15" s="737"/>
      <c r="Z15" s="737">
        <f>L15+N15+P15+R15+T15+V15</f>
        <v>172</v>
      </c>
      <c r="AA15" s="390">
        <f t="shared" si="4"/>
        <v>176</v>
      </c>
      <c r="AB15" s="258">
        <f t="shared" si="5"/>
        <v>256</v>
      </c>
    </row>
    <row r="16" spans="1:28" x14ac:dyDescent="0.25">
      <c r="A16" s="262" t="s">
        <v>368</v>
      </c>
      <c r="B16" s="583" t="s">
        <v>42</v>
      </c>
      <c r="C16" s="281">
        <v>5</v>
      </c>
      <c r="D16" s="281">
        <v>12</v>
      </c>
      <c r="E16" s="281">
        <v>8</v>
      </c>
      <c r="F16" s="281">
        <v>14</v>
      </c>
      <c r="G16" s="281">
        <v>9</v>
      </c>
      <c r="H16" s="281">
        <v>9</v>
      </c>
      <c r="I16" s="737">
        <f t="shared" si="1"/>
        <v>35</v>
      </c>
      <c r="J16" s="737">
        <f>C16+E16+G16</f>
        <v>22</v>
      </c>
      <c r="K16" s="390">
        <f t="shared" si="2"/>
        <v>57</v>
      </c>
      <c r="L16" s="281">
        <v>29</v>
      </c>
      <c r="M16" s="281"/>
      <c r="N16" s="281">
        <v>20</v>
      </c>
      <c r="O16" s="281"/>
      <c r="P16" s="281">
        <v>20</v>
      </c>
      <c r="Q16" s="281"/>
      <c r="R16" s="281">
        <v>23</v>
      </c>
      <c r="S16" s="281"/>
      <c r="T16" s="281">
        <v>19</v>
      </c>
      <c r="U16" s="281"/>
      <c r="V16" s="281">
        <v>24</v>
      </c>
      <c r="W16" s="281"/>
      <c r="X16" s="737">
        <f t="shared" si="3"/>
        <v>0</v>
      </c>
      <c r="Y16" s="737"/>
      <c r="Z16" s="737">
        <f t="shared" ref="Z16:Z79" si="6">L16+N16+P16+R16+T16+V16</f>
        <v>135</v>
      </c>
      <c r="AA16" s="390">
        <f t="shared" si="4"/>
        <v>135</v>
      </c>
      <c r="AB16" s="258">
        <f t="shared" si="5"/>
        <v>192</v>
      </c>
    </row>
    <row r="17" spans="1:28" x14ac:dyDescent="0.25">
      <c r="A17" s="262">
        <v>1181</v>
      </c>
      <c r="B17" s="583" t="s">
        <v>118</v>
      </c>
      <c r="C17" s="281">
        <v>31</v>
      </c>
      <c r="D17" s="281"/>
      <c r="E17" s="281">
        <v>16</v>
      </c>
      <c r="F17" s="281"/>
      <c r="G17" s="281">
        <v>21</v>
      </c>
      <c r="H17" s="281"/>
      <c r="I17" s="737">
        <f t="shared" si="1"/>
        <v>0</v>
      </c>
      <c r="J17" s="737">
        <f>C17+E17+G17</f>
        <v>68</v>
      </c>
      <c r="K17" s="390">
        <f t="shared" si="2"/>
        <v>68</v>
      </c>
      <c r="L17" s="281">
        <v>38</v>
      </c>
      <c r="M17" s="281"/>
      <c r="N17" s="281">
        <v>29</v>
      </c>
      <c r="O17" s="281"/>
      <c r="P17" s="281">
        <v>26</v>
      </c>
      <c r="Q17" s="281"/>
      <c r="R17" s="281">
        <v>29</v>
      </c>
      <c r="S17" s="281"/>
      <c r="T17" s="281">
        <v>32</v>
      </c>
      <c r="U17" s="281"/>
      <c r="V17" s="281">
        <v>42</v>
      </c>
      <c r="W17" s="281"/>
      <c r="X17" s="737">
        <f t="shared" ref="X17" si="7">M17+O17+Q17+S17+U17+W17</f>
        <v>0</v>
      </c>
      <c r="Y17" s="737"/>
      <c r="Z17" s="737">
        <f t="shared" si="6"/>
        <v>196</v>
      </c>
      <c r="AA17" s="390">
        <f t="shared" si="4"/>
        <v>196</v>
      </c>
      <c r="AB17" s="258">
        <f t="shared" si="5"/>
        <v>264</v>
      </c>
    </row>
    <row r="18" spans="1:28" s="76" customFormat="1" x14ac:dyDescent="0.25">
      <c r="A18" s="605"/>
      <c r="B18" s="586" t="s">
        <v>119</v>
      </c>
      <c r="C18" s="596">
        <f t="shared" ref="C18:AB18" si="8">SUM(C13:C17)</f>
        <v>63</v>
      </c>
      <c r="D18" s="596">
        <f t="shared" si="8"/>
        <v>46</v>
      </c>
      <c r="E18" s="596">
        <f t="shared" si="8"/>
        <v>49</v>
      </c>
      <c r="F18" s="596">
        <f t="shared" si="8"/>
        <v>50</v>
      </c>
      <c r="G18" s="596">
        <f t="shared" si="8"/>
        <v>87</v>
      </c>
      <c r="H18" s="596">
        <f t="shared" si="8"/>
        <v>45</v>
      </c>
      <c r="I18" s="596">
        <f t="shared" si="8"/>
        <v>141</v>
      </c>
      <c r="J18" s="596">
        <f t="shared" si="8"/>
        <v>199</v>
      </c>
      <c r="K18" s="390">
        <f t="shared" si="2"/>
        <v>340</v>
      </c>
      <c r="L18" s="596">
        <f t="shared" si="8"/>
        <v>139</v>
      </c>
      <c r="M18" s="596">
        <f t="shared" si="8"/>
        <v>8</v>
      </c>
      <c r="N18" s="596">
        <f t="shared" si="8"/>
        <v>140</v>
      </c>
      <c r="O18" s="596">
        <f t="shared" si="8"/>
        <v>1</v>
      </c>
      <c r="P18" s="596">
        <f t="shared" si="8"/>
        <v>117</v>
      </c>
      <c r="Q18" s="596">
        <f t="shared" si="8"/>
        <v>0</v>
      </c>
      <c r="R18" s="596">
        <f t="shared" si="8"/>
        <v>158</v>
      </c>
      <c r="S18" s="596">
        <f t="shared" si="8"/>
        <v>2</v>
      </c>
      <c r="T18" s="596">
        <f t="shared" si="8"/>
        <v>135</v>
      </c>
      <c r="U18" s="596">
        <f t="shared" si="8"/>
        <v>3</v>
      </c>
      <c r="V18" s="596">
        <f t="shared" si="8"/>
        <v>157</v>
      </c>
      <c r="W18" s="596">
        <f t="shared" si="8"/>
        <v>1</v>
      </c>
      <c r="X18" s="596">
        <f t="shared" si="8"/>
        <v>15</v>
      </c>
      <c r="Y18" s="596">
        <v>0</v>
      </c>
      <c r="Z18" s="596">
        <f t="shared" si="8"/>
        <v>846</v>
      </c>
      <c r="AA18" s="390">
        <f t="shared" si="4"/>
        <v>861</v>
      </c>
      <c r="AB18" s="582">
        <f t="shared" si="8"/>
        <v>1201</v>
      </c>
    </row>
    <row r="19" spans="1:28" x14ac:dyDescent="0.25">
      <c r="A19" s="262"/>
      <c r="B19" s="587"/>
      <c r="C19" s="587"/>
      <c r="D19" s="587"/>
      <c r="E19" s="587"/>
      <c r="F19" s="587"/>
      <c r="G19" s="587"/>
      <c r="H19" s="587"/>
      <c r="I19" s="737"/>
      <c r="J19" s="739"/>
      <c r="K19" s="390"/>
      <c r="L19" s="587"/>
      <c r="M19" s="587"/>
      <c r="N19" s="587"/>
      <c r="O19" s="587"/>
      <c r="P19" s="587"/>
      <c r="Q19" s="587"/>
      <c r="R19" s="587"/>
      <c r="S19" s="587"/>
      <c r="T19" s="587"/>
      <c r="U19" s="587"/>
      <c r="V19" s="587"/>
      <c r="W19" s="587"/>
      <c r="X19" s="737"/>
      <c r="Y19" s="737"/>
      <c r="Z19" s="737"/>
      <c r="AA19" s="390"/>
      <c r="AB19" s="336"/>
    </row>
    <row r="20" spans="1:28" x14ac:dyDescent="0.25">
      <c r="A20" s="262" t="s">
        <v>373</v>
      </c>
      <c r="B20" s="579" t="s">
        <v>44</v>
      </c>
      <c r="C20" s="566">
        <v>4</v>
      </c>
      <c r="D20" s="566"/>
      <c r="E20" s="566">
        <v>6</v>
      </c>
      <c r="F20" s="566"/>
      <c r="G20" s="566">
        <v>3</v>
      </c>
      <c r="H20" s="566"/>
      <c r="I20" s="737">
        <f>D20+F20+H20</f>
        <v>0</v>
      </c>
      <c r="J20" s="740">
        <f>C20+E20+G20</f>
        <v>13</v>
      </c>
      <c r="K20" s="390">
        <f t="shared" si="2"/>
        <v>13</v>
      </c>
      <c r="L20" s="566">
        <v>10</v>
      </c>
      <c r="M20" s="566"/>
      <c r="N20" s="566">
        <v>8</v>
      </c>
      <c r="O20" s="566"/>
      <c r="P20" s="566">
        <v>6</v>
      </c>
      <c r="Q20" s="566"/>
      <c r="R20" s="566">
        <v>5</v>
      </c>
      <c r="S20" s="566"/>
      <c r="T20" s="566">
        <v>4</v>
      </c>
      <c r="U20" s="566"/>
      <c r="V20" s="566">
        <v>6</v>
      </c>
      <c r="W20" s="566"/>
      <c r="X20" s="737">
        <f>M20+O20+Q20+S20+U20+W20</f>
        <v>0</v>
      </c>
      <c r="Y20" s="737"/>
      <c r="Z20" s="737">
        <f t="shared" si="6"/>
        <v>39</v>
      </c>
      <c r="AA20" s="390">
        <f t="shared" si="4"/>
        <v>39</v>
      </c>
      <c r="AB20" s="598">
        <f>AA20+K20</f>
        <v>52</v>
      </c>
    </row>
    <row r="21" spans="1:28" x14ac:dyDescent="0.25">
      <c r="A21" s="262" t="s">
        <v>374</v>
      </c>
      <c r="B21" s="579" t="s">
        <v>45</v>
      </c>
      <c r="C21" s="566">
        <v>9</v>
      </c>
      <c r="D21" s="566"/>
      <c r="E21" s="566">
        <v>4</v>
      </c>
      <c r="F21" s="566"/>
      <c r="G21" s="566">
        <v>7</v>
      </c>
      <c r="H21" s="566"/>
      <c r="I21" s="737">
        <f t="shared" ref="I21:I28" si="9">D21+F21+H21</f>
        <v>0</v>
      </c>
      <c r="J21" s="740">
        <f t="shared" ref="J21:J28" si="10">C21+E21+G21</f>
        <v>20</v>
      </c>
      <c r="K21" s="390">
        <f t="shared" si="2"/>
        <v>20</v>
      </c>
      <c r="L21" s="566">
        <v>4</v>
      </c>
      <c r="M21" s="566"/>
      <c r="N21" s="566">
        <v>5</v>
      </c>
      <c r="O21" s="566"/>
      <c r="P21" s="566">
        <v>2</v>
      </c>
      <c r="Q21" s="566"/>
      <c r="R21" s="566">
        <v>4</v>
      </c>
      <c r="S21" s="566"/>
      <c r="T21" s="566">
        <v>3</v>
      </c>
      <c r="U21" s="566"/>
      <c r="V21" s="566">
        <v>7</v>
      </c>
      <c r="W21" s="566"/>
      <c r="X21" s="737">
        <f t="shared" ref="X21:X28" si="11">M21+O21+Q21+S21+U21+W21</f>
        <v>0</v>
      </c>
      <c r="Y21" s="737"/>
      <c r="Z21" s="737">
        <f t="shared" si="6"/>
        <v>25</v>
      </c>
      <c r="AA21" s="390">
        <f t="shared" si="4"/>
        <v>25</v>
      </c>
      <c r="AB21" s="598">
        <f>AA21+K21</f>
        <v>45</v>
      </c>
    </row>
    <row r="22" spans="1:28" x14ac:dyDescent="0.25">
      <c r="A22" s="262" t="s">
        <v>375</v>
      </c>
      <c r="B22" s="579" t="s">
        <v>46</v>
      </c>
      <c r="C22" s="566">
        <v>3</v>
      </c>
      <c r="D22" s="566"/>
      <c r="E22" s="566">
        <v>5</v>
      </c>
      <c r="F22" s="566"/>
      <c r="G22" s="566">
        <v>5</v>
      </c>
      <c r="H22" s="566"/>
      <c r="I22" s="737">
        <f t="shared" si="9"/>
        <v>0</v>
      </c>
      <c r="J22" s="740">
        <f t="shared" si="10"/>
        <v>13</v>
      </c>
      <c r="K22" s="390">
        <f t="shared" si="2"/>
        <v>13</v>
      </c>
      <c r="L22" s="566">
        <v>7</v>
      </c>
      <c r="M22" s="566"/>
      <c r="N22" s="566">
        <v>7</v>
      </c>
      <c r="O22" s="566"/>
      <c r="P22" s="566">
        <v>11</v>
      </c>
      <c r="Q22" s="566"/>
      <c r="R22" s="566">
        <v>8</v>
      </c>
      <c r="S22" s="566"/>
      <c r="T22" s="566">
        <v>7</v>
      </c>
      <c r="U22" s="566"/>
      <c r="V22" s="566">
        <v>5</v>
      </c>
      <c r="W22" s="566"/>
      <c r="X22" s="737">
        <f t="shared" si="11"/>
        <v>0</v>
      </c>
      <c r="Y22" s="737"/>
      <c r="Z22" s="737">
        <f t="shared" si="6"/>
        <v>45</v>
      </c>
      <c r="AA22" s="390">
        <f t="shared" si="4"/>
        <v>45</v>
      </c>
      <c r="AB22" s="598">
        <f t="shared" ref="AB22:AB28" si="12">AA22+K22</f>
        <v>58</v>
      </c>
    </row>
    <row r="23" spans="1:28" x14ac:dyDescent="0.25">
      <c r="A23" s="262" t="s">
        <v>369</v>
      </c>
      <c r="B23" s="579" t="s">
        <v>372</v>
      </c>
      <c r="C23" s="566">
        <v>16</v>
      </c>
      <c r="D23" s="566"/>
      <c r="E23" s="566">
        <v>18</v>
      </c>
      <c r="F23" s="566"/>
      <c r="G23" s="566">
        <v>8</v>
      </c>
      <c r="H23" s="566"/>
      <c r="I23" s="737">
        <f t="shared" si="9"/>
        <v>0</v>
      </c>
      <c r="J23" s="740">
        <f t="shared" si="10"/>
        <v>42</v>
      </c>
      <c r="K23" s="390">
        <f t="shared" si="2"/>
        <v>42</v>
      </c>
      <c r="L23" s="566">
        <v>15</v>
      </c>
      <c r="M23" s="566"/>
      <c r="N23" s="566">
        <v>11</v>
      </c>
      <c r="O23" s="566"/>
      <c r="P23" s="566">
        <v>13</v>
      </c>
      <c r="Q23" s="566"/>
      <c r="R23" s="566">
        <v>19</v>
      </c>
      <c r="S23" s="566"/>
      <c r="T23" s="566">
        <v>11</v>
      </c>
      <c r="U23" s="566"/>
      <c r="V23" s="566">
        <v>18</v>
      </c>
      <c r="W23" s="566"/>
      <c r="X23" s="737">
        <f t="shared" si="11"/>
        <v>0</v>
      </c>
      <c r="Y23" s="737"/>
      <c r="Z23" s="737">
        <f t="shared" si="6"/>
        <v>87</v>
      </c>
      <c r="AA23" s="390">
        <f t="shared" si="4"/>
        <v>87</v>
      </c>
      <c r="AB23" s="598">
        <f t="shared" si="12"/>
        <v>129</v>
      </c>
    </row>
    <row r="24" spans="1:28" x14ac:dyDescent="0.25">
      <c r="A24" s="262" t="s">
        <v>370</v>
      </c>
      <c r="B24" s="579" t="s">
        <v>49</v>
      </c>
      <c r="C24" s="566">
        <v>2</v>
      </c>
      <c r="D24" s="566"/>
      <c r="E24" s="566">
        <v>6</v>
      </c>
      <c r="F24" s="566"/>
      <c r="G24" s="566">
        <v>1</v>
      </c>
      <c r="H24" s="566"/>
      <c r="I24" s="737">
        <f t="shared" si="9"/>
        <v>0</v>
      </c>
      <c r="J24" s="740">
        <f t="shared" si="10"/>
        <v>9</v>
      </c>
      <c r="K24" s="390">
        <f t="shared" si="2"/>
        <v>9</v>
      </c>
      <c r="L24" s="566">
        <v>1</v>
      </c>
      <c r="M24" s="566"/>
      <c r="N24" s="579">
        <v>5</v>
      </c>
      <c r="O24" s="579"/>
      <c r="P24" s="579">
        <v>3</v>
      </c>
      <c r="Q24" s="579"/>
      <c r="R24" s="579">
        <v>1</v>
      </c>
      <c r="S24" s="579"/>
      <c r="T24" s="579">
        <v>4</v>
      </c>
      <c r="U24" s="579"/>
      <c r="V24" s="579">
        <v>1</v>
      </c>
      <c r="W24" s="579"/>
      <c r="X24" s="737">
        <f t="shared" si="11"/>
        <v>0</v>
      </c>
      <c r="Y24" s="737"/>
      <c r="Z24" s="737">
        <f t="shared" si="6"/>
        <v>15</v>
      </c>
      <c r="AA24" s="390">
        <f t="shared" si="4"/>
        <v>15</v>
      </c>
      <c r="AB24" s="598">
        <f t="shared" si="12"/>
        <v>24</v>
      </c>
    </row>
    <row r="25" spans="1:28" x14ac:dyDescent="0.25">
      <c r="A25" s="262" t="s">
        <v>371</v>
      </c>
      <c r="B25" s="579" t="s">
        <v>47</v>
      </c>
      <c r="C25" s="566">
        <v>2</v>
      </c>
      <c r="D25" s="566"/>
      <c r="E25" s="566">
        <v>10</v>
      </c>
      <c r="F25" s="566"/>
      <c r="G25" s="566">
        <v>8</v>
      </c>
      <c r="H25" s="566"/>
      <c r="I25" s="737">
        <f t="shared" si="9"/>
        <v>0</v>
      </c>
      <c r="J25" s="740">
        <f>G25+E25+C25</f>
        <v>20</v>
      </c>
      <c r="K25" s="390">
        <f t="shared" si="2"/>
        <v>20</v>
      </c>
      <c r="L25" s="566">
        <v>4</v>
      </c>
      <c r="M25" s="566"/>
      <c r="N25" s="579">
        <v>9</v>
      </c>
      <c r="O25" s="579"/>
      <c r="P25" s="579">
        <v>3</v>
      </c>
      <c r="Q25" s="579"/>
      <c r="R25" s="579">
        <v>10</v>
      </c>
      <c r="S25" s="579"/>
      <c r="T25" s="579">
        <v>3</v>
      </c>
      <c r="U25" s="579"/>
      <c r="V25" s="579">
        <v>6</v>
      </c>
      <c r="W25" s="579"/>
      <c r="X25" s="737">
        <f t="shared" si="11"/>
        <v>0</v>
      </c>
      <c r="Y25" s="737"/>
      <c r="Z25" s="737">
        <f t="shared" si="6"/>
        <v>35</v>
      </c>
      <c r="AA25" s="390">
        <f t="shared" si="4"/>
        <v>35</v>
      </c>
      <c r="AB25" s="598">
        <f t="shared" si="12"/>
        <v>55</v>
      </c>
    </row>
    <row r="26" spans="1:28" x14ac:dyDescent="0.25">
      <c r="A26" s="262" t="s">
        <v>376</v>
      </c>
      <c r="B26" s="579" t="s">
        <v>51</v>
      </c>
      <c r="C26" s="566">
        <v>3</v>
      </c>
      <c r="D26" s="566"/>
      <c r="E26" s="566">
        <v>6</v>
      </c>
      <c r="F26" s="566"/>
      <c r="G26" s="566">
        <v>5</v>
      </c>
      <c r="H26" s="566"/>
      <c r="I26" s="737">
        <f t="shared" si="9"/>
        <v>0</v>
      </c>
      <c r="J26" s="740">
        <f t="shared" si="10"/>
        <v>14</v>
      </c>
      <c r="K26" s="390">
        <f t="shared" si="2"/>
        <v>14</v>
      </c>
      <c r="L26" s="566">
        <v>7</v>
      </c>
      <c r="M26" s="566"/>
      <c r="N26" s="579">
        <v>7</v>
      </c>
      <c r="O26" s="579"/>
      <c r="P26" s="579">
        <v>6</v>
      </c>
      <c r="Q26" s="579"/>
      <c r="R26" s="579">
        <v>6</v>
      </c>
      <c r="S26" s="579"/>
      <c r="T26" s="579">
        <v>1</v>
      </c>
      <c r="U26" s="579"/>
      <c r="V26" s="579">
        <v>7</v>
      </c>
      <c r="W26" s="579"/>
      <c r="X26" s="737">
        <f t="shared" si="11"/>
        <v>0</v>
      </c>
      <c r="Y26" s="737"/>
      <c r="Z26" s="737">
        <f t="shared" si="6"/>
        <v>34</v>
      </c>
      <c r="AA26" s="390">
        <f t="shared" si="4"/>
        <v>34</v>
      </c>
      <c r="AB26" s="598">
        <f t="shared" si="12"/>
        <v>48</v>
      </c>
    </row>
    <row r="27" spans="1:28" x14ac:dyDescent="0.25">
      <c r="A27" s="262" t="s">
        <v>377</v>
      </c>
      <c r="B27" s="579" t="s">
        <v>48</v>
      </c>
      <c r="C27" s="566">
        <v>6</v>
      </c>
      <c r="D27" s="566"/>
      <c r="E27" s="566">
        <v>5</v>
      </c>
      <c r="F27" s="566"/>
      <c r="G27" s="566">
        <v>5</v>
      </c>
      <c r="H27" s="566"/>
      <c r="I27" s="737">
        <f t="shared" si="9"/>
        <v>0</v>
      </c>
      <c r="J27" s="740">
        <f t="shared" si="10"/>
        <v>16</v>
      </c>
      <c r="K27" s="390">
        <f t="shared" si="2"/>
        <v>16</v>
      </c>
      <c r="L27" s="566">
        <v>7</v>
      </c>
      <c r="M27" s="566"/>
      <c r="N27" s="579">
        <v>14</v>
      </c>
      <c r="O27" s="579"/>
      <c r="P27" s="579">
        <v>9</v>
      </c>
      <c r="Q27" s="579"/>
      <c r="R27" s="579">
        <v>10</v>
      </c>
      <c r="S27" s="579"/>
      <c r="T27" s="579">
        <v>8</v>
      </c>
      <c r="U27" s="579"/>
      <c r="V27" s="579">
        <v>4</v>
      </c>
      <c r="W27" s="579"/>
      <c r="X27" s="737">
        <f t="shared" si="11"/>
        <v>0</v>
      </c>
      <c r="Y27" s="737"/>
      <c r="Z27" s="737">
        <f t="shared" si="6"/>
        <v>52</v>
      </c>
      <c r="AA27" s="390">
        <f t="shared" si="4"/>
        <v>52</v>
      </c>
      <c r="AB27" s="598">
        <f t="shared" si="12"/>
        <v>68</v>
      </c>
    </row>
    <row r="28" spans="1:28" x14ac:dyDescent="0.25">
      <c r="A28" s="262" t="s">
        <v>378</v>
      </c>
      <c r="B28" s="579" t="s">
        <v>50</v>
      </c>
      <c r="C28" s="566">
        <v>2</v>
      </c>
      <c r="D28" s="566"/>
      <c r="E28" s="566">
        <v>3</v>
      </c>
      <c r="F28" s="566"/>
      <c r="G28" s="566">
        <v>1</v>
      </c>
      <c r="H28" s="566"/>
      <c r="I28" s="737">
        <f t="shared" si="9"/>
        <v>0</v>
      </c>
      <c r="J28" s="740">
        <f t="shared" si="10"/>
        <v>6</v>
      </c>
      <c r="K28" s="390">
        <f t="shared" si="2"/>
        <v>6</v>
      </c>
      <c r="L28" s="566">
        <v>2</v>
      </c>
      <c r="M28" s="566"/>
      <c r="N28" s="579">
        <v>2</v>
      </c>
      <c r="O28" s="579"/>
      <c r="P28" s="579">
        <v>3</v>
      </c>
      <c r="Q28" s="579"/>
      <c r="R28" s="579">
        <v>4</v>
      </c>
      <c r="S28" s="579"/>
      <c r="T28" s="579">
        <v>5</v>
      </c>
      <c r="U28" s="579"/>
      <c r="V28" s="579">
        <v>5</v>
      </c>
      <c r="W28" s="579"/>
      <c r="X28" s="737">
        <f t="shared" si="11"/>
        <v>0</v>
      </c>
      <c r="Y28" s="737"/>
      <c r="Z28" s="737">
        <f t="shared" si="6"/>
        <v>21</v>
      </c>
      <c r="AA28" s="390">
        <f t="shared" si="4"/>
        <v>21</v>
      </c>
      <c r="AB28" s="598">
        <f t="shared" si="12"/>
        <v>27</v>
      </c>
    </row>
    <row r="29" spans="1:28" x14ac:dyDescent="0.25">
      <c r="A29" s="262"/>
      <c r="B29" s="625" t="s">
        <v>52</v>
      </c>
      <c r="C29" s="625">
        <f>SUM(C20:C28)</f>
        <v>47</v>
      </c>
      <c r="D29" s="625">
        <f t="shared" ref="D29:J29" si="13">SUM(D20:D28)</f>
        <v>0</v>
      </c>
      <c r="E29" s="625">
        <f t="shared" si="13"/>
        <v>63</v>
      </c>
      <c r="F29" s="625">
        <f t="shared" si="13"/>
        <v>0</v>
      </c>
      <c r="G29" s="625">
        <f t="shared" si="13"/>
        <v>43</v>
      </c>
      <c r="H29" s="625">
        <f t="shared" si="13"/>
        <v>0</v>
      </c>
      <c r="I29" s="626">
        <f t="shared" si="13"/>
        <v>0</v>
      </c>
      <c r="J29" s="626">
        <f t="shared" si="13"/>
        <v>153</v>
      </c>
      <c r="K29" s="627">
        <f t="shared" si="2"/>
        <v>153</v>
      </c>
      <c r="L29" s="625">
        <f t="shared" ref="L29:Z29" si="14">SUM(L20:L28)</f>
        <v>57</v>
      </c>
      <c r="M29" s="625">
        <f t="shared" si="14"/>
        <v>0</v>
      </c>
      <c r="N29" s="625">
        <f t="shared" si="14"/>
        <v>68</v>
      </c>
      <c r="O29" s="625">
        <f t="shared" si="14"/>
        <v>0</v>
      </c>
      <c r="P29" s="625">
        <f t="shared" si="14"/>
        <v>56</v>
      </c>
      <c r="Q29" s="625">
        <f t="shared" si="14"/>
        <v>0</v>
      </c>
      <c r="R29" s="625">
        <f t="shared" si="14"/>
        <v>67</v>
      </c>
      <c r="S29" s="625">
        <f t="shared" si="14"/>
        <v>0</v>
      </c>
      <c r="T29" s="625">
        <f t="shared" si="14"/>
        <v>46</v>
      </c>
      <c r="U29" s="625">
        <f t="shared" si="14"/>
        <v>0</v>
      </c>
      <c r="V29" s="625">
        <f t="shared" si="14"/>
        <v>59</v>
      </c>
      <c r="W29" s="625">
        <f t="shared" si="14"/>
        <v>0</v>
      </c>
      <c r="X29" s="626">
        <f t="shared" si="14"/>
        <v>0</v>
      </c>
      <c r="Y29" s="626">
        <v>0</v>
      </c>
      <c r="Z29" s="626">
        <f t="shared" si="14"/>
        <v>353</v>
      </c>
      <c r="AA29" s="627">
        <f t="shared" si="4"/>
        <v>353</v>
      </c>
      <c r="AB29" s="626">
        <f t="shared" ref="AB29" si="15">Z29+J29</f>
        <v>506</v>
      </c>
    </row>
    <row r="30" spans="1:28" x14ac:dyDescent="0.25">
      <c r="A30" s="262"/>
      <c r="B30" s="588"/>
      <c r="C30" s="588"/>
      <c r="D30" s="588"/>
      <c r="E30" s="588"/>
      <c r="F30" s="588"/>
      <c r="G30" s="588"/>
      <c r="H30" s="588"/>
      <c r="I30" s="737"/>
      <c r="J30" s="740"/>
      <c r="K30" s="390"/>
      <c r="L30" s="588"/>
      <c r="M30" s="588"/>
      <c r="N30" s="588"/>
      <c r="O30" s="588"/>
      <c r="P30" s="588"/>
      <c r="Q30" s="588"/>
      <c r="R30" s="588"/>
      <c r="S30" s="588"/>
      <c r="T30" s="588"/>
      <c r="U30" s="588"/>
      <c r="V30" s="588"/>
      <c r="W30" s="588"/>
      <c r="X30" s="737"/>
      <c r="Y30" s="737"/>
      <c r="Z30" s="737"/>
      <c r="AA30" s="390"/>
      <c r="AB30" s="598"/>
    </row>
    <row r="31" spans="1:28" x14ac:dyDescent="0.25">
      <c r="A31" s="262" t="s">
        <v>379</v>
      </c>
      <c r="B31" s="579" t="s">
        <v>53</v>
      </c>
      <c r="C31" s="566">
        <v>21</v>
      </c>
      <c r="D31" s="566"/>
      <c r="E31" s="566">
        <v>10</v>
      </c>
      <c r="F31" s="566"/>
      <c r="G31" s="566">
        <v>12</v>
      </c>
      <c r="H31" s="566"/>
      <c r="I31" s="737">
        <f t="shared" ref="I31:I37" si="16">D31+F31+H31</f>
        <v>0</v>
      </c>
      <c r="J31" s="740">
        <f>C31+E31+G31</f>
        <v>43</v>
      </c>
      <c r="K31" s="390">
        <f t="shared" si="2"/>
        <v>43</v>
      </c>
      <c r="L31" s="566">
        <v>17</v>
      </c>
      <c r="M31" s="566"/>
      <c r="N31" s="566">
        <v>14</v>
      </c>
      <c r="O31" s="566"/>
      <c r="P31" s="566">
        <v>13</v>
      </c>
      <c r="Q31" s="566">
        <v>1</v>
      </c>
      <c r="R31" s="566">
        <v>9</v>
      </c>
      <c r="S31" s="566"/>
      <c r="T31" s="566">
        <v>17</v>
      </c>
      <c r="U31" s="566">
        <v>1</v>
      </c>
      <c r="V31" s="566">
        <v>16</v>
      </c>
      <c r="W31" s="566"/>
      <c r="X31" s="737">
        <f>M31+O31+Q31+S31+U31+W31</f>
        <v>2</v>
      </c>
      <c r="Y31" s="737"/>
      <c r="Z31" s="737">
        <f t="shared" si="6"/>
        <v>86</v>
      </c>
      <c r="AA31" s="390">
        <f t="shared" si="4"/>
        <v>88</v>
      </c>
      <c r="AB31" s="598">
        <f>AA31+K31</f>
        <v>131</v>
      </c>
    </row>
    <row r="32" spans="1:28" x14ac:dyDescent="0.25">
      <c r="A32" s="262" t="s">
        <v>380</v>
      </c>
      <c r="B32" s="579" t="s">
        <v>54</v>
      </c>
      <c r="C32" s="566">
        <v>10</v>
      </c>
      <c r="D32" s="566"/>
      <c r="E32" s="566">
        <v>3</v>
      </c>
      <c r="F32" s="566"/>
      <c r="G32" s="566">
        <v>8</v>
      </c>
      <c r="H32" s="566"/>
      <c r="I32" s="737">
        <f t="shared" si="16"/>
        <v>0</v>
      </c>
      <c r="J32" s="740">
        <f t="shared" ref="J32:J37" si="17">C32+E32+G32</f>
        <v>21</v>
      </c>
      <c r="K32" s="390">
        <f t="shared" si="2"/>
        <v>21</v>
      </c>
      <c r="L32" s="566">
        <v>7</v>
      </c>
      <c r="M32" s="566"/>
      <c r="N32" s="566">
        <v>5</v>
      </c>
      <c r="O32" s="566"/>
      <c r="P32" s="566">
        <v>9</v>
      </c>
      <c r="Q32" s="566"/>
      <c r="R32" s="566">
        <v>4</v>
      </c>
      <c r="S32" s="566"/>
      <c r="T32" s="566">
        <v>7</v>
      </c>
      <c r="U32" s="566"/>
      <c r="V32" s="566">
        <v>9</v>
      </c>
      <c r="W32" s="566"/>
      <c r="X32" s="737">
        <f t="shared" ref="X32:X37" si="18">M32+O32+Q32+S32+U32+W32</f>
        <v>0</v>
      </c>
      <c r="Y32" s="737"/>
      <c r="Z32" s="737">
        <f t="shared" si="6"/>
        <v>41</v>
      </c>
      <c r="AA32" s="390">
        <f t="shared" si="4"/>
        <v>41</v>
      </c>
      <c r="AB32" s="598">
        <f t="shared" ref="AB32:AB37" si="19">AA32+K32</f>
        <v>62</v>
      </c>
    </row>
    <row r="33" spans="1:28" x14ac:dyDescent="0.25">
      <c r="A33" s="262" t="s">
        <v>381</v>
      </c>
      <c r="B33" s="579" t="s">
        <v>55</v>
      </c>
      <c r="C33" s="566">
        <v>1</v>
      </c>
      <c r="D33" s="566"/>
      <c r="E33" s="566">
        <v>6</v>
      </c>
      <c r="F33" s="566"/>
      <c r="G33" s="566">
        <v>5</v>
      </c>
      <c r="H33" s="566"/>
      <c r="I33" s="737">
        <f t="shared" si="16"/>
        <v>0</v>
      </c>
      <c r="J33" s="740">
        <f t="shared" si="17"/>
        <v>12</v>
      </c>
      <c r="K33" s="390">
        <f t="shared" si="2"/>
        <v>12</v>
      </c>
      <c r="L33" s="747">
        <v>0</v>
      </c>
      <c r="M33" s="747"/>
      <c r="N33" s="747">
        <v>0</v>
      </c>
      <c r="O33" s="747"/>
      <c r="P33" s="747">
        <v>0</v>
      </c>
      <c r="Q33" s="747"/>
      <c r="R33" s="747">
        <v>0</v>
      </c>
      <c r="S33" s="747"/>
      <c r="T33" s="747">
        <v>0</v>
      </c>
      <c r="U33" s="747"/>
      <c r="V33" s="747">
        <v>0</v>
      </c>
      <c r="W33" s="747"/>
      <c r="X33" s="751">
        <f t="shared" si="18"/>
        <v>0</v>
      </c>
      <c r="Y33" s="751"/>
      <c r="Z33" s="751">
        <f t="shared" si="6"/>
        <v>0</v>
      </c>
      <c r="AA33" s="752">
        <f t="shared" si="4"/>
        <v>0</v>
      </c>
      <c r="AB33" s="598">
        <f t="shared" si="19"/>
        <v>12</v>
      </c>
    </row>
    <row r="34" spans="1:28" x14ac:dyDescent="0.25">
      <c r="A34" s="262" t="s">
        <v>382</v>
      </c>
      <c r="B34" s="579" t="s">
        <v>56</v>
      </c>
      <c r="C34" s="566">
        <v>5</v>
      </c>
      <c r="D34" s="566"/>
      <c r="E34" s="566">
        <v>6</v>
      </c>
      <c r="F34" s="566"/>
      <c r="G34" s="566">
        <v>7</v>
      </c>
      <c r="H34" s="566"/>
      <c r="I34" s="737">
        <f t="shared" si="16"/>
        <v>0</v>
      </c>
      <c r="J34" s="740">
        <f t="shared" si="17"/>
        <v>18</v>
      </c>
      <c r="K34" s="390">
        <f t="shared" si="2"/>
        <v>18</v>
      </c>
      <c r="L34" s="566">
        <v>7</v>
      </c>
      <c r="M34" s="566"/>
      <c r="N34" s="566">
        <v>9</v>
      </c>
      <c r="O34" s="566"/>
      <c r="P34" s="566">
        <v>14</v>
      </c>
      <c r="Q34" s="566"/>
      <c r="R34" s="566">
        <v>3</v>
      </c>
      <c r="S34" s="566"/>
      <c r="T34" s="566">
        <v>8</v>
      </c>
      <c r="U34" s="566"/>
      <c r="V34" s="566">
        <v>6</v>
      </c>
      <c r="W34" s="566"/>
      <c r="X34" s="737">
        <f t="shared" si="18"/>
        <v>0</v>
      </c>
      <c r="Y34" s="737"/>
      <c r="Z34" s="737">
        <f t="shared" si="6"/>
        <v>47</v>
      </c>
      <c r="AA34" s="390">
        <f t="shared" si="4"/>
        <v>47</v>
      </c>
      <c r="AB34" s="598">
        <f t="shared" si="19"/>
        <v>65</v>
      </c>
    </row>
    <row r="35" spans="1:28" x14ac:dyDescent="0.25">
      <c r="A35" s="262" t="s">
        <v>383</v>
      </c>
      <c r="B35" s="579" t="s">
        <v>57</v>
      </c>
      <c r="C35" s="566">
        <v>15</v>
      </c>
      <c r="D35" s="566"/>
      <c r="E35" s="566">
        <v>10</v>
      </c>
      <c r="F35" s="566"/>
      <c r="G35" s="566">
        <v>8</v>
      </c>
      <c r="H35" s="566">
        <v>4</v>
      </c>
      <c r="I35" s="737">
        <f>D35+F35+H35</f>
        <v>4</v>
      </c>
      <c r="J35" s="740">
        <f t="shared" si="17"/>
        <v>33</v>
      </c>
      <c r="K35" s="390">
        <f t="shared" si="2"/>
        <v>37</v>
      </c>
      <c r="L35" s="566">
        <v>9</v>
      </c>
      <c r="M35" s="566">
        <v>1</v>
      </c>
      <c r="N35" s="566">
        <v>4</v>
      </c>
      <c r="O35" s="566">
        <v>2</v>
      </c>
      <c r="P35" s="566">
        <v>7</v>
      </c>
      <c r="Q35" s="566">
        <v>2</v>
      </c>
      <c r="R35" s="566">
        <v>12</v>
      </c>
      <c r="S35" s="566">
        <v>1</v>
      </c>
      <c r="T35" s="566">
        <v>6</v>
      </c>
      <c r="U35" s="566"/>
      <c r="V35" s="566">
        <v>12</v>
      </c>
      <c r="W35" s="566">
        <v>1</v>
      </c>
      <c r="X35" s="737">
        <f t="shared" si="18"/>
        <v>7</v>
      </c>
      <c r="Y35" s="737"/>
      <c r="Z35" s="737">
        <f t="shared" si="6"/>
        <v>50</v>
      </c>
      <c r="AA35" s="390">
        <f t="shared" si="4"/>
        <v>57</v>
      </c>
      <c r="AB35" s="598">
        <f t="shared" si="19"/>
        <v>94</v>
      </c>
    </row>
    <row r="36" spans="1:28" x14ac:dyDescent="0.25">
      <c r="A36" s="262" t="s">
        <v>384</v>
      </c>
      <c r="B36" s="579" t="s">
        <v>58</v>
      </c>
      <c r="C36" s="566">
        <v>3</v>
      </c>
      <c r="D36" s="566"/>
      <c r="E36" s="566">
        <v>15</v>
      </c>
      <c r="F36" s="566"/>
      <c r="G36" s="566">
        <v>11</v>
      </c>
      <c r="H36" s="566"/>
      <c r="I36" s="737">
        <f t="shared" si="16"/>
        <v>0</v>
      </c>
      <c r="J36" s="740">
        <f t="shared" si="17"/>
        <v>29</v>
      </c>
      <c r="K36" s="390">
        <f t="shared" si="2"/>
        <v>29</v>
      </c>
      <c r="L36" s="566">
        <v>6</v>
      </c>
      <c r="M36" s="566"/>
      <c r="N36" s="566">
        <v>8</v>
      </c>
      <c r="O36" s="566"/>
      <c r="P36" s="566">
        <v>12</v>
      </c>
      <c r="Q36" s="566"/>
      <c r="R36" s="566">
        <v>5</v>
      </c>
      <c r="S36" s="566"/>
      <c r="T36" s="566">
        <v>8</v>
      </c>
      <c r="U36" s="566"/>
      <c r="V36" s="566">
        <v>6</v>
      </c>
      <c r="W36" s="566"/>
      <c r="X36" s="737">
        <f t="shared" si="18"/>
        <v>0</v>
      </c>
      <c r="Y36" s="737"/>
      <c r="Z36" s="737">
        <f t="shared" si="6"/>
        <v>45</v>
      </c>
      <c r="AA36" s="390">
        <f t="shared" si="4"/>
        <v>45</v>
      </c>
      <c r="AB36" s="598">
        <f t="shared" si="19"/>
        <v>74</v>
      </c>
    </row>
    <row r="37" spans="1:28" x14ac:dyDescent="0.25">
      <c r="A37" s="262" t="s">
        <v>385</v>
      </c>
      <c r="B37" s="579" t="s">
        <v>59</v>
      </c>
      <c r="C37" s="566">
        <v>2</v>
      </c>
      <c r="D37" s="566"/>
      <c r="E37" s="566">
        <v>4</v>
      </c>
      <c r="F37" s="566"/>
      <c r="G37" s="566">
        <v>2</v>
      </c>
      <c r="H37" s="566"/>
      <c r="I37" s="737">
        <f t="shared" si="16"/>
        <v>0</v>
      </c>
      <c r="J37" s="740">
        <f t="shared" si="17"/>
        <v>8</v>
      </c>
      <c r="K37" s="390">
        <f t="shared" si="2"/>
        <v>8</v>
      </c>
      <c r="L37" s="566">
        <v>1</v>
      </c>
      <c r="M37" s="566"/>
      <c r="N37" s="566">
        <v>3</v>
      </c>
      <c r="O37" s="566"/>
      <c r="P37" s="566">
        <v>3</v>
      </c>
      <c r="Q37" s="566"/>
      <c r="R37" s="566">
        <v>1</v>
      </c>
      <c r="S37" s="566"/>
      <c r="T37" s="566">
        <v>5</v>
      </c>
      <c r="U37" s="566"/>
      <c r="V37" s="566">
        <v>2</v>
      </c>
      <c r="W37" s="566"/>
      <c r="X37" s="737">
        <f t="shared" si="18"/>
        <v>0</v>
      </c>
      <c r="Y37" s="737"/>
      <c r="Z37" s="737">
        <f t="shared" si="6"/>
        <v>15</v>
      </c>
      <c r="AA37" s="390">
        <f t="shared" si="4"/>
        <v>15</v>
      </c>
      <c r="AB37" s="598">
        <f t="shared" si="19"/>
        <v>23</v>
      </c>
    </row>
    <row r="38" spans="1:28" x14ac:dyDescent="0.25">
      <c r="A38" s="262"/>
      <c r="B38" s="625" t="s">
        <v>60</v>
      </c>
      <c r="C38" s="625">
        <f t="shared" ref="C38" si="20">SUM(C31:C37)</f>
        <v>57</v>
      </c>
      <c r="D38" s="625">
        <f t="shared" ref="D38" si="21">SUM(D31:D37)</f>
        <v>0</v>
      </c>
      <c r="E38" s="625">
        <f t="shared" ref="E38" si="22">SUM(E31:E37)</f>
        <v>54</v>
      </c>
      <c r="F38" s="625">
        <f t="shared" ref="F38" si="23">SUM(F31:F37)</f>
        <v>0</v>
      </c>
      <c r="G38" s="625">
        <f t="shared" ref="G38" si="24">SUM(G31:G37)</f>
        <v>53</v>
      </c>
      <c r="H38" s="625">
        <f t="shared" ref="H38" si="25">SUM(H31:H37)</f>
        <v>4</v>
      </c>
      <c r="I38" s="626">
        <f t="shared" ref="I38" si="26">SUM(I31:I37)</f>
        <v>4</v>
      </c>
      <c r="J38" s="626">
        <f t="shared" ref="J38" si="27">SUM(J31:J37)</f>
        <v>164</v>
      </c>
      <c r="K38" s="627">
        <f t="shared" si="2"/>
        <v>168</v>
      </c>
      <c r="L38" s="625">
        <f>SUM(L31:L37)</f>
        <v>47</v>
      </c>
      <c r="M38" s="625">
        <f t="shared" ref="M38:Z38" si="28">SUM(M31:M37)</f>
        <v>1</v>
      </c>
      <c r="N38" s="625">
        <f t="shared" si="28"/>
        <v>43</v>
      </c>
      <c r="O38" s="625">
        <f t="shared" si="28"/>
        <v>2</v>
      </c>
      <c r="P38" s="625">
        <f t="shared" si="28"/>
        <v>58</v>
      </c>
      <c r="Q38" s="625">
        <f t="shared" si="28"/>
        <v>3</v>
      </c>
      <c r="R38" s="625">
        <f t="shared" si="28"/>
        <v>34</v>
      </c>
      <c r="S38" s="625">
        <f t="shared" si="28"/>
        <v>1</v>
      </c>
      <c r="T38" s="625">
        <f t="shared" si="28"/>
        <v>51</v>
      </c>
      <c r="U38" s="625">
        <f t="shared" si="28"/>
        <v>1</v>
      </c>
      <c r="V38" s="625">
        <f t="shared" si="28"/>
        <v>51</v>
      </c>
      <c r="W38" s="625">
        <f t="shared" si="28"/>
        <v>1</v>
      </c>
      <c r="X38" s="626">
        <f t="shared" si="28"/>
        <v>9</v>
      </c>
      <c r="Y38" s="626">
        <v>0</v>
      </c>
      <c r="Z38" s="626">
        <f t="shared" si="28"/>
        <v>284</v>
      </c>
      <c r="AA38" s="627">
        <f t="shared" si="4"/>
        <v>293</v>
      </c>
      <c r="AB38" s="626">
        <f t="shared" ref="AB38" si="29">SUM(AB31:AB37)</f>
        <v>461</v>
      </c>
    </row>
    <row r="39" spans="1:28" x14ac:dyDescent="0.25">
      <c r="A39" s="262"/>
      <c r="B39" s="588"/>
      <c r="C39" s="588"/>
      <c r="D39" s="588"/>
      <c r="E39" s="588"/>
      <c r="F39" s="588"/>
      <c r="G39" s="588"/>
      <c r="H39" s="588"/>
      <c r="I39" s="737"/>
      <c r="J39" s="740"/>
      <c r="K39" s="390"/>
      <c r="L39" s="588"/>
      <c r="M39" s="588"/>
      <c r="N39" s="588"/>
      <c r="O39" s="588"/>
      <c r="P39" s="588"/>
      <c r="Q39" s="588"/>
      <c r="R39" s="588"/>
      <c r="S39" s="588"/>
      <c r="T39" s="588"/>
      <c r="U39" s="588"/>
      <c r="V39" s="588"/>
      <c r="W39" s="588"/>
      <c r="X39" s="737"/>
      <c r="Y39" s="737"/>
      <c r="Z39" s="737"/>
      <c r="AA39" s="390"/>
      <c r="AB39" s="598"/>
    </row>
    <row r="40" spans="1:28" x14ac:dyDescent="0.25">
      <c r="A40" s="262" t="s">
        <v>389</v>
      </c>
      <c r="B40" s="579" t="s">
        <v>61</v>
      </c>
      <c r="C40" s="566">
        <v>6</v>
      </c>
      <c r="D40" s="566"/>
      <c r="E40" s="566">
        <v>8</v>
      </c>
      <c r="F40" s="566"/>
      <c r="G40" s="566">
        <v>7</v>
      </c>
      <c r="H40" s="566"/>
      <c r="I40" s="737">
        <f>D40+F40+H40</f>
        <v>0</v>
      </c>
      <c r="J40" s="740">
        <f>C40+E40+G40</f>
        <v>21</v>
      </c>
      <c r="K40" s="390">
        <f t="shared" si="2"/>
        <v>21</v>
      </c>
      <c r="L40" s="579">
        <v>13</v>
      </c>
      <c r="M40" s="579"/>
      <c r="N40" s="579">
        <v>1</v>
      </c>
      <c r="O40" s="579"/>
      <c r="P40" s="579">
        <v>3</v>
      </c>
      <c r="Q40" s="579"/>
      <c r="R40" s="579">
        <v>9</v>
      </c>
      <c r="S40" s="579"/>
      <c r="T40" s="579">
        <v>2</v>
      </c>
      <c r="U40" s="579"/>
      <c r="V40" s="579">
        <v>0</v>
      </c>
      <c r="W40" s="579"/>
      <c r="X40" s="737">
        <f>M40+O40+Q40+S40+U40+W40</f>
        <v>0</v>
      </c>
      <c r="Y40" s="737"/>
      <c r="Z40" s="737">
        <f t="shared" si="6"/>
        <v>28</v>
      </c>
      <c r="AA40" s="390">
        <f t="shared" si="4"/>
        <v>28</v>
      </c>
      <c r="AB40" s="598">
        <f>AA40+K40</f>
        <v>49</v>
      </c>
    </row>
    <row r="41" spans="1:28" x14ac:dyDescent="0.25">
      <c r="A41" s="262" t="s">
        <v>390</v>
      </c>
      <c r="B41" s="579" t="s">
        <v>62</v>
      </c>
      <c r="C41" s="566">
        <v>0</v>
      </c>
      <c r="D41" s="566"/>
      <c r="E41" s="566">
        <v>0</v>
      </c>
      <c r="F41" s="566"/>
      <c r="G41" s="566">
        <v>0</v>
      </c>
      <c r="H41" s="566"/>
      <c r="I41" s="737">
        <f t="shared" ref="I41:I47" si="30">D41+F41+H41</f>
        <v>0</v>
      </c>
      <c r="J41" s="740">
        <f>C41+E41+G41</f>
        <v>0</v>
      </c>
      <c r="K41" s="752">
        <f t="shared" si="2"/>
        <v>0</v>
      </c>
      <c r="L41" s="579">
        <v>2</v>
      </c>
      <c r="M41" s="579"/>
      <c r="N41" s="579">
        <v>2</v>
      </c>
      <c r="O41" s="579"/>
      <c r="P41" s="579">
        <v>2</v>
      </c>
      <c r="Q41" s="579"/>
      <c r="R41" s="579">
        <v>1</v>
      </c>
      <c r="S41" s="579"/>
      <c r="T41" s="579">
        <v>4</v>
      </c>
      <c r="U41" s="579"/>
      <c r="V41" s="579">
        <v>6</v>
      </c>
      <c r="W41" s="579"/>
      <c r="X41" s="737">
        <f t="shared" ref="X41:X47" si="31">M41+O41+Q41+S41+U41+W41</f>
        <v>0</v>
      </c>
      <c r="Y41" s="737"/>
      <c r="Z41" s="737">
        <f t="shared" si="6"/>
        <v>17</v>
      </c>
      <c r="AA41" s="390">
        <f t="shared" si="4"/>
        <v>17</v>
      </c>
      <c r="AB41" s="598">
        <f t="shared" ref="AB41:AB47" si="32">AA41+K41</f>
        <v>17</v>
      </c>
    </row>
    <row r="42" spans="1:28" x14ac:dyDescent="0.25">
      <c r="A42" s="262" t="s">
        <v>391</v>
      </c>
      <c r="B42" s="579" t="s">
        <v>63</v>
      </c>
      <c r="C42" s="566">
        <v>4</v>
      </c>
      <c r="D42" s="566"/>
      <c r="E42" s="579">
        <v>7</v>
      </c>
      <c r="F42" s="579"/>
      <c r="G42" s="579">
        <v>3</v>
      </c>
      <c r="H42" s="579"/>
      <c r="I42" s="737">
        <f t="shared" si="30"/>
        <v>0</v>
      </c>
      <c r="J42" s="740">
        <f t="shared" ref="J42:J47" si="33">C42+E42+G42</f>
        <v>14</v>
      </c>
      <c r="K42" s="390">
        <f t="shared" si="2"/>
        <v>14</v>
      </c>
      <c r="L42" s="579">
        <v>9</v>
      </c>
      <c r="M42" s="579"/>
      <c r="N42" s="579">
        <v>6</v>
      </c>
      <c r="O42" s="579"/>
      <c r="P42" s="579">
        <v>4</v>
      </c>
      <c r="Q42" s="579"/>
      <c r="R42" s="579">
        <v>5</v>
      </c>
      <c r="S42" s="579"/>
      <c r="T42" s="579">
        <v>3</v>
      </c>
      <c r="U42" s="579"/>
      <c r="V42" s="579">
        <v>0</v>
      </c>
      <c r="W42" s="579"/>
      <c r="X42" s="737">
        <f t="shared" si="31"/>
        <v>0</v>
      </c>
      <c r="Y42" s="737"/>
      <c r="Z42" s="737">
        <f t="shared" si="6"/>
        <v>27</v>
      </c>
      <c r="AA42" s="390">
        <f t="shared" si="4"/>
        <v>27</v>
      </c>
      <c r="AB42" s="598">
        <f t="shared" si="32"/>
        <v>41</v>
      </c>
    </row>
    <row r="43" spans="1:28" x14ac:dyDescent="0.25">
      <c r="A43" s="262" t="s">
        <v>392</v>
      </c>
      <c r="B43" s="579" t="s">
        <v>64</v>
      </c>
      <c r="C43" s="566">
        <v>4</v>
      </c>
      <c r="D43" s="566"/>
      <c r="E43" s="579">
        <v>5</v>
      </c>
      <c r="F43" s="579"/>
      <c r="G43" s="579">
        <v>1</v>
      </c>
      <c r="H43" s="579"/>
      <c r="I43" s="737">
        <f t="shared" si="30"/>
        <v>0</v>
      </c>
      <c r="J43" s="740">
        <f t="shared" si="33"/>
        <v>10</v>
      </c>
      <c r="K43" s="390">
        <f t="shared" si="2"/>
        <v>10</v>
      </c>
      <c r="L43" s="579">
        <v>4</v>
      </c>
      <c r="M43" s="579"/>
      <c r="N43" s="579">
        <v>4</v>
      </c>
      <c r="O43" s="579"/>
      <c r="P43" s="579">
        <v>1</v>
      </c>
      <c r="Q43" s="579"/>
      <c r="R43" s="579">
        <v>2</v>
      </c>
      <c r="S43" s="579"/>
      <c r="T43" s="579">
        <v>3</v>
      </c>
      <c r="U43" s="579"/>
      <c r="V43" s="579">
        <v>5</v>
      </c>
      <c r="W43" s="579"/>
      <c r="X43" s="737">
        <f t="shared" si="31"/>
        <v>0</v>
      </c>
      <c r="Y43" s="737"/>
      <c r="Z43" s="737">
        <f t="shared" si="6"/>
        <v>19</v>
      </c>
      <c r="AA43" s="390">
        <f t="shared" si="4"/>
        <v>19</v>
      </c>
      <c r="AB43" s="598">
        <f t="shared" si="32"/>
        <v>29</v>
      </c>
    </row>
    <row r="44" spans="1:28" x14ac:dyDescent="0.25">
      <c r="A44" s="262" t="s">
        <v>393</v>
      </c>
      <c r="B44" s="579" t="s">
        <v>65</v>
      </c>
      <c r="C44" s="566">
        <v>2</v>
      </c>
      <c r="D44" s="566"/>
      <c r="E44" s="579">
        <v>5</v>
      </c>
      <c r="F44" s="579"/>
      <c r="G44" s="579">
        <v>6</v>
      </c>
      <c r="H44" s="579"/>
      <c r="I44" s="737">
        <f t="shared" si="30"/>
        <v>0</v>
      </c>
      <c r="J44" s="740">
        <f t="shared" si="33"/>
        <v>13</v>
      </c>
      <c r="K44" s="390">
        <f t="shared" si="2"/>
        <v>13</v>
      </c>
      <c r="L44" s="579">
        <v>0</v>
      </c>
      <c r="M44" s="579"/>
      <c r="N44" s="579">
        <v>3</v>
      </c>
      <c r="O44" s="579"/>
      <c r="P44" s="579">
        <v>1</v>
      </c>
      <c r="Q44" s="579"/>
      <c r="R44" s="579">
        <v>1</v>
      </c>
      <c r="S44" s="579"/>
      <c r="T44" s="579">
        <v>3</v>
      </c>
      <c r="U44" s="579"/>
      <c r="V44" s="579">
        <v>0</v>
      </c>
      <c r="W44" s="579"/>
      <c r="X44" s="737">
        <f t="shared" si="31"/>
        <v>0</v>
      </c>
      <c r="Y44" s="737"/>
      <c r="Z44" s="737">
        <f t="shared" si="6"/>
        <v>8</v>
      </c>
      <c r="AA44" s="752">
        <f t="shared" si="4"/>
        <v>8</v>
      </c>
      <c r="AB44" s="598">
        <f t="shared" si="32"/>
        <v>21</v>
      </c>
    </row>
    <row r="45" spans="1:28" x14ac:dyDescent="0.25">
      <c r="A45" s="262" t="s">
        <v>386</v>
      </c>
      <c r="B45" s="584" t="s">
        <v>394</v>
      </c>
      <c r="C45" s="566">
        <v>7</v>
      </c>
      <c r="D45" s="566"/>
      <c r="E45" s="579">
        <v>15</v>
      </c>
      <c r="F45" s="579"/>
      <c r="G45" s="579">
        <v>11</v>
      </c>
      <c r="H45" s="579"/>
      <c r="I45" s="737">
        <f t="shared" si="30"/>
        <v>0</v>
      </c>
      <c r="J45" s="740">
        <f t="shared" si="33"/>
        <v>33</v>
      </c>
      <c r="K45" s="390">
        <f t="shared" si="2"/>
        <v>33</v>
      </c>
      <c r="L45" s="579">
        <v>14</v>
      </c>
      <c r="M45" s="579"/>
      <c r="N45" s="579">
        <v>8</v>
      </c>
      <c r="O45" s="579"/>
      <c r="P45" s="579">
        <v>12</v>
      </c>
      <c r="Q45" s="579"/>
      <c r="R45" s="579">
        <v>18</v>
      </c>
      <c r="S45" s="579"/>
      <c r="T45" s="579">
        <v>14</v>
      </c>
      <c r="U45" s="579"/>
      <c r="V45" s="579">
        <v>8</v>
      </c>
      <c r="W45" s="579"/>
      <c r="X45" s="737">
        <f t="shared" si="31"/>
        <v>0</v>
      </c>
      <c r="Y45" s="737"/>
      <c r="Z45" s="737">
        <f t="shared" si="6"/>
        <v>74</v>
      </c>
      <c r="AA45" s="390">
        <f t="shared" si="4"/>
        <v>74</v>
      </c>
      <c r="AB45" s="598">
        <f t="shared" si="32"/>
        <v>107</v>
      </c>
    </row>
    <row r="46" spans="1:28" x14ac:dyDescent="0.25">
      <c r="A46" s="262" t="s">
        <v>387</v>
      </c>
      <c r="B46" s="584" t="s">
        <v>67</v>
      </c>
      <c r="C46" s="566">
        <v>3</v>
      </c>
      <c r="D46" s="566"/>
      <c r="E46" s="566">
        <v>1</v>
      </c>
      <c r="F46" s="566"/>
      <c r="G46" s="566">
        <v>3</v>
      </c>
      <c r="H46" s="566"/>
      <c r="I46" s="737">
        <f t="shared" si="30"/>
        <v>0</v>
      </c>
      <c r="J46" s="740">
        <f t="shared" si="33"/>
        <v>7</v>
      </c>
      <c r="K46" s="390">
        <f t="shared" si="2"/>
        <v>7</v>
      </c>
      <c r="L46" s="566">
        <v>2</v>
      </c>
      <c r="M46" s="566"/>
      <c r="N46" s="566">
        <v>4</v>
      </c>
      <c r="O46" s="566"/>
      <c r="P46" s="566">
        <v>4</v>
      </c>
      <c r="Q46" s="566"/>
      <c r="R46" s="566">
        <v>5</v>
      </c>
      <c r="S46" s="566"/>
      <c r="T46" s="566">
        <v>2</v>
      </c>
      <c r="U46" s="566"/>
      <c r="V46" s="566">
        <v>3</v>
      </c>
      <c r="W46" s="566"/>
      <c r="X46" s="737">
        <f t="shared" si="31"/>
        <v>0</v>
      </c>
      <c r="Y46" s="737">
        <v>1</v>
      </c>
      <c r="Z46" s="737">
        <f t="shared" si="6"/>
        <v>20</v>
      </c>
      <c r="AA46" s="390">
        <f>Z46+Y46+X46</f>
        <v>21</v>
      </c>
      <c r="AB46" s="598">
        <f>AA46+K46</f>
        <v>28</v>
      </c>
    </row>
    <row r="47" spans="1:28" x14ac:dyDescent="0.25">
      <c r="A47" s="262" t="s">
        <v>388</v>
      </c>
      <c r="B47" s="584" t="s">
        <v>66</v>
      </c>
      <c r="C47" s="566">
        <v>1</v>
      </c>
      <c r="D47" s="566"/>
      <c r="E47" s="566">
        <v>5</v>
      </c>
      <c r="F47" s="566"/>
      <c r="G47" s="566">
        <v>5</v>
      </c>
      <c r="H47" s="566"/>
      <c r="I47" s="737">
        <f t="shared" si="30"/>
        <v>0</v>
      </c>
      <c r="J47" s="740">
        <f t="shared" si="33"/>
        <v>11</v>
      </c>
      <c r="K47" s="390">
        <f t="shared" si="2"/>
        <v>11</v>
      </c>
      <c r="L47" s="566">
        <v>3</v>
      </c>
      <c r="M47" s="566"/>
      <c r="N47" s="566">
        <v>4</v>
      </c>
      <c r="O47" s="566"/>
      <c r="P47" s="566">
        <v>5</v>
      </c>
      <c r="Q47" s="566"/>
      <c r="R47" s="566">
        <v>0</v>
      </c>
      <c r="S47" s="566"/>
      <c r="T47" s="566">
        <v>3</v>
      </c>
      <c r="U47" s="566"/>
      <c r="V47" s="566">
        <v>3</v>
      </c>
      <c r="W47" s="566"/>
      <c r="X47" s="737">
        <f t="shared" si="31"/>
        <v>0</v>
      </c>
      <c r="Y47" s="737"/>
      <c r="Z47" s="737">
        <f t="shared" si="6"/>
        <v>18</v>
      </c>
      <c r="AA47" s="390">
        <f t="shared" si="4"/>
        <v>18</v>
      </c>
      <c r="AB47" s="598">
        <f t="shared" si="32"/>
        <v>29</v>
      </c>
    </row>
    <row r="48" spans="1:28" x14ac:dyDescent="0.25">
      <c r="A48" s="262"/>
      <c r="B48" s="625" t="s">
        <v>68</v>
      </c>
      <c r="C48" s="625">
        <f>SUM(C40:C47)</f>
        <v>27</v>
      </c>
      <c r="D48" s="625">
        <f t="shared" ref="D48:J48" si="34">SUM(D40:D47)</f>
        <v>0</v>
      </c>
      <c r="E48" s="625">
        <f t="shared" si="34"/>
        <v>46</v>
      </c>
      <c r="F48" s="625">
        <f t="shared" si="34"/>
        <v>0</v>
      </c>
      <c r="G48" s="625">
        <f t="shared" si="34"/>
        <v>36</v>
      </c>
      <c r="H48" s="625">
        <f t="shared" si="34"/>
        <v>0</v>
      </c>
      <c r="I48" s="626">
        <f t="shared" si="34"/>
        <v>0</v>
      </c>
      <c r="J48" s="626">
        <f t="shared" si="34"/>
        <v>109</v>
      </c>
      <c r="K48" s="627">
        <f t="shared" si="2"/>
        <v>109</v>
      </c>
      <c r="L48" s="625">
        <f t="shared" ref="L48:AB48" si="35">SUM(L40:L47)</f>
        <v>47</v>
      </c>
      <c r="M48" s="625">
        <f t="shared" si="35"/>
        <v>0</v>
      </c>
      <c r="N48" s="625">
        <f t="shared" si="35"/>
        <v>32</v>
      </c>
      <c r="O48" s="625">
        <f t="shared" si="35"/>
        <v>0</v>
      </c>
      <c r="P48" s="625">
        <f t="shared" si="35"/>
        <v>32</v>
      </c>
      <c r="Q48" s="625">
        <f t="shared" si="35"/>
        <v>0</v>
      </c>
      <c r="R48" s="625">
        <f t="shared" si="35"/>
        <v>41</v>
      </c>
      <c r="S48" s="625">
        <f t="shared" si="35"/>
        <v>0</v>
      </c>
      <c r="T48" s="625">
        <f t="shared" si="35"/>
        <v>34</v>
      </c>
      <c r="U48" s="625">
        <f t="shared" si="35"/>
        <v>0</v>
      </c>
      <c r="V48" s="625">
        <f t="shared" si="35"/>
        <v>25</v>
      </c>
      <c r="W48" s="625">
        <f t="shared" si="35"/>
        <v>0</v>
      </c>
      <c r="X48" s="626">
        <f t="shared" si="35"/>
        <v>0</v>
      </c>
      <c r="Y48" s="626">
        <f>SUM(Y40:Y47)</f>
        <v>1</v>
      </c>
      <c r="Z48" s="626">
        <f t="shared" si="35"/>
        <v>211</v>
      </c>
      <c r="AA48" s="627">
        <f>SUM(AA40:AA47)</f>
        <v>212</v>
      </c>
      <c r="AB48" s="626">
        <f t="shared" si="35"/>
        <v>321</v>
      </c>
    </row>
    <row r="49" spans="1:28" x14ac:dyDescent="0.25">
      <c r="A49" s="262"/>
      <c r="B49" s="588"/>
      <c r="C49" s="588"/>
      <c r="D49" s="588"/>
      <c r="E49" s="588"/>
      <c r="F49" s="588"/>
      <c r="G49" s="588"/>
      <c r="H49" s="588"/>
      <c r="I49" s="737"/>
      <c r="J49" s="740"/>
      <c r="K49" s="390"/>
      <c r="L49" s="588"/>
      <c r="M49" s="588"/>
      <c r="N49" s="588"/>
      <c r="O49" s="588"/>
      <c r="P49" s="588"/>
      <c r="Q49" s="588"/>
      <c r="R49" s="588"/>
      <c r="S49" s="588"/>
      <c r="T49" s="588"/>
      <c r="U49" s="588"/>
      <c r="V49" s="588"/>
      <c r="W49" s="588"/>
      <c r="X49" s="737"/>
      <c r="Y49" s="737"/>
      <c r="Z49" s="737"/>
      <c r="AA49" s="390"/>
      <c r="AB49" s="598"/>
    </row>
    <row r="50" spans="1:28" x14ac:dyDescent="0.25">
      <c r="A50" s="262" t="s">
        <v>396</v>
      </c>
      <c r="B50" s="579" t="s">
        <v>395</v>
      </c>
      <c r="C50" s="566">
        <v>16</v>
      </c>
      <c r="D50" s="566"/>
      <c r="E50" s="566">
        <v>20</v>
      </c>
      <c r="F50" s="566"/>
      <c r="G50" s="566">
        <v>16</v>
      </c>
      <c r="H50" s="566">
        <v>3</v>
      </c>
      <c r="I50" s="737">
        <f t="shared" ref="I50:I51" si="36">D50+F50+H50</f>
        <v>3</v>
      </c>
      <c r="J50" s="740">
        <f>C50+E50+G50</f>
        <v>52</v>
      </c>
      <c r="K50" s="390">
        <f t="shared" si="2"/>
        <v>55</v>
      </c>
      <c r="L50" s="566">
        <v>17</v>
      </c>
      <c r="M50" s="566">
        <v>2</v>
      </c>
      <c r="N50" s="566">
        <v>14</v>
      </c>
      <c r="O50" s="566"/>
      <c r="P50" s="566">
        <v>21</v>
      </c>
      <c r="Q50" s="566"/>
      <c r="R50" s="566">
        <v>20</v>
      </c>
      <c r="S50" s="566"/>
      <c r="T50" s="566">
        <v>16</v>
      </c>
      <c r="U50" s="566"/>
      <c r="V50" s="566">
        <v>15</v>
      </c>
      <c r="W50" s="566"/>
      <c r="X50" s="737">
        <f t="shared" ref="X50:X51" si="37">M50+O50+Q50+S50+U50+W50</f>
        <v>2</v>
      </c>
      <c r="Y50" s="737"/>
      <c r="Z50" s="737">
        <f t="shared" si="6"/>
        <v>103</v>
      </c>
      <c r="AA50" s="390">
        <f t="shared" si="4"/>
        <v>105</v>
      </c>
      <c r="AB50" s="597">
        <f>AA50+K50</f>
        <v>160</v>
      </c>
    </row>
    <row r="51" spans="1:28" x14ac:dyDescent="0.25">
      <c r="A51" s="262" t="s">
        <v>397</v>
      </c>
      <c r="B51" s="579" t="s">
        <v>71</v>
      </c>
      <c r="C51" s="566">
        <v>15</v>
      </c>
      <c r="D51" s="566"/>
      <c r="E51" s="566">
        <v>10</v>
      </c>
      <c r="F51" s="566"/>
      <c r="G51" s="566">
        <v>6</v>
      </c>
      <c r="H51" s="566"/>
      <c r="I51" s="737">
        <f t="shared" si="36"/>
        <v>0</v>
      </c>
      <c r="J51" s="740">
        <f>C51+E51+G51</f>
        <v>31</v>
      </c>
      <c r="K51" s="390">
        <f t="shared" si="2"/>
        <v>31</v>
      </c>
      <c r="L51" s="566">
        <v>7</v>
      </c>
      <c r="M51" s="566"/>
      <c r="N51" s="566">
        <v>6</v>
      </c>
      <c r="O51" s="566"/>
      <c r="P51" s="566">
        <v>9</v>
      </c>
      <c r="Q51" s="566"/>
      <c r="R51" s="566">
        <v>6</v>
      </c>
      <c r="S51" s="566"/>
      <c r="T51" s="566">
        <v>5</v>
      </c>
      <c r="U51" s="566"/>
      <c r="V51" s="566">
        <v>6</v>
      </c>
      <c r="W51" s="566"/>
      <c r="X51" s="737">
        <f t="shared" si="37"/>
        <v>0</v>
      </c>
      <c r="Y51" s="737"/>
      <c r="Z51" s="737">
        <f t="shared" si="6"/>
        <v>39</v>
      </c>
      <c r="AA51" s="390">
        <f t="shared" si="4"/>
        <v>39</v>
      </c>
      <c r="AB51" s="597">
        <f t="shared" ref="AB51:AB53" si="38">AA51+K51</f>
        <v>70</v>
      </c>
    </row>
    <row r="52" spans="1:28" x14ac:dyDescent="0.25">
      <c r="A52" s="262" t="s">
        <v>398</v>
      </c>
      <c r="B52" s="579" t="s">
        <v>69</v>
      </c>
      <c r="C52" s="566">
        <v>22</v>
      </c>
      <c r="D52" s="566"/>
      <c r="E52" s="566">
        <v>13</v>
      </c>
      <c r="F52" s="566"/>
      <c r="G52" s="566">
        <v>13</v>
      </c>
      <c r="H52" s="566">
        <v>5</v>
      </c>
      <c r="I52" s="737">
        <f>D52+F52+H52</f>
        <v>5</v>
      </c>
      <c r="J52" s="740">
        <f>C52+E52+G52</f>
        <v>48</v>
      </c>
      <c r="K52" s="390">
        <f t="shared" si="2"/>
        <v>53</v>
      </c>
      <c r="L52" s="566">
        <v>6</v>
      </c>
      <c r="M52" s="566"/>
      <c r="N52" s="566">
        <v>8</v>
      </c>
      <c r="O52" s="566"/>
      <c r="P52" s="566">
        <v>15</v>
      </c>
      <c r="Q52" s="566"/>
      <c r="R52" s="566">
        <v>15</v>
      </c>
      <c r="S52" s="566"/>
      <c r="T52" s="566">
        <v>17</v>
      </c>
      <c r="U52" s="566"/>
      <c r="V52" s="566">
        <v>20</v>
      </c>
      <c r="W52" s="566"/>
      <c r="X52" s="737">
        <f>M52+O52+Q52+S52+U52+W52</f>
        <v>0</v>
      </c>
      <c r="Y52" s="737"/>
      <c r="Z52" s="737">
        <f t="shared" si="6"/>
        <v>81</v>
      </c>
      <c r="AA52" s="390">
        <f t="shared" si="4"/>
        <v>81</v>
      </c>
      <c r="AB52" s="597">
        <f t="shared" si="38"/>
        <v>134</v>
      </c>
    </row>
    <row r="53" spans="1:28" x14ac:dyDescent="0.25">
      <c r="A53" s="262" t="s">
        <v>399</v>
      </c>
      <c r="B53" s="579" t="s">
        <v>70</v>
      </c>
      <c r="C53" s="566">
        <v>13</v>
      </c>
      <c r="D53" s="566"/>
      <c r="E53" s="566">
        <v>8</v>
      </c>
      <c r="F53" s="566"/>
      <c r="G53" s="566">
        <v>6</v>
      </c>
      <c r="H53" s="566">
        <v>2</v>
      </c>
      <c r="I53" s="737">
        <f>D53+F53+H53</f>
        <v>2</v>
      </c>
      <c r="J53" s="740">
        <f>C53+E53+G53</f>
        <v>27</v>
      </c>
      <c r="K53" s="390">
        <f t="shared" si="2"/>
        <v>29</v>
      </c>
      <c r="L53" s="566">
        <v>8</v>
      </c>
      <c r="M53" s="566">
        <v>1</v>
      </c>
      <c r="N53" s="566">
        <v>12</v>
      </c>
      <c r="O53" s="566"/>
      <c r="P53" s="566">
        <v>9</v>
      </c>
      <c r="Q53" s="566"/>
      <c r="R53" s="566">
        <v>6</v>
      </c>
      <c r="S53" s="566"/>
      <c r="T53" s="566">
        <v>11</v>
      </c>
      <c r="U53" s="566"/>
      <c r="V53" s="566">
        <v>9</v>
      </c>
      <c r="W53" s="566"/>
      <c r="X53" s="737">
        <f t="shared" ref="X53:X54" si="39">M53+O53+Q53+S53+U53+W53</f>
        <v>1</v>
      </c>
      <c r="Y53" s="737"/>
      <c r="Z53" s="737">
        <f t="shared" si="6"/>
        <v>55</v>
      </c>
      <c r="AA53" s="390">
        <f t="shared" si="4"/>
        <v>56</v>
      </c>
      <c r="AB53" s="597">
        <f t="shared" si="38"/>
        <v>85</v>
      </c>
    </row>
    <row r="54" spans="1:28" x14ac:dyDescent="0.25">
      <c r="A54" s="262"/>
      <c r="B54" s="625" t="s">
        <v>72</v>
      </c>
      <c r="C54" s="625">
        <f t="shared" ref="C54:AB54" si="40">SUM(C50:C53)</f>
        <v>66</v>
      </c>
      <c r="D54" s="625">
        <f t="shared" si="40"/>
        <v>0</v>
      </c>
      <c r="E54" s="625">
        <f t="shared" si="40"/>
        <v>51</v>
      </c>
      <c r="F54" s="625">
        <f t="shared" si="40"/>
        <v>0</v>
      </c>
      <c r="G54" s="625">
        <f t="shared" si="40"/>
        <v>41</v>
      </c>
      <c r="H54" s="625">
        <f t="shared" si="40"/>
        <v>10</v>
      </c>
      <c r="I54" s="626">
        <f t="shared" si="40"/>
        <v>10</v>
      </c>
      <c r="J54" s="626">
        <f t="shared" si="40"/>
        <v>158</v>
      </c>
      <c r="K54" s="627">
        <f t="shared" si="2"/>
        <v>168</v>
      </c>
      <c r="L54" s="625">
        <f t="shared" si="40"/>
        <v>38</v>
      </c>
      <c r="M54" s="625">
        <f t="shared" si="40"/>
        <v>3</v>
      </c>
      <c r="N54" s="625">
        <f t="shared" si="40"/>
        <v>40</v>
      </c>
      <c r="O54" s="625">
        <f t="shared" si="40"/>
        <v>0</v>
      </c>
      <c r="P54" s="625">
        <f t="shared" si="40"/>
        <v>54</v>
      </c>
      <c r="Q54" s="625">
        <f t="shared" si="40"/>
        <v>0</v>
      </c>
      <c r="R54" s="625">
        <f t="shared" si="40"/>
        <v>47</v>
      </c>
      <c r="S54" s="625">
        <f t="shared" si="40"/>
        <v>0</v>
      </c>
      <c r="T54" s="625">
        <f t="shared" si="40"/>
        <v>49</v>
      </c>
      <c r="U54" s="625">
        <f t="shared" si="40"/>
        <v>0</v>
      </c>
      <c r="V54" s="625">
        <f t="shared" si="40"/>
        <v>50</v>
      </c>
      <c r="W54" s="625">
        <f t="shared" si="40"/>
        <v>0</v>
      </c>
      <c r="X54" s="627">
        <f t="shared" si="39"/>
        <v>3</v>
      </c>
      <c r="Y54" s="627">
        <v>0</v>
      </c>
      <c r="Z54" s="626">
        <f t="shared" si="40"/>
        <v>278</v>
      </c>
      <c r="AA54" s="627">
        <f t="shared" si="4"/>
        <v>281</v>
      </c>
      <c r="AB54" s="626">
        <f t="shared" si="40"/>
        <v>449</v>
      </c>
    </row>
    <row r="55" spans="1:28" x14ac:dyDescent="0.25">
      <c r="A55" s="262"/>
      <c r="B55" s="588"/>
      <c r="C55" s="588"/>
      <c r="D55" s="588"/>
      <c r="E55" s="588"/>
      <c r="F55" s="588"/>
      <c r="G55" s="588"/>
      <c r="H55" s="588"/>
      <c r="I55" s="737"/>
      <c r="J55" s="740"/>
      <c r="K55" s="390"/>
      <c r="L55" s="588"/>
      <c r="M55" s="588"/>
      <c r="N55" s="588"/>
      <c r="O55" s="588"/>
      <c r="P55" s="588"/>
      <c r="Q55" s="588"/>
      <c r="R55" s="588"/>
      <c r="S55" s="588"/>
      <c r="T55" s="588"/>
      <c r="U55" s="588"/>
      <c r="V55" s="588"/>
      <c r="W55" s="588"/>
      <c r="X55" s="737"/>
      <c r="Y55" s="737"/>
      <c r="Z55" s="737"/>
      <c r="AA55" s="390"/>
      <c r="AB55" s="598"/>
    </row>
    <row r="56" spans="1:28" x14ac:dyDescent="0.25">
      <c r="A56" s="262">
        <v>2101</v>
      </c>
      <c r="B56" s="579" t="s">
        <v>73</v>
      </c>
      <c r="C56" s="570">
        <v>32</v>
      </c>
      <c r="D56" s="570">
        <v>16</v>
      </c>
      <c r="E56" s="570">
        <v>31</v>
      </c>
      <c r="F56" s="570">
        <v>24</v>
      </c>
      <c r="G56" s="570">
        <v>27</v>
      </c>
      <c r="H56" s="570">
        <v>24</v>
      </c>
      <c r="I56" s="737">
        <f>D56+F56+H56</f>
        <v>64</v>
      </c>
      <c r="J56" s="740">
        <f>C56+E56+G56</f>
        <v>90</v>
      </c>
      <c r="K56" s="390">
        <f t="shared" si="2"/>
        <v>154</v>
      </c>
      <c r="L56" s="566">
        <v>37</v>
      </c>
      <c r="M56" s="566">
        <v>9</v>
      </c>
      <c r="N56" s="566">
        <v>47</v>
      </c>
      <c r="O56" s="566">
        <v>1</v>
      </c>
      <c r="P56" s="566">
        <v>33</v>
      </c>
      <c r="Q56" s="566">
        <v>0</v>
      </c>
      <c r="R56" s="566">
        <v>40</v>
      </c>
      <c r="S56" s="566">
        <v>1</v>
      </c>
      <c r="T56" s="566">
        <v>45</v>
      </c>
      <c r="U56" s="566">
        <v>0</v>
      </c>
      <c r="V56" s="566">
        <v>39</v>
      </c>
      <c r="W56" s="566">
        <v>0</v>
      </c>
      <c r="X56" s="737">
        <f>M56+O56+Q56+S56+U56+W56</f>
        <v>11</v>
      </c>
      <c r="Y56" s="737"/>
      <c r="Z56" s="737">
        <f t="shared" si="6"/>
        <v>241</v>
      </c>
      <c r="AA56" s="390">
        <f t="shared" si="4"/>
        <v>252</v>
      </c>
      <c r="AB56" s="598">
        <f>AA56+K56</f>
        <v>406</v>
      </c>
    </row>
    <row r="57" spans="1:28" x14ac:dyDescent="0.25">
      <c r="A57" s="262">
        <v>2102</v>
      </c>
      <c r="B57" s="579" t="s">
        <v>75</v>
      </c>
      <c r="C57" s="566">
        <v>8</v>
      </c>
      <c r="D57" s="566">
        <v>2</v>
      </c>
      <c r="E57" s="566">
        <v>7</v>
      </c>
      <c r="F57" s="566">
        <v>10</v>
      </c>
      <c r="G57" s="566">
        <v>7</v>
      </c>
      <c r="H57" s="566">
        <v>8</v>
      </c>
      <c r="I57" s="737">
        <f t="shared" ref="I57:I59" si="41">D57+F57+H57</f>
        <v>20</v>
      </c>
      <c r="J57" s="740">
        <f>C57+E57+G57</f>
        <v>22</v>
      </c>
      <c r="K57" s="390">
        <f t="shared" si="2"/>
        <v>42</v>
      </c>
      <c r="L57" s="566">
        <v>9</v>
      </c>
      <c r="M57" s="566">
        <v>7</v>
      </c>
      <c r="N57" s="566">
        <v>21</v>
      </c>
      <c r="O57" s="566"/>
      <c r="P57" s="566">
        <v>20</v>
      </c>
      <c r="Q57" s="566"/>
      <c r="R57" s="566">
        <v>23</v>
      </c>
      <c r="S57" s="566"/>
      <c r="T57" s="566">
        <v>13</v>
      </c>
      <c r="U57" s="566"/>
      <c r="V57" s="566">
        <v>22</v>
      </c>
      <c r="W57" s="566"/>
      <c r="X57" s="737">
        <f>M57+O57+Q57+S57+U57+W57</f>
        <v>7</v>
      </c>
      <c r="Y57" s="737"/>
      <c r="Z57" s="737">
        <f t="shared" si="6"/>
        <v>108</v>
      </c>
      <c r="AA57" s="390">
        <f t="shared" si="4"/>
        <v>115</v>
      </c>
      <c r="AB57" s="598">
        <f t="shared" ref="AB57:AB59" si="42">AA57+K57</f>
        <v>157</v>
      </c>
    </row>
    <row r="58" spans="1:28" x14ac:dyDescent="0.25">
      <c r="A58" s="262">
        <v>2103</v>
      </c>
      <c r="B58" s="579" t="s">
        <v>400</v>
      </c>
      <c r="C58" s="566">
        <v>6</v>
      </c>
      <c r="D58" s="566">
        <v>13</v>
      </c>
      <c r="E58" s="566">
        <v>9</v>
      </c>
      <c r="F58" s="566">
        <v>11</v>
      </c>
      <c r="G58" s="566">
        <v>22</v>
      </c>
      <c r="H58" s="566">
        <v>9</v>
      </c>
      <c r="I58" s="737">
        <f t="shared" si="41"/>
        <v>33</v>
      </c>
      <c r="J58" s="740">
        <f>C58+E58+G58</f>
        <v>37</v>
      </c>
      <c r="K58" s="390">
        <f t="shared" si="2"/>
        <v>70</v>
      </c>
      <c r="L58" s="566">
        <v>23</v>
      </c>
      <c r="M58" s="566"/>
      <c r="N58" s="566">
        <v>31</v>
      </c>
      <c r="O58" s="566">
        <v>1</v>
      </c>
      <c r="P58" s="566">
        <v>13</v>
      </c>
      <c r="Q58" s="566"/>
      <c r="R58" s="566">
        <v>18</v>
      </c>
      <c r="S58" s="566">
        <v>3</v>
      </c>
      <c r="T58" s="566">
        <v>19</v>
      </c>
      <c r="U58" s="566"/>
      <c r="V58" s="566">
        <v>12</v>
      </c>
      <c r="W58" s="566"/>
      <c r="X58" s="737">
        <f>M58+O58+Q58+S58+U58+W58</f>
        <v>4</v>
      </c>
      <c r="Y58" s="737"/>
      <c r="Z58" s="737">
        <f t="shared" si="6"/>
        <v>116</v>
      </c>
      <c r="AA58" s="390">
        <f t="shared" si="4"/>
        <v>120</v>
      </c>
      <c r="AB58" s="598">
        <f t="shared" si="42"/>
        <v>190</v>
      </c>
    </row>
    <row r="59" spans="1:28" x14ac:dyDescent="0.25">
      <c r="A59" s="262">
        <v>2104</v>
      </c>
      <c r="B59" s="579" t="s">
        <v>74</v>
      </c>
      <c r="C59" s="570">
        <v>42</v>
      </c>
      <c r="D59" s="570"/>
      <c r="E59" s="570">
        <v>32</v>
      </c>
      <c r="F59" s="570"/>
      <c r="G59" s="570">
        <v>39</v>
      </c>
      <c r="H59" s="570"/>
      <c r="I59" s="737">
        <f t="shared" si="41"/>
        <v>0</v>
      </c>
      <c r="J59" s="740">
        <f>C59+E59+G59</f>
        <v>113</v>
      </c>
      <c r="K59" s="390">
        <f t="shared" si="2"/>
        <v>113</v>
      </c>
      <c r="L59" s="566">
        <v>36</v>
      </c>
      <c r="M59" s="566"/>
      <c r="N59" s="566">
        <v>42</v>
      </c>
      <c r="O59" s="566"/>
      <c r="P59" s="566">
        <v>38</v>
      </c>
      <c r="Q59" s="566"/>
      <c r="R59" s="566">
        <v>34</v>
      </c>
      <c r="S59" s="566"/>
      <c r="T59" s="566">
        <v>27</v>
      </c>
      <c r="U59" s="566"/>
      <c r="V59" s="566">
        <v>33</v>
      </c>
      <c r="W59" s="566"/>
      <c r="X59" s="737">
        <f>M59+O59+Q59+S59+U59+W59</f>
        <v>0</v>
      </c>
      <c r="Y59" s="737"/>
      <c r="Z59" s="737">
        <f t="shared" si="6"/>
        <v>210</v>
      </c>
      <c r="AA59" s="390">
        <f t="shared" si="4"/>
        <v>210</v>
      </c>
      <c r="AB59" s="598">
        <f t="shared" si="42"/>
        <v>323</v>
      </c>
    </row>
    <row r="60" spans="1:28" x14ac:dyDescent="0.25">
      <c r="A60" s="262"/>
      <c r="B60" s="625" t="s">
        <v>76</v>
      </c>
      <c r="C60" s="625">
        <f>SUM(C56:C59)</f>
        <v>88</v>
      </c>
      <c r="D60" s="625">
        <f t="shared" ref="D60:J60" si="43">SUM(D56:D59)</f>
        <v>31</v>
      </c>
      <c r="E60" s="625">
        <f t="shared" si="43"/>
        <v>79</v>
      </c>
      <c r="F60" s="625">
        <f t="shared" si="43"/>
        <v>45</v>
      </c>
      <c r="G60" s="625">
        <f t="shared" si="43"/>
        <v>95</v>
      </c>
      <c r="H60" s="625">
        <f t="shared" si="43"/>
        <v>41</v>
      </c>
      <c r="I60" s="626">
        <f t="shared" si="43"/>
        <v>117</v>
      </c>
      <c r="J60" s="626">
        <f t="shared" si="43"/>
        <v>262</v>
      </c>
      <c r="K60" s="627">
        <f t="shared" si="2"/>
        <v>379</v>
      </c>
      <c r="L60" s="625">
        <f t="shared" ref="L60:AB60" si="44">SUM(L56:L59)</f>
        <v>105</v>
      </c>
      <c r="M60" s="625">
        <f t="shared" si="44"/>
        <v>16</v>
      </c>
      <c r="N60" s="625">
        <f t="shared" si="44"/>
        <v>141</v>
      </c>
      <c r="O60" s="625">
        <f t="shared" si="44"/>
        <v>2</v>
      </c>
      <c r="P60" s="625">
        <f t="shared" si="44"/>
        <v>104</v>
      </c>
      <c r="Q60" s="625">
        <f t="shared" si="44"/>
        <v>0</v>
      </c>
      <c r="R60" s="625">
        <f t="shared" si="44"/>
        <v>115</v>
      </c>
      <c r="S60" s="625">
        <f t="shared" si="44"/>
        <v>4</v>
      </c>
      <c r="T60" s="625">
        <f t="shared" si="44"/>
        <v>104</v>
      </c>
      <c r="U60" s="625">
        <f t="shared" si="44"/>
        <v>0</v>
      </c>
      <c r="V60" s="625">
        <f t="shared" si="44"/>
        <v>106</v>
      </c>
      <c r="W60" s="625">
        <f t="shared" si="44"/>
        <v>0</v>
      </c>
      <c r="X60" s="626">
        <f t="shared" si="44"/>
        <v>22</v>
      </c>
      <c r="Y60" s="626">
        <v>0</v>
      </c>
      <c r="Z60" s="626">
        <f t="shared" si="44"/>
        <v>675</v>
      </c>
      <c r="AA60" s="627">
        <f t="shared" si="4"/>
        <v>697</v>
      </c>
      <c r="AB60" s="626">
        <f t="shared" si="44"/>
        <v>1076</v>
      </c>
    </row>
    <row r="61" spans="1:28" x14ac:dyDescent="0.25">
      <c r="A61" s="262"/>
      <c r="B61" s="588"/>
      <c r="C61" s="588"/>
      <c r="D61" s="588"/>
      <c r="E61" s="588"/>
      <c r="F61" s="588"/>
      <c r="G61" s="588"/>
      <c r="H61" s="588"/>
      <c r="I61" s="737"/>
      <c r="J61" s="740"/>
      <c r="K61" s="390"/>
      <c r="L61" s="588"/>
      <c r="M61" s="588"/>
      <c r="N61" s="588"/>
      <c r="O61" s="588"/>
      <c r="P61" s="588"/>
      <c r="Q61" s="588"/>
      <c r="R61" s="588"/>
      <c r="S61" s="588"/>
      <c r="T61" s="588"/>
      <c r="U61" s="588"/>
      <c r="V61" s="588"/>
      <c r="W61" s="588"/>
      <c r="X61" s="737"/>
      <c r="Y61" s="737"/>
      <c r="Z61" s="737"/>
      <c r="AA61" s="390"/>
      <c r="AB61" s="598"/>
    </row>
    <row r="62" spans="1:28" x14ac:dyDescent="0.25">
      <c r="A62" s="262" t="s">
        <v>401</v>
      </c>
      <c r="B62" s="579" t="s">
        <v>77</v>
      </c>
      <c r="C62" s="566">
        <v>20</v>
      </c>
      <c r="D62" s="566"/>
      <c r="E62" s="566">
        <v>27</v>
      </c>
      <c r="F62" s="566"/>
      <c r="G62" s="566">
        <v>26</v>
      </c>
      <c r="H62" s="566"/>
      <c r="I62" s="737">
        <f>D62+F62+H62</f>
        <v>0</v>
      </c>
      <c r="J62" s="740">
        <f>C62+E62+G62</f>
        <v>73</v>
      </c>
      <c r="K62" s="390">
        <f t="shared" si="2"/>
        <v>73</v>
      </c>
      <c r="L62" s="566">
        <v>27</v>
      </c>
      <c r="M62" s="566"/>
      <c r="N62" s="566">
        <v>27</v>
      </c>
      <c r="O62" s="566"/>
      <c r="P62" s="566">
        <v>22</v>
      </c>
      <c r="Q62" s="566"/>
      <c r="R62" s="566">
        <v>33</v>
      </c>
      <c r="S62" s="566"/>
      <c r="T62" s="566">
        <v>31</v>
      </c>
      <c r="U62" s="566"/>
      <c r="V62" s="566">
        <v>25</v>
      </c>
      <c r="W62" s="566"/>
      <c r="X62" s="737">
        <f>M62+O62+Q62+S62+U62+W62</f>
        <v>0</v>
      </c>
      <c r="Y62" s="737"/>
      <c r="Z62" s="737">
        <f t="shared" si="6"/>
        <v>165</v>
      </c>
      <c r="AA62" s="390">
        <f t="shared" si="4"/>
        <v>165</v>
      </c>
      <c r="AB62" s="598">
        <f>AA62+K62</f>
        <v>238</v>
      </c>
    </row>
    <row r="63" spans="1:28" x14ac:dyDescent="0.25">
      <c r="A63" s="262" t="s">
        <v>402</v>
      </c>
      <c r="B63" s="579" t="s">
        <v>78</v>
      </c>
      <c r="C63" s="566">
        <v>20</v>
      </c>
      <c r="D63" s="566"/>
      <c r="E63" s="566">
        <v>23</v>
      </c>
      <c r="F63" s="566"/>
      <c r="G63" s="566">
        <v>21</v>
      </c>
      <c r="H63" s="566"/>
      <c r="I63" s="737">
        <f t="shared" ref="I63:I64" si="45">D63+F63+H63</f>
        <v>0</v>
      </c>
      <c r="J63" s="740">
        <f>C63+E63+G63</f>
        <v>64</v>
      </c>
      <c r="K63" s="390">
        <f t="shared" si="2"/>
        <v>64</v>
      </c>
      <c r="L63" s="566">
        <v>22</v>
      </c>
      <c r="M63" s="566"/>
      <c r="N63" s="566">
        <v>23</v>
      </c>
      <c r="O63" s="566"/>
      <c r="P63" s="566">
        <v>24</v>
      </c>
      <c r="Q63" s="566"/>
      <c r="R63" s="566">
        <v>24</v>
      </c>
      <c r="S63" s="566"/>
      <c r="T63" s="566">
        <v>20</v>
      </c>
      <c r="U63" s="566"/>
      <c r="V63" s="566">
        <v>26</v>
      </c>
      <c r="W63" s="566"/>
      <c r="X63" s="737">
        <f t="shared" ref="X63:X64" si="46">M63+O63+Q63+S63+U63+W63</f>
        <v>0</v>
      </c>
      <c r="Y63" s="737"/>
      <c r="Z63" s="737">
        <f t="shared" si="6"/>
        <v>139</v>
      </c>
      <c r="AA63" s="390">
        <f t="shared" si="4"/>
        <v>139</v>
      </c>
      <c r="AB63" s="598">
        <f t="shared" ref="AB63:AB64" si="47">AA63+K63</f>
        <v>203</v>
      </c>
    </row>
    <row r="64" spans="1:28" x14ac:dyDescent="0.25">
      <c r="A64" s="262">
        <v>2122</v>
      </c>
      <c r="B64" s="579" t="s">
        <v>79</v>
      </c>
      <c r="C64" s="566">
        <v>34</v>
      </c>
      <c r="D64" s="566"/>
      <c r="E64" s="566">
        <v>22</v>
      </c>
      <c r="F64" s="566"/>
      <c r="G64" s="566">
        <v>30</v>
      </c>
      <c r="H64" s="566"/>
      <c r="I64" s="737">
        <f t="shared" si="45"/>
        <v>0</v>
      </c>
      <c r="J64" s="740">
        <f>C64+E64+G64</f>
        <v>86</v>
      </c>
      <c r="K64" s="390">
        <f t="shared" si="2"/>
        <v>86</v>
      </c>
      <c r="L64" s="579">
        <v>25</v>
      </c>
      <c r="M64" s="579"/>
      <c r="N64" s="579">
        <v>23</v>
      </c>
      <c r="O64" s="579"/>
      <c r="P64" s="579">
        <v>19</v>
      </c>
      <c r="Q64" s="579"/>
      <c r="R64" s="579">
        <v>23</v>
      </c>
      <c r="S64" s="579"/>
      <c r="T64" s="579">
        <v>9</v>
      </c>
      <c r="U64" s="579"/>
      <c r="V64" s="579">
        <v>13</v>
      </c>
      <c r="W64" s="579"/>
      <c r="X64" s="737">
        <f t="shared" si="46"/>
        <v>0</v>
      </c>
      <c r="Y64" s="737"/>
      <c r="Z64" s="737">
        <f t="shared" si="6"/>
        <v>112</v>
      </c>
      <c r="AA64" s="390">
        <f t="shared" si="4"/>
        <v>112</v>
      </c>
      <c r="AB64" s="598">
        <f t="shared" si="47"/>
        <v>198</v>
      </c>
    </row>
    <row r="65" spans="1:28" x14ac:dyDescent="0.25">
      <c r="A65" s="262"/>
      <c r="B65" s="625" t="s">
        <v>80</v>
      </c>
      <c r="C65" s="625">
        <f t="shared" ref="C65:AB65" si="48">C62+C63+C64</f>
        <v>74</v>
      </c>
      <c r="D65" s="625">
        <f t="shared" si="48"/>
        <v>0</v>
      </c>
      <c r="E65" s="625">
        <f t="shared" si="48"/>
        <v>72</v>
      </c>
      <c r="F65" s="625">
        <f t="shared" si="48"/>
        <v>0</v>
      </c>
      <c r="G65" s="625">
        <f t="shared" si="48"/>
        <v>77</v>
      </c>
      <c r="H65" s="625">
        <f t="shared" si="48"/>
        <v>0</v>
      </c>
      <c r="I65" s="626">
        <f t="shared" si="48"/>
        <v>0</v>
      </c>
      <c r="J65" s="626">
        <f t="shared" si="48"/>
        <v>223</v>
      </c>
      <c r="K65" s="627">
        <f t="shared" si="2"/>
        <v>223</v>
      </c>
      <c r="L65" s="625">
        <f t="shared" si="48"/>
        <v>74</v>
      </c>
      <c r="M65" s="625">
        <f t="shared" si="48"/>
        <v>0</v>
      </c>
      <c r="N65" s="625">
        <f t="shared" si="48"/>
        <v>73</v>
      </c>
      <c r="O65" s="625">
        <f t="shared" si="48"/>
        <v>0</v>
      </c>
      <c r="P65" s="625">
        <f t="shared" si="48"/>
        <v>65</v>
      </c>
      <c r="Q65" s="625">
        <f t="shared" si="48"/>
        <v>0</v>
      </c>
      <c r="R65" s="625">
        <f t="shared" si="48"/>
        <v>80</v>
      </c>
      <c r="S65" s="625">
        <f t="shared" si="48"/>
        <v>0</v>
      </c>
      <c r="T65" s="625">
        <f t="shared" si="48"/>
        <v>60</v>
      </c>
      <c r="U65" s="625">
        <f t="shared" si="48"/>
        <v>0</v>
      </c>
      <c r="V65" s="625">
        <f t="shared" si="48"/>
        <v>64</v>
      </c>
      <c r="W65" s="625">
        <f t="shared" si="48"/>
        <v>0</v>
      </c>
      <c r="X65" s="626">
        <f t="shared" si="48"/>
        <v>0</v>
      </c>
      <c r="Y65" s="626">
        <v>0</v>
      </c>
      <c r="Z65" s="626">
        <f t="shared" si="48"/>
        <v>416</v>
      </c>
      <c r="AA65" s="627">
        <f t="shared" si="4"/>
        <v>416</v>
      </c>
      <c r="AB65" s="626">
        <f t="shared" si="48"/>
        <v>639</v>
      </c>
    </row>
    <row r="66" spans="1:28" x14ac:dyDescent="0.25">
      <c r="A66" s="262"/>
      <c r="B66" s="588"/>
      <c r="C66" s="588"/>
      <c r="D66" s="588"/>
      <c r="E66" s="588"/>
      <c r="F66" s="588"/>
      <c r="G66" s="588"/>
      <c r="H66" s="588"/>
      <c r="I66" s="737"/>
      <c r="J66" s="740"/>
      <c r="K66" s="390"/>
      <c r="L66" s="588"/>
      <c r="M66" s="588"/>
      <c r="N66" s="588"/>
      <c r="O66" s="588"/>
      <c r="P66" s="588"/>
      <c r="Q66" s="588"/>
      <c r="R66" s="588"/>
      <c r="S66" s="588"/>
      <c r="T66" s="588"/>
      <c r="U66" s="588"/>
      <c r="V66" s="588"/>
      <c r="W66" s="588"/>
      <c r="X66" s="737"/>
      <c r="Y66" s="737"/>
      <c r="Z66" s="737"/>
      <c r="AA66" s="390"/>
      <c r="AB66" s="598"/>
    </row>
    <row r="67" spans="1:28" x14ac:dyDescent="0.25">
      <c r="A67" s="262" t="s">
        <v>403</v>
      </c>
      <c r="B67" s="579" t="s">
        <v>81</v>
      </c>
      <c r="C67" s="566">
        <v>23</v>
      </c>
      <c r="D67" s="566"/>
      <c r="E67" s="566">
        <v>16</v>
      </c>
      <c r="F67" s="566"/>
      <c r="G67" s="566">
        <v>19</v>
      </c>
      <c r="H67" s="566"/>
      <c r="I67" s="737">
        <f>D67+F67+H67</f>
        <v>0</v>
      </c>
      <c r="J67" s="740">
        <f>C67+E67+G67</f>
        <v>58</v>
      </c>
      <c r="K67" s="390">
        <f t="shared" si="2"/>
        <v>58</v>
      </c>
      <c r="L67" s="566">
        <v>22</v>
      </c>
      <c r="M67" s="566"/>
      <c r="N67" s="566">
        <v>18</v>
      </c>
      <c r="O67" s="566"/>
      <c r="P67" s="566">
        <v>19</v>
      </c>
      <c r="Q67" s="566"/>
      <c r="R67" s="566">
        <v>14</v>
      </c>
      <c r="S67" s="566"/>
      <c r="T67" s="566">
        <v>19</v>
      </c>
      <c r="U67" s="566"/>
      <c r="V67" s="566">
        <v>10</v>
      </c>
      <c r="W67" s="566"/>
      <c r="X67" s="737">
        <f>M67+O67+Q67+S67+U67+W67</f>
        <v>0</v>
      </c>
      <c r="Y67" s="737"/>
      <c r="Z67" s="737">
        <f t="shared" si="6"/>
        <v>102</v>
      </c>
      <c r="AA67" s="390">
        <f t="shared" si="4"/>
        <v>102</v>
      </c>
      <c r="AB67" s="598">
        <f>AA67+K67</f>
        <v>160</v>
      </c>
    </row>
    <row r="68" spans="1:28" x14ac:dyDescent="0.25">
      <c r="A68" s="262" t="s">
        <v>404</v>
      </c>
      <c r="B68" s="579" t="s">
        <v>312</v>
      </c>
      <c r="C68" s="566">
        <v>22</v>
      </c>
      <c r="D68" s="566"/>
      <c r="E68" s="566">
        <v>24</v>
      </c>
      <c r="F68" s="566"/>
      <c r="G68" s="566">
        <v>14</v>
      </c>
      <c r="H68" s="566">
        <v>1</v>
      </c>
      <c r="I68" s="737">
        <f>D68+F68+H68</f>
        <v>1</v>
      </c>
      <c r="J68" s="740">
        <f>C68+E68+G68</f>
        <v>60</v>
      </c>
      <c r="K68" s="390">
        <f t="shared" si="2"/>
        <v>61</v>
      </c>
      <c r="L68" s="566">
        <v>16</v>
      </c>
      <c r="M68" s="566"/>
      <c r="N68" s="566">
        <v>23</v>
      </c>
      <c r="O68" s="566">
        <v>1</v>
      </c>
      <c r="P68" s="566">
        <v>21</v>
      </c>
      <c r="Q68" s="566">
        <v>1</v>
      </c>
      <c r="R68" s="566">
        <v>16</v>
      </c>
      <c r="S68" s="566"/>
      <c r="T68" s="566">
        <v>19</v>
      </c>
      <c r="U68" s="566"/>
      <c r="V68" s="566">
        <v>20</v>
      </c>
      <c r="W68" s="566"/>
      <c r="X68" s="737">
        <f>M68+O68+Q68+S68+U68+W68</f>
        <v>2</v>
      </c>
      <c r="Y68" s="737"/>
      <c r="Z68" s="737">
        <f t="shared" si="6"/>
        <v>115</v>
      </c>
      <c r="AA68" s="390">
        <f t="shared" si="4"/>
        <v>117</v>
      </c>
      <c r="AB68" s="598">
        <f t="shared" ref="AB68:AB70" si="49">AA68+K68</f>
        <v>178</v>
      </c>
    </row>
    <row r="69" spans="1:28" x14ac:dyDescent="0.25">
      <c r="A69" s="262" t="s">
        <v>406</v>
      </c>
      <c r="B69" s="579" t="s">
        <v>82</v>
      </c>
      <c r="C69" s="566">
        <v>9</v>
      </c>
      <c r="D69" s="566"/>
      <c r="E69" s="566">
        <v>14</v>
      </c>
      <c r="F69" s="566"/>
      <c r="G69" s="566">
        <v>9</v>
      </c>
      <c r="H69" s="566"/>
      <c r="I69" s="737">
        <f t="shared" ref="I69:I70" si="50">D69+F69+H69</f>
        <v>0</v>
      </c>
      <c r="J69" s="740">
        <f>C69+E69+G69</f>
        <v>32</v>
      </c>
      <c r="K69" s="390">
        <f t="shared" si="2"/>
        <v>32</v>
      </c>
      <c r="L69" s="566">
        <v>15</v>
      </c>
      <c r="M69" s="566"/>
      <c r="N69" s="566">
        <v>13</v>
      </c>
      <c r="O69" s="566"/>
      <c r="P69" s="566">
        <v>9</v>
      </c>
      <c r="Q69" s="566"/>
      <c r="R69" s="566">
        <v>11</v>
      </c>
      <c r="S69" s="566"/>
      <c r="T69" s="566">
        <v>11</v>
      </c>
      <c r="U69" s="566"/>
      <c r="V69" s="566">
        <v>9</v>
      </c>
      <c r="W69" s="566"/>
      <c r="X69" s="737">
        <f t="shared" ref="X69:X70" si="51">M69+O69+Q69+S69+U69+W69</f>
        <v>0</v>
      </c>
      <c r="Y69" s="737"/>
      <c r="Z69" s="737">
        <f t="shared" si="6"/>
        <v>68</v>
      </c>
      <c r="AA69" s="390">
        <f t="shared" si="4"/>
        <v>68</v>
      </c>
      <c r="AB69" s="598">
        <f t="shared" si="49"/>
        <v>100</v>
      </c>
    </row>
    <row r="70" spans="1:28" x14ac:dyDescent="0.25">
      <c r="A70" s="262" t="s">
        <v>407</v>
      </c>
      <c r="B70" s="579" t="s">
        <v>405</v>
      </c>
      <c r="C70" s="566">
        <v>13</v>
      </c>
      <c r="D70" s="566"/>
      <c r="E70" s="566">
        <v>11</v>
      </c>
      <c r="F70" s="566"/>
      <c r="G70" s="566">
        <v>12</v>
      </c>
      <c r="H70" s="566"/>
      <c r="I70" s="737">
        <f t="shared" si="50"/>
        <v>0</v>
      </c>
      <c r="J70" s="740">
        <f>C70+E70+G70</f>
        <v>36</v>
      </c>
      <c r="K70" s="390">
        <f t="shared" si="2"/>
        <v>36</v>
      </c>
      <c r="L70" s="566">
        <v>12</v>
      </c>
      <c r="M70" s="566"/>
      <c r="N70" s="566">
        <v>17</v>
      </c>
      <c r="O70" s="566"/>
      <c r="P70" s="566">
        <v>12</v>
      </c>
      <c r="Q70" s="566"/>
      <c r="R70" s="566">
        <v>14</v>
      </c>
      <c r="S70" s="566"/>
      <c r="T70" s="566">
        <v>14</v>
      </c>
      <c r="U70" s="566"/>
      <c r="V70" s="566">
        <v>7</v>
      </c>
      <c r="W70" s="566"/>
      <c r="X70" s="737">
        <f t="shared" si="51"/>
        <v>0</v>
      </c>
      <c r="Y70" s="737"/>
      <c r="Z70" s="737">
        <f t="shared" si="6"/>
        <v>76</v>
      </c>
      <c r="AA70" s="390">
        <f t="shared" si="4"/>
        <v>76</v>
      </c>
      <c r="AB70" s="598">
        <f t="shared" si="49"/>
        <v>112</v>
      </c>
    </row>
    <row r="71" spans="1:28" x14ac:dyDescent="0.25">
      <c r="A71" s="262"/>
      <c r="B71" s="625" t="s">
        <v>83</v>
      </c>
      <c r="C71" s="625">
        <f>SUM(C67:C70)</f>
        <v>67</v>
      </c>
      <c r="D71" s="625">
        <f t="shared" ref="D71:J71" si="52">SUM(D67:D70)</f>
        <v>0</v>
      </c>
      <c r="E71" s="625">
        <f t="shared" si="52"/>
        <v>65</v>
      </c>
      <c r="F71" s="625">
        <f t="shared" si="52"/>
        <v>0</v>
      </c>
      <c r="G71" s="625">
        <f t="shared" si="52"/>
        <v>54</v>
      </c>
      <c r="H71" s="625">
        <f t="shared" si="52"/>
        <v>1</v>
      </c>
      <c r="I71" s="626">
        <f t="shared" si="52"/>
        <v>1</v>
      </c>
      <c r="J71" s="626">
        <f t="shared" si="52"/>
        <v>186</v>
      </c>
      <c r="K71" s="627">
        <f t="shared" si="2"/>
        <v>187</v>
      </c>
      <c r="L71" s="625">
        <f t="shared" ref="L71:AB71" si="53">SUM(L67:L70)</f>
        <v>65</v>
      </c>
      <c r="M71" s="625">
        <f t="shared" si="53"/>
        <v>0</v>
      </c>
      <c r="N71" s="625">
        <f t="shared" si="53"/>
        <v>71</v>
      </c>
      <c r="O71" s="625">
        <f t="shared" si="53"/>
        <v>1</v>
      </c>
      <c r="P71" s="625">
        <f t="shared" si="53"/>
        <v>61</v>
      </c>
      <c r="Q71" s="625">
        <f t="shared" si="53"/>
        <v>1</v>
      </c>
      <c r="R71" s="625">
        <f t="shared" si="53"/>
        <v>55</v>
      </c>
      <c r="S71" s="625">
        <f t="shared" si="53"/>
        <v>0</v>
      </c>
      <c r="T71" s="625">
        <f t="shared" si="53"/>
        <v>63</v>
      </c>
      <c r="U71" s="625">
        <f t="shared" si="53"/>
        <v>0</v>
      </c>
      <c r="V71" s="625">
        <f t="shared" si="53"/>
        <v>46</v>
      </c>
      <c r="W71" s="625">
        <f t="shared" si="53"/>
        <v>0</v>
      </c>
      <c r="X71" s="626">
        <f t="shared" si="53"/>
        <v>2</v>
      </c>
      <c r="Y71" s="626">
        <v>0</v>
      </c>
      <c r="Z71" s="626">
        <f t="shared" si="53"/>
        <v>361</v>
      </c>
      <c r="AA71" s="627">
        <f t="shared" si="4"/>
        <v>363</v>
      </c>
      <c r="AB71" s="626">
        <f t="shared" si="53"/>
        <v>550</v>
      </c>
    </row>
    <row r="72" spans="1:28" x14ac:dyDescent="0.25">
      <c r="A72" s="262"/>
      <c r="B72" s="578"/>
      <c r="C72" s="578"/>
      <c r="D72" s="578"/>
      <c r="E72" s="578"/>
      <c r="F72" s="578"/>
      <c r="G72" s="578"/>
      <c r="H72" s="578"/>
      <c r="I72" s="737"/>
      <c r="J72" s="737"/>
      <c r="K72" s="390"/>
      <c r="L72" s="578"/>
      <c r="M72" s="578"/>
      <c r="N72" s="578"/>
      <c r="O72" s="578"/>
      <c r="P72" s="578"/>
      <c r="Q72" s="578"/>
      <c r="R72" s="578"/>
      <c r="S72" s="578"/>
      <c r="T72" s="578"/>
      <c r="U72" s="578"/>
      <c r="V72" s="578"/>
      <c r="W72" s="578"/>
      <c r="X72" s="737"/>
      <c r="Y72" s="737"/>
      <c r="Z72" s="737"/>
      <c r="AA72" s="390"/>
      <c r="AB72" s="258"/>
    </row>
    <row r="73" spans="1:28" x14ac:dyDescent="0.25">
      <c r="A73" s="262">
        <v>2131</v>
      </c>
      <c r="B73" s="583" t="s">
        <v>86</v>
      </c>
      <c r="C73" s="281">
        <v>25</v>
      </c>
      <c r="D73" s="281"/>
      <c r="E73" s="281">
        <v>26</v>
      </c>
      <c r="F73" s="281"/>
      <c r="G73" s="281">
        <v>27</v>
      </c>
      <c r="H73" s="281"/>
      <c r="I73" s="737">
        <f>D73+F73+H73</f>
        <v>0</v>
      </c>
      <c r="J73" s="737">
        <f>G73+E73+C73</f>
        <v>78</v>
      </c>
      <c r="K73" s="390">
        <f t="shared" si="2"/>
        <v>78</v>
      </c>
      <c r="L73" s="281">
        <v>22</v>
      </c>
      <c r="M73" s="281"/>
      <c r="N73" s="281">
        <v>19</v>
      </c>
      <c r="O73" s="281"/>
      <c r="P73" s="281">
        <v>15</v>
      </c>
      <c r="Q73" s="281"/>
      <c r="R73" s="281">
        <v>14</v>
      </c>
      <c r="S73" s="281"/>
      <c r="T73" s="281">
        <v>14</v>
      </c>
      <c r="U73" s="281"/>
      <c r="V73" s="281">
        <v>14</v>
      </c>
      <c r="W73" s="281">
        <v>1</v>
      </c>
      <c r="X73" s="737">
        <f>M73+O73+Q73+S73+U73+W73</f>
        <v>1</v>
      </c>
      <c r="Y73" s="737"/>
      <c r="Z73" s="737">
        <f t="shared" si="6"/>
        <v>98</v>
      </c>
      <c r="AA73" s="390">
        <f t="shared" si="4"/>
        <v>99</v>
      </c>
      <c r="AB73" s="258">
        <f>AA73+K73</f>
        <v>177</v>
      </c>
    </row>
    <row r="74" spans="1:28" x14ac:dyDescent="0.25">
      <c r="A74" s="262" t="s">
        <v>408</v>
      </c>
      <c r="B74" s="579" t="s">
        <v>85</v>
      </c>
      <c r="C74" s="566">
        <v>22</v>
      </c>
      <c r="D74" s="566"/>
      <c r="E74" s="566">
        <v>23</v>
      </c>
      <c r="F74" s="566"/>
      <c r="G74" s="566">
        <v>30</v>
      </c>
      <c r="H74" s="566"/>
      <c r="I74" s="737">
        <f t="shared" ref="I74:I76" si="54">D74+F74+H74</f>
        <v>0</v>
      </c>
      <c r="J74" s="737">
        <f>G74+E74+C74</f>
        <v>75</v>
      </c>
      <c r="K74" s="390">
        <f t="shared" si="2"/>
        <v>75</v>
      </c>
      <c r="L74" s="566">
        <v>20</v>
      </c>
      <c r="M74" s="566"/>
      <c r="N74" s="566">
        <v>10</v>
      </c>
      <c r="O74" s="566"/>
      <c r="P74" s="566">
        <v>18</v>
      </c>
      <c r="Q74" s="566"/>
      <c r="R74" s="566">
        <v>23</v>
      </c>
      <c r="S74" s="566"/>
      <c r="T74" s="566">
        <v>22</v>
      </c>
      <c r="U74" s="566"/>
      <c r="V74" s="566">
        <v>22</v>
      </c>
      <c r="W74" s="566"/>
      <c r="X74" s="737">
        <f t="shared" ref="X74:X76" si="55">M74+O74+Q74+S74+U74+W74</f>
        <v>0</v>
      </c>
      <c r="Y74" s="737"/>
      <c r="Z74" s="737">
        <f t="shared" si="6"/>
        <v>115</v>
      </c>
      <c r="AA74" s="390">
        <f t="shared" si="4"/>
        <v>115</v>
      </c>
      <c r="AB74" s="258">
        <f t="shared" ref="AB74:AB76" si="56">AA74+K74</f>
        <v>190</v>
      </c>
    </row>
    <row r="75" spans="1:28" x14ac:dyDescent="0.25">
      <c r="A75" s="262" t="s">
        <v>409</v>
      </c>
      <c r="B75" s="579" t="s">
        <v>284</v>
      </c>
      <c r="C75" s="566">
        <v>18</v>
      </c>
      <c r="D75" s="566"/>
      <c r="E75" s="566">
        <v>23</v>
      </c>
      <c r="F75" s="566"/>
      <c r="G75" s="566">
        <v>24</v>
      </c>
      <c r="H75" s="566"/>
      <c r="I75" s="737">
        <f t="shared" si="54"/>
        <v>0</v>
      </c>
      <c r="J75" s="737">
        <f>G75+E75+C75</f>
        <v>65</v>
      </c>
      <c r="K75" s="390">
        <f t="shared" si="2"/>
        <v>65</v>
      </c>
      <c r="L75" s="566">
        <v>18</v>
      </c>
      <c r="M75" s="566"/>
      <c r="N75" s="566">
        <v>20</v>
      </c>
      <c r="O75" s="566"/>
      <c r="P75" s="566">
        <v>23</v>
      </c>
      <c r="Q75" s="566"/>
      <c r="R75" s="566">
        <v>14</v>
      </c>
      <c r="S75" s="566"/>
      <c r="T75" s="566">
        <v>10</v>
      </c>
      <c r="U75" s="566"/>
      <c r="V75" s="566">
        <v>4</v>
      </c>
      <c r="W75" s="566"/>
      <c r="X75" s="737">
        <f t="shared" si="55"/>
        <v>0</v>
      </c>
      <c r="Y75" s="737"/>
      <c r="Z75" s="737">
        <f t="shared" si="6"/>
        <v>89</v>
      </c>
      <c r="AA75" s="390">
        <f t="shared" si="4"/>
        <v>89</v>
      </c>
      <c r="AB75" s="258">
        <f t="shared" si="56"/>
        <v>154</v>
      </c>
    </row>
    <row r="76" spans="1:28" x14ac:dyDescent="0.25">
      <c r="A76" s="262">
        <v>2133</v>
      </c>
      <c r="B76" s="579" t="s">
        <v>84</v>
      </c>
      <c r="C76" s="566">
        <v>35</v>
      </c>
      <c r="D76" s="566"/>
      <c r="E76" s="566">
        <v>54</v>
      </c>
      <c r="F76" s="566"/>
      <c r="G76" s="566">
        <v>52</v>
      </c>
      <c r="H76" s="566"/>
      <c r="I76" s="737">
        <f t="shared" si="54"/>
        <v>0</v>
      </c>
      <c r="J76" s="737">
        <f>G76+E76+C76</f>
        <v>141</v>
      </c>
      <c r="K76" s="390">
        <f t="shared" si="2"/>
        <v>141</v>
      </c>
      <c r="L76" s="566">
        <v>52</v>
      </c>
      <c r="M76" s="566"/>
      <c r="N76" s="566">
        <v>39</v>
      </c>
      <c r="O76" s="566"/>
      <c r="P76" s="566">
        <v>46</v>
      </c>
      <c r="Q76" s="566"/>
      <c r="R76" s="566">
        <v>50</v>
      </c>
      <c r="S76" s="566"/>
      <c r="T76" s="566">
        <v>45</v>
      </c>
      <c r="U76" s="566"/>
      <c r="V76" s="566">
        <v>47</v>
      </c>
      <c r="W76" s="566"/>
      <c r="X76" s="737">
        <f t="shared" si="55"/>
        <v>0</v>
      </c>
      <c r="Y76" s="737"/>
      <c r="Z76" s="737">
        <f t="shared" si="6"/>
        <v>279</v>
      </c>
      <c r="AA76" s="390">
        <f t="shared" si="4"/>
        <v>279</v>
      </c>
      <c r="AB76" s="258">
        <f t="shared" si="56"/>
        <v>420</v>
      </c>
    </row>
    <row r="77" spans="1:28" x14ac:dyDescent="0.25">
      <c r="A77" s="262"/>
      <c r="B77" s="625" t="s">
        <v>87</v>
      </c>
      <c r="C77" s="625">
        <f>SUM(C73:C76)</f>
        <v>100</v>
      </c>
      <c r="D77" s="625">
        <f t="shared" ref="D77:J77" si="57">SUM(D73:D76)</f>
        <v>0</v>
      </c>
      <c r="E77" s="625">
        <f t="shared" si="57"/>
        <v>126</v>
      </c>
      <c r="F77" s="625">
        <f t="shared" si="57"/>
        <v>0</v>
      </c>
      <c r="G77" s="625">
        <f t="shared" si="57"/>
        <v>133</v>
      </c>
      <c r="H77" s="625">
        <f t="shared" si="57"/>
        <v>0</v>
      </c>
      <c r="I77" s="626">
        <f t="shared" si="57"/>
        <v>0</v>
      </c>
      <c r="J77" s="626">
        <f t="shared" si="57"/>
        <v>359</v>
      </c>
      <c r="K77" s="627">
        <f t="shared" si="2"/>
        <v>359</v>
      </c>
      <c r="L77" s="625">
        <f t="shared" ref="L77:AB77" si="58">SUM(L73:L76)</f>
        <v>112</v>
      </c>
      <c r="M77" s="625">
        <f t="shared" si="58"/>
        <v>0</v>
      </c>
      <c r="N77" s="625">
        <f t="shared" si="58"/>
        <v>88</v>
      </c>
      <c r="O77" s="625">
        <f t="shared" si="58"/>
        <v>0</v>
      </c>
      <c r="P77" s="625">
        <f t="shared" si="58"/>
        <v>102</v>
      </c>
      <c r="Q77" s="625">
        <f t="shared" si="58"/>
        <v>0</v>
      </c>
      <c r="R77" s="625">
        <f t="shared" si="58"/>
        <v>101</v>
      </c>
      <c r="S77" s="625">
        <f t="shared" si="58"/>
        <v>0</v>
      </c>
      <c r="T77" s="625">
        <f t="shared" si="58"/>
        <v>91</v>
      </c>
      <c r="U77" s="625">
        <f t="shared" si="58"/>
        <v>0</v>
      </c>
      <c r="V77" s="625">
        <f t="shared" si="58"/>
        <v>87</v>
      </c>
      <c r="W77" s="625">
        <f t="shared" si="58"/>
        <v>1</v>
      </c>
      <c r="X77" s="626">
        <f t="shared" si="58"/>
        <v>1</v>
      </c>
      <c r="Y77" s="626">
        <v>0</v>
      </c>
      <c r="Z77" s="626">
        <f t="shared" si="58"/>
        <v>581</v>
      </c>
      <c r="AA77" s="627">
        <f t="shared" si="4"/>
        <v>582</v>
      </c>
      <c r="AB77" s="626">
        <f t="shared" si="58"/>
        <v>941</v>
      </c>
    </row>
    <row r="78" spans="1:28" x14ac:dyDescent="0.25">
      <c r="A78" s="262"/>
      <c r="B78" s="588"/>
      <c r="C78" s="588"/>
      <c r="D78" s="588"/>
      <c r="E78" s="588"/>
      <c r="F78" s="588"/>
      <c r="G78" s="588"/>
      <c r="H78" s="588"/>
      <c r="I78" s="737"/>
      <c r="J78" s="740"/>
      <c r="K78" s="390"/>
      <c r="L78" s="588"/>
      <c r="M78" s="588"/>
      <c r="N78" s="588"/>
      <c r="O78" s="588"/>
      <c r="P78" s="588"/>
      <c r="Q78" s="588"/>
      <c r="R78" s="588"/>
      <c r="S78" s="588"/>
      <c r="T78" s="588"/>
      <c r="U78" s="588"/>
      <c r="V78" s="588"/>
      <c r="W78" s="588"/>
      <c r="X78" s="737"/>
      <c r="Y78" s="737"/>
      <c r="Z78" s="737"/>
      <c r="AA78" s="390"/>
      <c r="AB78" s="598"/>
    </row>
    <row r="79" spans="1:28" x14ac:dyDescent="0.25">
      <c r="A79" s="262" t="s">
        <v>410</v>
      </c>
      <c r="B79" s="579" t="s">
        <v>90</v>
      </c>
      <c r="C79" s="566">
        <v>10</v>
      </c>
      <c r="D79" s="566"/>
      <c r="E79" s="566">
        <v>22</v>
      </c>
      <c r="F79" s="566"/>
      <c r="G79" s="579">
        <v>11</v>
      </c>
      <c r="H79" s="579"/>
      <c r="I79" s="737">
        <f>D79+F79+H79</f>
        <v>0</v>
      </c>
      <c r="J79" s="740">
        <f>C79+E79+G79</f>
        <v>43</v>
      </c>
      <c r="K79" s="390">
        <f t="shared" ref="K79:K94" si="59">J79+I79</f>
        <v>43</v>
      </c>
      <c r="L79" s="579">
        <v>11</v>
      </c>
      <c r="M79" s="579"/>
      <c r="N79" s="579">
        <v>7</v>
      </c>
      <c r="O79" s="579"/>
      <c r="P79" s="579">
        <v>11</v>
      </c>
      <c r="Q79" s="579"/>
      <c r="R79" s="579">
        <v>7</v>
      </c>
      <c r="S79" s="579"/>
      <c r="T79" s="579">
        <v>9</v>
      </c>
      <c r="U79" s="579"/>
      <c r="V79" s="579">
        <v>4</v>
      </c>
      <c r="W79" s="579"/>
      <c r="X79" s="737">
        <f>M79+O79+Q79+S79+U79+W79</f>
        <v>0</v>
      </c>
      <c r="Y79" s="737"/>
      <c r="Z79" s="737">
        <f t="shared" si="6"/>
        <v>49</v>
      </c>
      <c r="AA79" s="390">
        <f t="shared" ref="AA79:AA94" si="60">Z79+X79</f>
        <v>49</v>
      </c>
      <c r="AB79" s="598">
        <f>AA79+K79</f>
        <v>92</v>
      </c>
    </row>
    <row r="80" spans="1:28" x14ac:dyDescent="0.25">
      <c r="A80" s="262" t="s">
        <v>411</v>
      </c>
      <c r="B80" s="579" t="s">
        <v>91</v>
      </c>
      <c r="C80" s="566">
        <v>5</v>
      </c>
      <c r="D80" s="566"/>
      <c r="E80" s="566">
        <v>2</v>
      </c>
      <c r="F80" s="566"/>
      <c r="G80" s="579">
        <v>4</v>
      </c>
      <c r="H80" s="579"/>
      <c r="I80" s="737">
        <f t="shared" ref="I80:I88" si="61">D80+F80+H80</f>
        <v>0</v>
      </c>
      <c r="J80" s="740">
        <f>C80+E80+G80</f>
        <v>11</v>
      </c>
      <c r="K80" s="390">
        <f t="shared" si="59"/>
        <v>11</v>
      </c>
      <c r="L80" s="579">
        <v>4</v>
      </c>
      <c r="M80" s="579"/>
      <c r="N80" s="579">
        <v>5</v>
      </c>
      <c r="O80" s="579"/>
      <c r="P80" s="579">
        <v>4</v>
      </c>
      <c r="Q80" s="579"/>
      <c r="R80" s="579">
        <v>5</v>
      </c>
      <c r="S80" s="579"/>
      <c r="T80" s="579">
        <v>4</v>
      </c>
      <c r="U80" s="579"/>
      <c r="V80" s="579">
        <v>2</v>
      </c>
      <c r="W80" s="579"/>
      <c r="X80" s="737">
        <f t="shared" ref="X80:X88" si="62">M80+O80+Q80+S80+U80+W80</f>
        <v>0</v>
      </c>
      <c r="Y80" s="737"/>
      <c r="Z80" s="737">
        <f t="shared" ref="Z80:Z93" si="63">L80+N80+P80+R80+T80+V80</f>
        <v>24</v>
      </c>
      <c r="AA80" s="390">
        <f t="shared" si="60"/>
        <v>24</v>
      </c>
      <c r="AB80" s="598">
        <f t="shared" ref="AB80:AB88" si="64">AA80+K80</f>
        <v>35</v>
      </c>
    </row>
    <row r="81" spans="1:28" x14ac:dyDescent="0.25">
      <c r="A81" s="262" t="s">
        <v>412</v>
      </c>
      <c r="B81" s="579" t="s">
        <v>95</v>
      </c>
      <c r="C81" s="566">
        <v>2</v>
      </c>
      <c r="D81" s="566"/>
      <c r="E81" s="566">
        <v>3</v>
      </c>
      <c r="F81" s="566"/>
      <c r="G81" s="579">
        <v>2</v>
      </c>
      <c r="H81" s="579"/>
      <c r="I81" s="737">
        <f t="shared" si="61"/>
        <v>0</v>
      </c>
      <c r="J81" s="740">
        <f>C81+E81+G81</f>
        <v>7</v>
      </c>
      <c r="K81" s="390">
        <f t="shared" si="59"/>
        <v>7</v>
      </c>
      <c r="L81" s="579">
        <v>3</v>
      </c>
      <c r="M81" s="579"/>
      <c r="N81" s="579">
        <v>2</v>
      </c>
      <c r="O81" s="579"/>
      <c r="P81" s="579">
        <v>3</v>
      </c>
      <c r="Q81" s="579"/>
      <c r="R81" s="579">
        <v>2</v>
      </c>
      <c r="S81" s="579"/>
      <c r="T81" s="579">
        <v>7</v>
      </c>
      <c r="U81" s="579"/>
      <c r="V81" s="579">
        <v>2</v>
      </c>
      <c r="W81" s="579"/>
      <c r="X81" s="737">
        <f t="shared" si="62"/>
        <v>0</v>
      </c>
      <c r="Y81" s="737"/>
      <c r="Z81" s="737">
        <f t="shared" si="63"/>
        <v>19</v>
      </c>
      <c r="AA81" s="390">
        <f t="shared" si="60"/>
        <v>19</v>
      </c>
      <c r="AB81" s="598">
        <f t="shared" si="64"/>
        <v>26</v>
      </c>
    </row>
    <row r="82" spans="1:28" x14ac:dyDescent="0.25">
      <c r="A82" s="262" t="s">
        <v>413</v>
      </c>
      <c r="B82" s="579" t="s">
        <v>96</v>
      </c>
      <c r="C82" s="566">
        <v>4</v>
      </c>
      <c r="D82" s="566"/>
      <c r="E82" s="566">
        <v>8</v>
      </c>
      <c r="F82" s="566"/>
      <c r="G82" s="579">
        <v>2</v>
      </c>
      <c r="H82" s="579"/>
      <c r="I82" s="737">
        <f t="shared" si="61"/>
        <v>0</v>
      </c>
      <c r="J82" s="740">
        <f t="shared" ref="J82:J88" si="65">C82+E82+G82</f>
        <v>14</v>
      </c>
      <c r="K82" s="390">
        <f t="shared" si="59"/>
        <v>14</v>
      </c>
      <c r="L82" s="579">
        <v>3</v>
      </c>
      <c r="M82" s="579"/>
      <c r="N82" s="579">
        <v>5</v>
      </c>
      <c r="O82" s="579"/>
      <c r="P82" s="579">
        <v>4</v>
      </c>
      <c r="Q82" s="579"/>
      <c r="R82" s="579">
        <v>5</v>
      </c>
      <c r="S82" s="579"/>
      <c r="T82" s="579">
        <v>7</v>
      </c>
      <c r="U82" s="579"/>
      <c r="V82" s="579">
        <v>4</v>
      </c>
      <c r="W82" s="579"/>
      <c r="X82" s="737">
        <f t="shared" si="62"/>
        <v>0</v>
      </c>
      <c r="Y82" s="737"/>
      <c r="Z82" s="737">
        <f t="shared" si="63"/>
        <v>28</v>
      </c>
      <c r="AA82" s="390">
        <f t="shared" si="60"/>
        <v>28</v>
      </c>
      <c r="AB82" s="598">
        <f t="shared" si="64"/>
        <v>42</v>
      </c>
    </row>
    <row r="83" spans="1:28" x14ac:dyDescent="0.25">
      <c r="A83" s="262" t="s">
        <v>463</v>
      </c>
      <c r="B83" s="579" t="s">
        <v>464</v>
      </c>
      <c r="C83" s="566">
        <v>8</v>
      </c>
      <c r="D83" s="566"/>
      <c r="E83" s="566">
        <v>9</v>
      </c>
      <c r="F83" s="566"/>
      <c r="G83" s="579">
        <v>12</v>
      </c>
      <c r="H83" s="579"/>
      <c r="I83" s="737">
        <f t="shared" si="61"/>
        <v>0</v>
      </c>
      <c r="J83" s="740">
        <f t="shared" si="65"/>
        <v>29</v>
      </c>
      <c r="K83" s="390">
        <f t="shared" si="59"/>
        <v>29</v>
      </c>
      <c r="L83" s="579">
        <v>9</v>
      </c>
      <c r="M83" s="579"/>
      <c r="N83" s="579">
        <v>8</v>
      </c>
      <c r="O83" s="579"/>
      <c r="P83" s="579">
        <v>10</v>
      </c>
      <c r="Q83" s="579"/>
      <c r="R83" s="579">
        <v>11</v>
      </c>
      <c r="S83" s="579"/>
      <c r="T83" s="579">
        <v>15</v>
      </c>
      <c r="U83" s="579"/>
      <c r="V83" s="579">
        <v>6</v>
      </c>
      <c r="W83" s="579"/>
      <c r="X83" s="737">
        <f t="shared" si="62"/>
        <v>0</v>
      </c>
      <c r="Y83" s="737"/>
      <c r="Z83" s="737">
        <f t="shared" si="63"/>
        <v>59</v>
      </c>
      <c r="AA83" s="390">
        <f t="shared" si="60"/>
        <v>59</v>
      </c>
      <c r="AB83" s="598">
        <f t="shared" si="64"/>
        <v>88</v>
      </c>
    </row>
    <row r="84" spans="1:28" x14ac:dyDescent="0.25">
      <c r="A84" s="262" t="s">
        <v>414</v>
      </c>
      <c r="B84" s="579" t="s">
        <v>89</v>
      </c>
      <c r="C84" s="566">
        <v>10</v>
      </c>
      <c r="D84" s="566"/>
      <c r="E84" s="566">
        <v>14</v>
      </c>
      <c r="F84" s="566"/>
      <c r="G84" s="579">
        <v>11</v>
      </c>
      <c r="H84" s="579"/>
      <c r="I84" s="737">
        <f t="shared" si="61"/>
        <v>0</v>
      </c>
      <c r="J84" s="740">
        <f t="shared" si="65"/>
        <v>35</v>
      </c>
      <c r="K84" s="390">
        <f t="shared" si="59"/>
        <v>35</v>
      </c>
      <c r="L84" s="579">
        <v>10</v>
      </c>
      <c r="M84" s="579"/>
      <c r="N84" s="579">
        <v>17</v>
      </c>
      <c r="O84" s="579"/>
      <c r="P84" s="579">
        <v>10</v>
      </c>
      <c r="Q84" s="579"/>
      <c r="R84" s="579">
        <v>17</v>
      </c>
      <c r="S84" s="579"/>
      <c r="T84" s="579">
        <v>17</v>
      </c>
      <c r="U84" s="579"/>
      <c r="V84" s="579">
        <v>15</v>
      </c>
      <c r="W84" s="579"/>
      <c r="X84" s="737">
        <f t="shared" si="62"/>
        <v>0</v>
      </c>
      <c r="Y84" s="737"/>
      <c r="Z84" s="737">
        <f t="shared" si="63"/>
        <v>86</v>
      </c>
      <c r="AA84" s="390">
        <f t="shared" si="60"/>
        <v>86</v>
      </c>
      <c r="AB84" s="598">
        <f t="shared" si="64"/>
        <v>121</v>
      </c>
    </row>
    <row r="85" spans="1:28" x14ac:dyDescent="0.25">
      <c r="A85" s="262" t="s">
        <v>415</v>
      </c>
      <c r="B85" s="579" t="s">
        <v>92</v>
      </c>
      <c r="C85" s="566">
        <v>6</v>
      </c>
      <c r="D85" s="566"/>
      <c r="E85" s="566">
        <v>12</v>
      </c>
      <c r="F85" s="566"/>
      <c r="G85" s="579">
        <v>6</v>
      </c>
      <c r="H85" s="579"/>
      <c r="I85" s="737">
        <f t="shared" si="61"/>
        <v>0</v>
      </c>
      <c r="J85" s="740">
        <f t="shared" si="65"/>
        <v>24</v>
      </c>
      <c r="K85" s="390">
        <f t="shared" si="59"/>
        <v>24</v>
      </c>
      <c r="L85" s="579">
        <v>10</v>
      </c>
      <c r="M85" s="579"/>
      <c r="N85" s="579">
        <v>7</v>
      </c>
      <c r="O85" s="579"/>
      <c r="P85" s="579">
        <v>10</v>
      </c>
      <c r="Q85" s="579"/>
      <c r="R85" s="579">
        <v>9</v>
      </c>
      <c r="S85" s="579"/>
      <c r="T85" s="579">
        <v>9</v>
      </c>
      <c r="U85" s="579"/>
      <c r="V85" s="579">
        <v>9</v>
      </c>
      <c r="W85" s="579"/>
      <c r="X85" s="737">
        <f t="shared" si="62"/>
        <v>0</v>
      </c>
      <c r="Y85" s="737"/>
      <c r="Z85" s="737">
        <f t="shared" si="63"/>
        <v>54</v>
      </c>
      <c r="AA85" s="390">
        <f t="shared" si="60"/>
        <v>54</v>
      </c>
      <c r="AB85" s="598">
        <f t="shared" si="64"/>
        <v>78</v>
      </c>
    </row>
    <row r="86" spans="1:28" x14ac:dyDescent="0.25">
      <c r="A86" s="262" t="s">
        <v>416</v>
      </c>
      <c r="B86" s="579" t="s">
        <v>94</v>
      </c>
      <c r="C86" s="566">
        <v>7</v>
      </c>
      <c r="D86" s="566"/>
      <c r="E86" s="566">
        <v>3</v>
      </c>
      <c r="F86" s="566"/>
      <c r="G86" s="566">
        <v>6</v>
      </c>
      <c r="H86" s="566"/>
      <c r="I86" s="737">
        <f t="shared" si="61"/>
        <v>0</v>
      </c>
      <c r="J86" s="740">
        <f t="shared" si="65"/>
        <v>16</v>
      </c>
      <c r="K86" s="390">
        <f t="shared" si="59"/>
        <v>16</v>
      </c>
      <c r="L86" s="566">
        <v>6</v>
      </c>
      <c r="M86" s="566"/>
      <c r="N86" s="566">
        <v>8</v>
      </c>
      <c r="O86" s="566"/>
      <c r="P86" s="566">
        <v>4</v>
      </c>
      <c r="Q86" s="566"/>
      <c r="R86" s="566">
        <v>7</v>
      </c>
      <c r="S86" s="566"/>
      <c r="T86" s="566">
        <v>4</v>
      </c>
      <c r="U86" s="566"/>
      <c r="V86" s="566">
        <v>6</v>
      </c>
      <c r="W86" s="566"/>
      <c r="X86" s="737">
        <f t="shared" si="62"/>
        <v>0</v>
      </c>
      <c r="Y86" s="737"/>
      <c r="Z86" s="737">
        <f t="shared" si="63"/>
        <v>35</v>
      </c>
      <c r="AA86" s="390">
        <f t="shared" si="60"/>
        <v>35</v>
      </c>
      <c r="AB86" s="598">
        <f t="shared" si="64"/>
        <v>51</v>
      </c>
    </row>
    <row r="87" spans="1:28" x14ac:dyDescent="0.25">
      <c r="A87" s="262" t="s">
        <v>465</v>
      </c>
      <c r="B87" s="579" t="s">
        <v>93</v>
      </c>
      <c r="C87" s="566">
        <v>10</v>
      </c>
      <c r="D87" s="566"/>
      <c r="E87" s="566">
        <v>3</v>
      </c>
      <c r="F87" s="566"/>
      <c r="G87" s="566">
        <v>14</v>
      </c>
      <c r="H87" s="566"/>
      <c r="I87" s="737">
        <f t="shared" si="61"/>
        <v>0</v>
      </c>
      <c r="J87" s="740">
        <f t="shared" si="65"/>
        <v>27</v>
      </c>
      <c r="K87" s="390">
        <f t="shared" si="59"/>
        <v>27</v>
      </c>
      <c r="L87" s="566">
        <v>5</v>
      </c>
      <c r="M87" s="566"/>
      <c r="N87" s="566">
        <v>3</v>
      </c>
      <c r="O87" s="566"/>
      <c r="P87" s="566">
        <v>5</v>
      </c>
      <c r="Q87" s="566"/>
      <c r="R87" s="566">
        <v>4</v>
      </c>
      <c r="S87" s="566"/>
      <c r="T87" s="566">
        <v>5</v>
      </c>
      <c r="U87" s="566"/>
      <c r="V87" s="566">
        <v>4</v>
      </c>
      <c r="W87" s="566"/>
      <c r="X87" s="737">
        <f t="shared" si="62"/>
        <v>0</v>
      </c>
      <c r="Y87" s="737"/>
      <c r="Z87" s="737">
        <f t="shared" si="63"/>
        <v>26</v>
      </c>
      <c r="AA87" s="390">
        <f t="shared" si="60"/>
        <v>26</v>
      </c>
      <c r="AB87" s="598">
        <f t="shared" si="64"/>
        <v>53</v>
      </c>
    </row>
    <row r="88" spans="1:28" x14ac:dyDescent="0.25">
      <c r="A88" s="262" t="s">
        <v>466</v>
      </c>
      <c r="B88" s="579" t="s">
        <v>97</v>
      </c>
      <c r="C88" s="566">
        <v>2</v>
      </c>
      <c r="D88" s="566"/>
      <c r="E88" s="566">
        <v>3</v>
      </c>
      <c r="F88" s="566"/>
      <c r="G88" s="566">
        <v>7</v>
      </c>
      <c r="H88" s="566">
        <v>1</v>
      </c>
      <c r="I88" s="737">
        <f t="shared" si="61"/>
        <v>1</v>
      </c>
      <c r="J88" s="740">
        <f t="shared" si="65"/>
        <v>12</v>
      </c>
      <c r="K88" s="390">
        <f t="shared" si="59"/>
        <v>13</v>
      </c>
      <c r="L88" s="566">
        <v>3</v>
      </c>
      <c r="M88" s="566"/>
      <c r="N88" s="566">
        <v>4</v>
      </c>
      <c r="O88" s="566">
        <v>2</v>
      </c>
      <c r="P88" s="566">
        <v>6</v>
      </c>
      <c r="Q88" s="566"/>
      <c r="R88" s="566">
        <v>7</v>
      </c>
      <c r="S88" s="566"/>
      <c r="T88" s="566">
        <v>5</v>
      </c>
      <c r="U88" s="566"/>
      <c r="V88" s="566">
        <v>5</v>
      </c>
      <c r="W88" s="566"/>
      <c r="X88" s="737">
        <f t="shared" si="62"/>
        <v>2</v>
      </c>
      <c r="Y88" s="737"/>
      <c r="Z88" s="737">
        <f t="shared" si="63"/>
        <v>30</v>
      </c>
      <c r="AA88" s="390">
        <f t="shared" si="60"/>
        <v>32</v>
      </c>
      <c r="AB88" s="598">
        <f t="shared" si="64"/>
        <v>45</v>
      </c>
    </row>
    <row r="89" spans="1:28" x14ac:dyDescent="0.25">
      <c r="A89" s="262"/>
      <c r="B89" s="625" t="s">
        <v>98</v>
      </c>
      <c r="C89" s="625">
        <f t="shared" ref="C89:AB89" si="66">SUM(C79:C88)</f>
        <v>64</v>
      </c>
      <c r="D89" s="625">
        <f t="shared" si="66"/>
        <v>0</v>
      </c>
      <c r="E89" s="625">
        <f t="shared" si="66"/>
        <v>79</v>
      </c>
      <c r="F89" s="625">
        <f t="shared" si="66"/>
        <v>0</v>
      </c>
      <c r="G89" s="625">
        <f t="shared" si="66"/>
        <v>75</v>
      </c>
      <c r="H89" s="625">
        <f t="shared" si="66"/>
        <v>1</v>
      </c>
      <c r="I89" s="626">
        <f t="shared" si="66"/>
        <v>1</v>
      </c>
      <c r="J89" s="626">
        <f t="shared" si="66"/>
        <v>218</v>
      </c>
      <c r="K89" s="627">
        <f t="shared" si="59"/>
        <v>219</v>
      </c>
      <c r="L89" s="625">
        <f t="shared" si="66"/>
        <v>64</v>
      </c>
      <c r="M89" s="625">
        <f t="shared" si="66"/>
        <v>0</v>
      </c>
      <c r="N89" s="625">
        <f t="shared" si="66"/>
        <v>66</v>
      </c>
      <c r="O89" s="625">
        <f t="shared" si="66"/>
        <v>2</v>
      </c>
      <c r="P89" s="625">
        <f t="shared" si="66"/>
        <v>67</v>
      </c>
      <c r="Q89" s="625">
        <f t="shared" si="66"/>
        <v>0</v>
      </c>
      <c r="R89" s="625">
        <f t="shared" si="66"/>
        <v>74</v>
      </c>
      <c r="S89" s="625">
        <f t="shared" si="66"/>
        <v>0</v>
      </c>
      <c r="T89" s="625">
        <f t="shared" si="66"/>
        <v>82</v>
      </c>
      <c r="U89" s="625">
        <f t="shared" si="66"/>
        <v>0</v>
      </c>
      <c r="V89" s="625">
        <f t="shared" si="66"/>
        <v>57</v>
      </c>
      <c r="W89" s="625">
        <f t="shared" si="66"/>
        <v>0</v>
      </c>
      <c r="X89" s="626">
        <f t="shared" si="66"/>
        <v>2</v>
      </c>
      <c r="Y89" s="626">
        <v>0</v>
      </c>
      <c r="Z89" s="626">
        <f t="shared" si="66"/>
        <v>410</v>
      </c>
      <c r="AA89" s="627">
        <f t="shared" si="60"/>
        <v>412</v>
      </c>
      <c r="AB89" s="626">
        <f t="shared" si="66"/>
        <v>631</v>
      </c>
    </row>
    <row r="90" spans="1:28" s="76" customFormat="1" x14ac:dyDescent="0.25">
      <c r="A90" s="605"/>
      <c r="B90" s="749" t="s">
        <v>722</v>
      </c>
      <c r="C90" s="746">
        <f t="shared" ref="C90:Z90" si="67">C29+C38+C48+C54+C60+C65+C71+C77+C89</f>
        <v>590</v>
      </c>
      <c r="D90" s="746">
        <f t="shared" si="67"/>
        <v>31</v>
      </c>
      <c r="E90" s="746">
        <f t="shared" si="67"/>
        <v>635</v>
      </c>
      <c r="F90" s="746">
        <f t="shared" si="67"/>
        <v>45</v>
      </c>
      <c r="G90" s="746">
        <f t="shared" si="67"/>
        <v>607</v>
      </c>
      <c r="H90" s="746">
        <f t="shared" si="67"/>
        <v>57</v>
      </c>
      <c r="I90" s="746">
        <f t="shared" si="67"/>
        <v>133</v>
      </c>
      <c r="J90" s="746">
        <f t="shared" si="67"/>
        <v>1832</v>
      </c>
      <c r="K90" s="390">
        <f t="shared" si="59"/>
        <v>1965</v>
      </c>
      <c r="L90" s="746">
        <f t="shared" si="67"/>
        <v>609</v>
      </c>
      <c r="M90" s="746">
        <f t="shared" si="67"/>
        <v>20</v>
      </c>
      <c r="N90" s="746">
        <f t="shared" si="67"/>
        <v>622</v>
      </c>
      <c r="O90" s="746">
        <f t="shared" si="67"/>
        <v>7</v>
      </c>
      <c r="P90" s="746">
        <f t="shared" si="67"/>
        <v>599</v>
      </c>
      <c r="Q90" s="746">
        <f t="shared" si="67"/>
        <v>4</v>
      </c>
      <c r="R90" s="746">
        <f t="shared" si="67"/>
        <v>614</v>
      </c>
      <c r="S90" s="746">
        <f t="shared" si="67"/>
        <v>5</v>
      </c>
      <c r="T90" s="746">
        <f t="shared" si="67"/>
        <v>580</v>
      </c>
      <c r="U90" s="746">
        <f t="shared" si="67"/>
        <v>1</v>
      </c>
      <c r="V90" s="746">
        <f t="shared" si="67"/>
        <v>545</v>
      </c>
      <c r="W90" s="746">
        <f t="shared" si="67"/>
        <v>2</v>
      </c>
      <c r="X90" s="746">
        <f t="shared" si="67"/>
        <v>39</v>
      </c>
      <c r="Y90" s="746">
        <f t="shared" si="67"/>
        <v>1</v>
      </c>
      <c r="Z90" s="746">
        <f t="shared" si="67"/>
        <v>3569</v>
      </c>
      <c r="AA90" s="390">
        <f>Z90+Y90+X90</f>
        <v>3609</v>
      </c>
      <c r="AB90" s="750">
        <f>AA90+K90</f>
        <v>5574</v>
      </c>
    </row>
    <row r="91" spans="1:28" x14ac:dyDescent="0.25">
      <c r="A91" s="262"/>
      <c r="B91" s="588"/>
      <c r="C91" s="588"/>
      <c r="D91" s="588"/>
      <c r="E91" s="588"/>
      <c r="F91" s="588"/>
      <c r="G91" s="588"/>
      <c r="H91" s="588"/>
      <c r="I91" s="737"/>
      <c r="J91" s="740"/>
      <c r="K91" s="390"/>
      <c r="L91" s="588"/>
      <c r="M91" s="588"/>
      <c r="N91" s="588"/>
      <c r="O91" s="588"/>
      <c r="P91" s="588"/>
      <c r="Q91" s="588"/>
      <c r="R91" s="588"/>
      <c r="S91" s="588"/>
      <c r="T91" s="588"/>
      <c r="U91" s="588"/>
      <c r="V91" s="588"/>
      <c r="W91" s="588"/>
      <c r="X91" s="737"/>
      <c r="Y91" s="737"/>
      <c r="Z91" s="737"/>
      <c r="AA91" s="390"/>
      <c r="AB91" s="598"/>
    </row>
    <row r="92" spans="1:28" x14ac:dyDescent="0.25">
      <c r="A92" s="262">
        <v>3103</v>
      </c>
      <c r="B92" s="571" t="s">
        <v>99</v>
      </c>
      <c r="C92" s="567">
        <v>32</v>
      </c>
      <c r="D92" s="567"/>
      <c r="E92" s="567">
        <v>36</v>
      </c>
      <c r="F92" s="567"/>
      <c r="G92" s="567">
        <v>43</v>
      </c>
      <c r="H92" s="567"/>
      <c r="I92" s="737">
        <f>D92+F92+H92</f>
        <v>0</v>
      </c>
      <c r="J92" s="741">
        <f>G92+E92+C92</f>
        <v>111</v>
      </c>
      <c r="K92" s="390">
        <f t="shared" si="59"/>
        <v>111</v>
      </c>
      <c r="L92" s="567">
        <v>47</v>
      </c>
      <c r="M92" s="567"/>
      <c r="N92" s="567">
        <v>48</v>
      </c>
      <c r="O92" s="567"/>
      <c r="P92" s="567">
        <v>44</v>
      </c>
      <c r="Q92" s="567"/>
      <c r="R92" s="567">
        <v>46</v>
      </c>
      <c r="S92" s="567"/>
      <c r="T92" s="567">
        <v>56</v>
      </c>
      <c r="U92" s="567"/>
      <c r="V92" s="567">
        <v>43</v>
      </c>
      <c r="W92" s="567"/>
      <c r="X92" s="737">
        <f>M92+O92+Q92+S92+U92+W92</f>
        <v>0</v>
      </c>
      <c r="Y92" s="737"/>
      <c r="Z92" s="737">
        <f t="shared" si="63"/>
        <v>284</v>
      </c>
      <c r="AA92" s="390">
        <f t="shared" si="60"/>
        <v>284</v>
      </c>
      <c r="AB92" s="292">
        <f>AA92+K92</f>
        <v>395</v>
      </c>
    </row>
    <row r="93" spans="1:28" x14ac:dyDescent="0.25">
      <c r="A93" s="262">
        <v>3181</v>
      </c>
      <c r="B93" s="571" t="s">
        <v>417</v>
      </c>
      <c r="C93" s="587">
        <v>16</v>
      </c>
      <c r="D93" s="587"/>
      <c r="E93" s="587">
        <v>13</v>
      </c>
      <c r="F93" s="587"/>
      <c r="G93" s="587">
        <v>10</v>
      </c>
      <c r="H93" s="587"/>
      <c r="I93" s="737">
        <f>D93+F93+H93</f>
        <v>0</v>
      </c>
      <c r="J93" s="741">
        <f>G93+E93+C93</f>
        <v>39</v>
      </c>
      <c r="K93" s="390">
        <f t="shared" si="59"/>
        <v>39</v>
      </c>
      <c r="L93" s="587">
        <v>17</v>
      </c>
      <c r="M93" s="587"/>
      <c r="N93" s="587">
        <v>10</v>
      </c>
      <c r="O93" s="587"/>
      <c r="P93" s="587">
        <v>13</v>
      </c>
      <c r="Q93" s="587"/>
      <c r="R93" s="587">
        <v>13</v>
      </c>
      <c r="S93" s="587"/>
      <c r="T93" s="587">
        <v>24</v>
      </c>
      <c r="U93" s="587"/>
      <c r="V93" s="587">
        <v>20</v>
      </c>
      <c r="W93" s="587"/>
      <c r="X93" s="737">
        <f>M93+O93+Q93+S93+U93+W93</f>
        <v>0</v>
      </c>
      <c r="Y93" s="737"/>
      <c r="Z93" s="737">
        <f t="shared" si="63"/>
        <v>97</v>
      </c>
      <c r="AA93" s="390">
        <f t="shared" si="60"/>
        <v>97</v>
      </c>
      <c r="AB93" s="292">
        <f>AA93+K93</f>
        <v>136</v>
      </c>
    </row>
    <row r="94" spans="1:28" s="76" customFormat="1" x14ac:dyDescent="0.25">
      <c r="A94" s="605"/>
      <c r="B94" s="384" t="s">
        <v>694</v>
      </c>
      <c r="C94" s="600">
        <f t="shared" ref="C94:J94" si="68">C92+C93</f>
        <v>48</v>
      </c>
      <c r="D94" s="600">
        <f t="shared" si="68"/>
        <v>0</v>
      </c>
      <c r="E94" s="600">
        <f t="shared" si="68"/>
        <v>49</v>
      </c>
      <c r="F94" s="600">
        <f t="shared" si="68"/>
        <v>0</v>
      </c>
      <c r="G94" s="600">
        <f t="shared" si="68"/>
        <v>53</v>
      </c>
      <c r="H94" s="600">
        <f t="shared" si="68"/>
        <v>0</v>
      </c>
      <c r="I94" s="600">
        <f t="shared" si="68"/>
        <v>0</v>
      </c>
      <c r="J94" s="600">
        <f t="shared" si="68"/>
        <v>150</v>
      </c>
      <c r="K94" s="390">
        <f t="shared" si="59"/>
        <v>150</v>
      </c>
      <c r="L94" s="600">
        <f t="shared" ref="L94:Z94" si="69">L92+L93</f>
        <v>64</v>
      </c>
      <c r="M94" s="600">
        <f t="shared" si="69"/>
        <v>0</v>
      </c>
      <c r="N94" s="600">
        <f t="shared" si="69"/>
        <v>58</v>
      </c>
      <c r="O94" s="600">
        <f t="shared" si="69"/>
        <v>0</v>
      </c>
      <c r="P94" s="600">
        <f t="shared" si="69"/>
        <v>57</v>
      </c>
      <c r="Q94" s="600">
        <f t="shared" si="69"/>
        <v>0</v>
      </c>
      <c r="R94" s="600">
        <f t="shared" si="69"/>
        <v>59</v>
      </c>
      <c r="S94" s="600">
        <f t="shared" si="69"/>
        <v>0</v>
      </c>
      <c r="T94" s="600">
        <f t="shared" si="69"/>
        <v>80</v>
      </c>
      <c r="U94" s="600">
        <f t="shared" si="69"/>
        <v>0</v>
      </c>
      <c r="V94" s="600">
        <f t="shared" si="69"/>
        <v>63</v>
      </c>
      <c r="W94" s="600">
        <f t="shared" si="69"/>
        <v>0</v>
      </c>
      <c r="X94" s="600">
        <f t="shared" si="69"/>
        <v>0</v>
      </c>
      <c r="Y94" s="600">
        <f t="shared" si="69"/>
        <v>0</v>
      </c>
      <c r="Z94" s="600">
        <f t="shared" si="69"/>
        <v>381</v>
      </c>
      <c r="AA94" s="390">
        <f t="shared" si="60"/>
        <v>381</v>
      </c>
      <c r="AB94" s="602">
        <f>AA94+K94</f>
        <v>531</v>
      </c>
    </row>
    <row r="95" spans="1:28" x14ac:dyDescent="0.25">
      <c r="A95" s="262"/>
      <c r="B95" s="590"/>
      <c r="C95" s="590"/>
      <c r="D95" s="590"/>
      <c r="E95" s="590"/>
      <c r="F95" s="590"/>
      <c r="G95" s="590"/>
      <c r="H95" s="590"/>
      <c r="I95" s="737"/>
      <c r="J95" s="741"/>
      <c r="K95" s="390"/>
      <c r="L95" s="590"/>
      <c r="M95" s="590"/>
      <c r="N95" s="590"/>
      <c r="O95" s="590"/>
      <c r="P95" s="590"/>
      <c r="Q95" s="590"/>
      <c r="R95" s="590"/>
      <c r="S95" s="590"/>
      <c r="T95" s="590"/>
      <c r="U95" s="590"/>
      <c r="V95" s="590"/>
      <c r="W95" s="590"/>
      <c r="X95" s="737"/>
      <c r="Y95" s="737"/>
      <c r="Z95" s="737"/>
      <c r="AA95" s="390"/>
      <c r="AB95" s="292"/>
    </row>
    <row r="96" spans="1:28" s="76" customFormat="1" x14ac:dyDescent="0.25">
      <c r="A96" s="605"/>
      <c r="B96" s="600" t="s">
        <v>723</v>
      </c>
      <c r="C96" s="600">
        <f t="shared" ref="C96:J96" si="70">C94+C90+C18</f>
        <v>701</v>
      </c>
      <c r="D96" s="600">
        <f t="shared" si="70"/>
        <v>77</v>
      </c>
      <c r="E96" s="600">
        <f t="shared" si="70"/>
        <v>733</v>
      </c>
      <c r="F96" s="600">
        <f t="shared" si="70"/>
        <v>95</v>
      </c>
      <c r="G96" s="600">
        <f t="shared" si="70"/>
        <v>747</v>
      </c>
      <c r="H96" s="600">
        <f t="shared" si="70"/>
        <v>102</v>
      </c>
      <c r="I96" s="600">
        <f t="shared" si="70"/>
        <v>274</v>
      </c>
      <c r="J96" s="600">
        <f t="shared" si="70"/>
        <v>2181</v>
      </c>
      <c r="K96" s="390">
        <f>J96+I96</f>
        <v>2455</v>
      </c>
      <c r="L96" s="600">
        <f t="shared" ref="L96:Z96" si="71">L94+L90+L18</f>
        <v>812</v>
      </c>
      <c r="M96" s="600">
        <f t="shared" si="71"/>
        <v>28</v>
      </c>
      <c r="N96" s="600">
        <f t="shared" si="71"/>
        <v>820</v>
      </c>
      <c r="O96" s="600">
        <f t="shared" si="71"/>
        <v>8</v>
      </c>
      <c r="P96" s="600">
        <f t="shared" si="71"/>
        <v>773</v>
      </c>
      <c r="Q96" s="600">
        <f t="shared" si="71"/>
        <v>4</v>
      </c>
      <c r="R96" s="600">
        <f t="shared" si="71"/>
        <v>831</v>
      </c>
      <c r="S96" s="600">
        <f t="shared" si="71"/>
        <v>7</v>
      </c>
      <c r="T96" s="600">
        <f t="shared" si="71"/>
        <v>795</v>
      </c>
      <c r="U96" s="600">
        <f t="shared" si="71"/>
        <v>4</v>
      </c>
      <c r="V96" s="600">
        <f t="shared" si="71"/>
        <v>765</v>
      </c>
      <c r="W96" s="600">
        <f t="shared" si="71"/>
        <v>3</v>
      </c>
      <c r="X96" s="600">
        <f t="shared" si="71"/>
        <v>54</v>
      </c>
      <c r="Y96" s="600">
        <f t="shared" si="71"/>
        <v>1</v>
      </c>
      <c r="Z96" s="600">
        <f t="shared" si="71"/>
        <v>4796</v>
      </c>
      <c r="AA96" s="390">
        <f>Z96+Y96+X96</f>
        <v>4851</v>
      </c>
      <c r="AB96" s="603">
        <f>AA96+K96</f>
        <v>7306</v>
      </c>
    </row>
    <row r="97" spans="1:28" s="440" customFormat="1" x14ac:dyDescent="0.25">
      <c r="A97" s="438"/>
      <c r="B97" s="571" t="s">
        <v>559</v>
      </c>
      <c r="C97" s="571">
        <v>712</v>
      </c>
      <c r="D97" s="571">
        <v>79</v>
      </c>
      <c r="E97" s="571">
        <v>695</v>
      </c>
      <c r="F97" s="571">
        <v>92</v>
      </c>
      <c r="G97" s="571">
        <v>793</v>
      </c>
      <c r="H97" s="571">
        <v>60</v>
      </c>
      <c r="I97" s="575">
        <v>231</v>
      </c>
      <c r="J97" s="575">
        <v>2200</v>
      </c>
      <c r="K97" s="753">
        <v>2431</v>
      </c>
      <c r="L97" s="571">
        <v>843</v>
      </c>
      <c r="M97" s="571">
        <v>12</v>
      </c>
      <c r="N97" s="571">
        <v>762</v>
      </c>
      <c r="O97" s="571">
        <v>5</v>
      </c>
      <c r="P97" s="571">
        <v>849</v>
      </c>
      <c r="Q97" s="571">
        <v>7</v>
      </c>
      <c r="R97" s="571">
        <v>822</v>
      </c>
      <c r="S97" s="571">
        <v>7</v>
      </c>
      <c r="T97" s="571">
        <v>785</v>
      </c>
      <c r="U97" s="571">
        <v>5</v>
      </c>
      <c r="V97" s="571">
        <v>730</v>
      </c>
      <c r="W97" s="571">
        <v>5</v>
      </c>
      <c r="X97" s="575">
        <v>41</v>
      </c>
      <c r="Y97" s="575"/>
      <c r="Z97" s="575">
        <v>4791</v>
      </c>
      <c r="AA97" s="753">
        <v>4832</v>
      </c>
      <c r="AB97" s="575">
        <v>7263</v>
      </c>
    </row>
    <row r="98" spans="1:28" s="440" customFormat="1" x14ac:dyDescent="0.25">
      <c r="A98" s="438"/>
      <c r="B98" s="571" t="s">
        <v>500</v>
      </c>
      <c r="C98" s="571">
        <v>664</v>
      </c>
      <c r="D98" s="571">
        <v>87</v>
      </c>
      <c r="E98" s="571">
        <v>713</v>
      </c>
      <c r="F98" s="571">
        <v>74</v>
      </c>
      <c r="G98" s="571">
        <v>820</v>
      </c>
      <c r="H98" s="571">
        <v>43</v>
      </c>
      <c r="I98" s="575">
        <v>204</v>
      </c>
      <c r="J98" s="575">
        <v>2197</v>
      </c>
      <c r="K98" s="753">
        <v>2401</v>
      </c>
      <c r="L98" s="571">
        <v>780</v>
      </c>
      <c r="M98" s="571">
        <v>15</v>
      </c>
      <c r="N98" s="571">
        <v>845</v>
      </c>
      <c r="O98" s="571">
        <v>10</v>
      </c>
      <c r="P98" s="571">
        <v>833</v>
      </c>
      <c r="Q98" s="571">
        <v>6</v>
      </c>
      <c r="R98" s="571">
        <v>813</v>
      </c>
      <c r="S98" s="571">
        <v>11</v>
      </c>
      <c r="T98" s="571">
        <v>746</v>
      </c>
      <c r="U98" s="571">
        <v>13</v>
      </c>
      <c r="V98" s="571">
        <v>726</v>
      </c>
      <c r="W98" s="571">
        <v>6</v>
      </c>
      <c r="X98" s="575">
        <v>61</v>
      </c>
      <c r="Y98" s="575"/>
      <c r="Z98" s="575">
        <v>4783</v>
      </c>
      <c r="AA98" s="753">
        <v>4804</v>
      </c>
      <c r="AB98" s="575">
        <v>7205</v>
      </c>
    </row>
    <row r="99" spans="1:28" x14ac:dyDescent="0.25">
      <c r="A99" s="262"/>
      <c r="B99" s="571" t="s">
        <v>499</v>
      </c>
      <c r="C99" s="571">
        <v>757</v>
      </c>
      <c r="D99" s="571"/>
      <c r="E99" s="571">
        <v>813</v>
      </c>
      <c r="F99" s="571"/>
      <c r="G99" s="571">
        <v>798</v>
      </c>
      <c r="H99" s="571"/>
      <c r="I99" s="599"/>
      <c r="J99" s="575">
        <v>2368</v>
      </c>
      <c r="K99" s="575"/>
      <c r="L99" s="571">
        <v>839</v>
      </c>
      <c r="M99" s="571"/>
      <c r="N99" s="571">
        <v>849</v>
      </c>
      <c r="O99" s="571"/>
      <c r="P99" s="571">
        <v>818</v>
      </c>
      <c r="Q99" s="571"/>
      <c r="R99" s="571">
        <v>777</v>
      </c>
      <c r="S99" s="571"/>
      <c r="T99" s="571">
        <v>740</v>
      </c>
      <c r="U99" s="571"/>
      <c r="V99" s="571">
        <v>753</v>
      </c>
      <c r="W99" s="571"/>
      <c r="X99" s="599"/>
      <c r="Y99" s="599"/>
      <c r="Z99" s="599">
        <v>4776</v>
      </c>
      <c r="AA99" s="575"/>
      <c r="AB99" s="575">
        <v>7144</v>
      </c>
    </row>
    <row r="100" spans="1:28" x14ac:dyDescent="0.25">
      <c r="A100" s="272"/>
      <c r="B100" s="571" t="s">
        <v>460</v>
      </c>
      <c r="C100" s="571">
        <v>764</v>
      </c>
      <c r="D100" s="571"/>
      <c r="E100" s="571">
        <v>750</v>
      </c>
      <c r="F100" s="571"/>
      <c r="G100" s="571">
        <v>853</v>
      </c>
      <c r="H100" s="571"/>
      <c r="I100" s="599"/>
      <c r="J100" s="575">
        <v>2367</v>
      </c>
      <c r="K100" s="575"/>
      <c r="L100" s="571">
        <v>870</v>
      </c>
      <c r="M100" s="571"/>
      <c r="N100" s="571">
        <v>834</v>
      </c>
      <c r="O100" s="571"/>
      <c r="P100" s="571">
        <v>788</v>
      </c>
      <c r="Q100" s="571"/>
      <c r="R100" s="571">
        <v>775</v>
      </c>
      <c r="S100" s="571"/>
      <c r="T100" s="571">
        <v>759</v>
      </c>
      <c r="U100" s="571"/>
      <c r="V100" s="571">
        <v>786</v>
      </c>
      <c r="W100" s="571"/>
      <c r="X100" s="599"/>
      <c r="Y100" s="599"/>
      <c r="Z100" s="599">
        <v>4812</v>
      </c>
      <c r="AA100" s="575"/>
      <c r="AB100" s="575">
        <v>7179</v>
      </c>
    </row>
    <row r="101" spans="1:28" x14ac:dyDescent="0.25">
      <c r="A101" s="273"/>
      <c r="B101" s="571" t="s">
        <v>461</v>
      </c>
      <c r="C101" s="571">
        <v>729</v>
      </c>
      <c r="D101" s="571"/>
      <c r="E101" s="571">
        <v>808</v>
      </c>
      <c r="F101" s="571"/>
      <c r="G101" s="571">
        <v>877</v>
      </c>
      <c r="H101" s="571"/>
      <c r="I101" s="599"/>
      <c r="J101" s="575">
        <v>2414</v>
      </c>
      <c r="K101" s="575"/>
      <c r="L101" s="571">
        <v>827</v>
      </c>
      <c r="M101" s="571"/>
      <c r="N101" s="571">
        <v>796</v>
      </c>
      <c r="O101" s="571"/>
      <c r="P101" s="571">
        <v>773</v>
      </c>
      <c r="Q101" s="571"/>
      <c r="R101" s="571">
        <v>800</v>
      </c>
      <c r="S101" s="571"/>
      <c r="T101" s="571">
        <v>809</v>
      </c>
      <c r="U101" s="571"/>
      <c r="V101" s="571">
        <v>730</v>
      </c>
      <c r="W101" s="571"/>
      <c r="X101" s="599"/>
      <c r="Y101" s="599"/>
      <c r="Z101" s="599">
        <v>4735</v>
      </c>
      <c r="AA101" s="575"/>
      <c r="AB101" s="575">
        <v>7149</v>
      </c>
    </row>
    <row r="102" spans="1:28" x14ac:dyDescent="0.25">
      <c r="A102" s="264"/>
      <c r="B102" s="571" t="s">
        <v>363</v>
      </c>
      <c r="C102" s="571">
        <v>780</v>
      </c>
      <c r="D102" s="571"/>
      <c r="E102" s="571">
        <v>828</v>
      </c>
      <c r="F102" s="571"/>
      <c r="G102" s="571">
        <v>845</v>
      </c>
      <c r="H102" s="571"/>
      <c r="I102" s="599"/>
      <c r="J102" s="575">
        <v>2453</v>
      </c>
      <c r="K102" s="575"/>
      <c r="L102" s="571">
        <v>797</v>
      </c>
      <c r="M102" s="571"/>
      <c r="N102" s="571">
        <v>766</v>
      </c>
      <c r="O102" s="571"/>
      <c r="P102" s="571">
        <v>808</v>
      </c>
      <c r="Q102" s="571"/>
      <c r="R102" s="571">
        <v>838</v>
      </c>
      <c r="S102" s="571"/>
      <c r="T102" s="571">
        <v>749</v>
      </c>
      <c r="U102" s="571"/>
      <c r="V102" s="571">
        <v>779</v>
      </c>
      <c r="W102" s="571"/>
      <c r="X102" s="599"/>
      <c r="Y102" s="599"/>
      <c r="Z102" s="599">
        <v>4737</v>
      </c>
      <c r="AA102" s="575"/>
      <c r="AB102" s="575">
        <v>7190</v>
      </c>
    </row>
    <row r="103" spans="1:28" x14ac:dyDescent="0.25">
      <c r="A103" s="274"/>
      <c r="B103" s="571" t="s">
        <v>345</v>
      </c>
      <c r="C103" s="571">
        <v>803</v>
      </c>
      <c r="D103" s="571"/>
      <c r="E103" s="571">
        <v>800</v>
      </c>
      <c r="F103" s="571"/>
      <c r="G103" s="571">
        <v>802</v>
      </c>
      <c r="H103" s="571"/>
      <c r="I103" s="599"/>
      <c r="J103" s="575">
        <v>2405</v>
      </c>
      <c r="K103" s="575"/>
      <c r="L103" s="571">
        <v>787</v>
      </c>
      <c r="M103" s="571"/>
      <c r="N103" s="571">
        <v>809</v>
      </c>
      <c r="O103" s="571"/>
      <c r="P103" s="571">
        <v>855</v>
      </c>
      <c r="Q103" s="571"/>
      <c r="R103" s="571">
        <v>787</v>
      </c>
      <c r="S103" s="571"/>
      <c r="T103" s="571">
        <v>805</v>
      </c>
      <c r="U103" s="571"/>
      <c r="V103" s="571">
        <v>756</v>
      </c>
      <c r="W103" s="571"/>
      <c r="X103" s="599"/>
      <c r="Y103" s="599"/>
      <c r="Z103" s="599">
        <v>4799</v>
      </c>
      <c r="AA103" s="575"/>
      <c r="AB103" s="575">
        <v>7204</v>
      </c>
    </row>
    <row r="104" spans="1:28" x14ac:dyDescent="0.25">
      <c r="A104" s="273"/>
      <c r="B104" s="567" t="s">
        <v>324</v>
      </c>
      <c r="C104" s="567">
        <v>760</v>
      </c>
      <c r="D104" s="567"/>
      <c r="E104" s="567">
        <v>778</v>
      </c>
      <c r="F104" s="567"/>
      <c r="G104" s="567">
        <v>802</v>
      </c>
      <c r="H104" s="567"/>
      <c r="I104" s="292"/>
      <c r="J104" s="562">
        <v>2340</v>
      </c>
      <c r="K104" s="562"/>
      <c r="L104" s="567">
        <v>807</v>
      </c>
      <c r="M104" s="567"/>
      <c r="N104" s="567">
        <v>861</v>
      </c>
      <c r="O104" s="567"/>
      <c r="P104" s="567">
        <v>782</v>
      </c>
      <c r="Q104" s="567"/>
      <c r="R104" s="567">
        <v>846</v>
      </c>
      <c r="S104" s="567"/>
      <c r="T104" s="567">
        <v>790</v>
      </c>
      <c r="U104" s="567"/>
      <c r="V104" s="567">
        <v>807</v>
      </c>
      <c r="W104" s="567"/>
      <c r="X104" s="292"/>
      <c r="Y104" s="292"/>
      <c r="Z104" s="292">
        <v>4893</v>
      </c>
      <c r="AA104" s="562"/>
      <c r="AB104" s="562">
        <v>7233</v>
      </c>
    </row>
    <row r="105" spans="1:28" x14ac:dyDescent="0.25">
      <c r="A105" s="264"/>
      <c r="B105" s="567" t="s">
        <v>310</v>
      </c>
      <c r="C105" s="567">
        <v>753</v>
      </c>
      <c r="D105" s="567"/>
      <c r="E105" s="567">
        <v>736</v>
      </c>
      <c r="F105" s="567"/>
      <c r="G105" s="567">
        <v>822</v>
      </c>
      <c r="H105" s="567"/>
      <c r="I105" s="292"/>
      <c r="J105" s="562">
        <v>2311</v>
      </c>
      <c r="K105" s="562"/>
      <c r="L105" s="567">
        <v>863</v>
      </c>
      <c r="M105" s="567"/>
      <c r="N105" s="567">
        <v>791</v>
      </c>
      <c r="O105" s="567"/>
      <c r="P105" s="567">
        <v>859</v>
      </c>
      <c r="Q105" s="567"/>
      <c r="R105" s="567">
        <v>814</v>
      </c>
      <c r="S105" s="567"/>
      <c r="T105" s="567">
        <v>833</v>
      </c>
      <c r="U105" s="567"/>
      <c r="V105" s="567">
        <v>868</v>
      </c>
      <c r="W105" s="567"/>
      <c r="X105" s="292"/>
      <c r="Y105" s="292"/>
      <c r="Z105" s="292">
        <v>5028</v>
      </c>
      <c r="AA105" s="562"/>
      <c r="AB105" s="562">
        <v>7339</v>
      </c>
    </row>
    <row r="106" spans="1:28" x14ac:dyDescent="0.25">
      <c r="A106" s="264"/>
      <c r="B106" s="567" t="s">
        <v>301</v>
      </c>
      <c r="C106" s="567">
        <v>703</v>
      </c>
      <c r="D106" s="567"/>
      <c r="E106" s="567">
        <v>773</v>
      </c>
      <c r="F106" s="567"/>
      <c r="G106" s="567">
        <v>846</v>
      </c>
      <c r="H106" s="567"/>
      <c r="I106" s="292"/>
      <c r="J106" s="562">
        <v>2322</v>
      </c>
      <c r="K106" s="562"/>
      <c r="L106" s="567">
        <v>797</v>
      </c>
      <c r="M106" s="567"/>
      <c r="N106" s="567">
        <v>864</v>
      </c>
      <c r="O106" s="567"/>
      <c r="P106" s="567">
        <v>823</v>
      </c>
      <c r="Q106" s="567"/>
      <c r="R106" s="567">
        <v>846</v>
      </c>
      <c r="S106" s="567"/>
      <c r="T106" s="567">
        <v>896</v>
      </c>
      <c r="U106" s="567"/>
      <c r="V106" s="567">
        <v>897</v>
      </c>
      <c r="W106" s="567"/>
      <c r="X106" s="292"/>
      <c r="Y106" s="292"/>
      <c r="Z106" s="292">
        <v>5123</v>
      </c>
      <c r="AA106" s="562"/>
      <c r="AB106" s="562">
        <v>7445</v>
      </c>
    </row>
    <row r="107" spans="1:28" x14ac:dyDescent="0.25">
      <c r="A107" s="264"/>
      <c r="B107" s="567" t="s">
        <v>293</v>
      </c>
      <c r="C107" s="567">
        <v>732</v>
      </c>
      <c r="D107" s="567"/>
      <c r="E107" s="567">
        <v>826</v>
      </c>
      <c r="F107" s="567"/>
      <c r="G107" s="567">
        <v>811</v>
      </c>
      <c r="H107" s="567"/>
      <c r="I107" s="292"/>
      <c r="J107" s="562">
        <f>C107+E107+G107</f>
        <v>2369</v>
      </c>
      <c r="K107" s="562"/>
      <c r="L107" s="567">
        <v>850</v>
      </c>
      <c r="M107" s="567"/>
      <c r="N107" s="567">
        <v>849</v>
      </c>
      <c r="O107" s="567"/>
      <c r="P107" s="567">
        <v>829</v>
      </c>
      <c r="Q107" s="567"/>
      <c r="R107" s="567">
        <v>930</v>
      </c>
      <c r="S107" s="567"/>
      <c r="T107" s="567">
        <v>923</v>
      </c>
      <c r="U107" s="567"/>
      <c r="V107" s="567">
        <v>931</v>
      </c>
      <c r="W107" s="567"/>
      <c r="X107" s="292"/>
      <c r="Y107" s="292"/>
      <c r="Z107" s="292">
        <f>SUM(L107:V107)</f>
        <v>5312</v>
      </c>
      <c r="AA107" s="562"/>
      <c r="AB107" s="562">
        <f>Z107+J107</f>
        <v>7681</v>
      </c>
    </row>
    <row r="108" spans="1:28" x14ac:dyDescent="0.25">
      <c r="A108" s="264"/>
      <c r="B108" s="567" t="s">
        <v>282</v>
      </c>
      <c r="C108" s="567">
        <v>781</v>
      </c>
      <c r="D108" s="567"/>
      <c r="E108" s="567">
        <v>766</v>
      </c>
      <c r="F108" s="567"/>
      <c r="G108" s="567">
        <v>839</v>
      </c>
      <c r="H108" s="567"/>
      <c r="I108" s="292"/>
      <c r="J108" s="562">
        <f>C108+E108+G108</f>
        <v>2386</v>
      </c>
      <c r="K108" s="562"/>
      <c r="L108" s="567">
        <v>845</v>
      </c>
      <c r="M108" s="567"/>
      <c r="N108" s="567">
        <v>847</v>
      </c>
      <c r="O108" s="567"/>
      <c r="P108" s="567">
        <v>940</v>
      </c>
      <c r="Q108" s="567"/>
      <c r="R108" s="567">
        <v>952</v>
      </c>
      <c r="S108" s="567"/>
      <c r="T108" s="567">
        <v>945</v>
      </c>
      <c r="U108" s="567"/>
      <c r="V108" s="567">
        <v>958</v>
      </c>
      <c r="W108" s="567"/>
      <c r="X108" s="292"/>
      <c r="Y108" s="292"/>
      <c r="Z108" s="292">
        <f>SUM(L108:V108)</f>
        <v>5487</v>
      </c>
      <c r="AA108" s="562"/>
      <c r="AB108" s="562">
        <f>Z108+J108</f>
        <v>7873</v>
      </c>
    </row>
    <row r="109" spans="1:28" x14ac:dyDescent="0.25">
      <c r="A109" s="264"/>
      <c r="B109" s="567" t="s">
        <v>279</v>
      </c>
      <c r="C109" s="567">
        <v>737</v>
      </c>
      <c r="D109" s="567"/>
      <c r="E109" s="567">
        <v>799</v>
      </c>
      <c r="F109" s="567"/>
      <c r="G109" s="567">
        <v>855</v>
      </c>
      <c r="H109" s="567"/>
      <c r="I109" s="292"/>
      <c r="J109" s="562">
        <v>2391</v>
      </c>
      <c r="K109" s="562"/>
      <c r="L109" s="567">
        <v>846</v>
      </c>
      <c r="M109" s="567"/>
      <c r="N109" s="567">
        <v>944</v>
      </c>
      <c r="O109" s="567"/>
      <c r="P109" s="567">
        <v>958</v>
      </c>
      <c r="Q109" s="567"/>
      <c r="R109" s="567">
        <v>978</v>
      </c>
      <c r="S109" s="567"/>
      <c r="T109" s="567">
        <v>982</v>
      </c>
      <c r="U109" s="567"/>
      <c r="V109" s="567">
        <v>960</v>
      </c>
      <c r="W109" s="567"/>
      <c r="X109" s="292"/>
      <c r="Y109" s="292"/>
      <c r="Z109" s="292">
        <v>5668</v>
      </c>
      <c r="AA109" s="562"/>
      <c r="AB109" s="562">
        <v>8059</v>
      </c>
    </row>
    <row r="110" spans="1:28" x14ac:dyDescent="0.25">
      <c r="A110" s="264"/>
      <c r="B110" s="567" t="s">
        <v>276</v>
      </c>
      <c r="C110" s="567">
        <v>761</v>
      </c>
      <c r="D110" s="567"/>
      <c r="E110" s="567">
        <v>842</v>
      </c>
      <c r="F110" s="567"/>
      <c r="G110" s="567">
        <v>852</v>
      </c>
      <c r="H110" s="567"/>
      <c r="I110" s="292"/>
      <c r="J110" s="562">
        <f>C110+E110+G110</f>
        <v>2455</v>
      </c>
      <c r="K110" s="562"/>
      <c r="L110" s="567">
        <v>941</v>
      </c>
      <c r="M110" s="567"/>
      <c r="N110" s="567">
        <v>953</v>
      </c>
      <c r="O110" s="567"/>
      <c r="P110" s="567">
        <v>988</v>
      </c>
      <c r="Q110" s="567"/>
      <c r="R110" s="567">
        <v>1000</v>
      </c>
      <c r="S110" s="567"/>
      <c r="T110" s="567">
        <v>950</v>
      </c>
      <c r="U110" s="567"/>
      <c r="V110" s="567">
        <v>983</v>
      </c>
      <c r="W110" s="567"/>
      <c r="X110" s="292"/>
      <c r="Y110" s="292"/>
      <c r="Z110" s="292">
        <f>L110+N110+P110+R110+T110+V110</f>
        <v>5815</v>
      </c>
      <c r="AA110" s="562"/>
      <c r="AB110" s="562">
        <f>Z110+J110</f>
        <v>8270</v>
      </c>
    </row>
    <row r="111" spans="1:28" x14ac:dyDescent="0.25">
      <c r="A111" s="264"/>
      <c r="B111" s="567" t="s">
        <v>262</v>
      </c>
      <c r="C111" s="567">
        <v>786</v>
      </c>
      <c r="D111" s="567"/>
      <c r="E111" s="567">
        <v>799</v>
      </c>
      <c r="F111" s="567"/>
      <c r="G111" s="567">
        <v>926</v>
      </c>
      <c r="H111" s="567"/>
      <c r="I111" s="292"/>
      <c r="J111" s="562">
        <v>2514</v>
      </c>
      <c r="K111" s="562"/>
      <c r="L111" s="567">
        <v>940</v>
      </c>
      <c r="M111" s="567"/>
      <c r="N111" s="567">
        <v>984</v>
      </c>
      <c r="O111" s="567"/>
      <c r="P111" s="567">
        <v>1004</v>
      </c>
      <c r="Q111" s="567"/>
      <c r="R111" s="567">
        <v>976</v>
      </c>
      <c r="S111" s="567"/>
      <c r="T111" s="567">
        <v>996</v>
      </c>
      <c r="U111" s="567"/>
      <c r="V111" s="567">
        <v>992</v>
      </c>
      <c r="W111" s="567"/>
      <c r="X111" s="292"/>
      <c r="Y111" s="292"/>
      <c r="Z111" s="292">
        <v>5892</v>
      </c>
      <c r="AA111" s="562"/>
      <c r="AB111" s="562">
        <v>8406</v>
      </c>
    </row>
    <row r="112" spans="1:28" x14ac:dyDescent="0.25">
      <c r="A112" s="264"/>
      <c r="B112" s="567" t="s">
        <v>259</v>
      </c>
      <c r="C112" s="567">
        <v>766</v>
      </c>
      <c r="D112" s="567"/>
      <c r="E112" s="567">
        <v>865</v>
      </c>
      <c r="F112" s="567"/>
      <c r="G112" s="567">
        <v>970</v>
      </c>
      <c r="H112" s="567"/>
      <c r="I112" s="292"/>
      <c r="J112" s="562">
        <v>2601</v>
      </c>
      <c r="K112" s="562"/>
      <c r="L112" s="567">
        <v>979</v>
      </c>
      <c r="M112" s="567"/>
      <c r="N112" s="567">
        <v>1021</v>
      </c>
      <c r="O112" s="567"/>
      <c r="P112" s="567">
        <v>977</v>
      </c>
      <c r="Q112" s="567"/>
      <c r="R112" s="567">
        <v>1038</v>
      </c>
      <c r="S112" s="567"/>
      <c r="T112" s="567">
        <v>1009</v>
      </c>
      <c r="U112" s="567"/>
      <c r="V112" s="567">
        <v>959</v>
      </c>
      <c r="W112" s="567"/>
      <c r="X112" s="292"/>
      <c r="Y112" s="292"/>
      <c r="Z112" s="292">
        <v>5983</v>
      </c>
      <c r="AA112" s="562"/>
      <c r="AB112" s="562">
        <v>8584</v>
      </c>
    </row>
    <row r="113" spans="1:28" x14ac:dyDescent="0.25">
      <c r="A113" s="264"/>
      <c r="B113" s="567" t="s">
        <v>247</v>
      </c>
      <c r="C113" s="567">
        <v>872</v>
      </c>
      <c r="D113" s="567"/>
      <c r="E113" s="567">
        <v>895</v>
      </c>
      <c r="F113" s="567"/>
      <c r="G113" s="567">
        <v>936</v>
      </c>
      <c r="H113" s="567"/>
      <c r="I113" s="292"/>
      <c r="J113" s="562">
        <v>2703</v>
      </c>
      <c r="K113" s="562"/>
      <c r="L113" s="567">
        <v>1026</v>
      </c>
      <c r="M113" s="567"/>
      <c r="N113" s="567">
        <v>976</v>
      </c>
      <c r="O113" s="567"/>
      <c r="P113" s="567">
        <v>1029</v>
      </c>
      <c r="Q113" s="567"/>
      <c r="R113" s="567">
        <v>1041</v>
      </c>
      <c r="S113" s="567"/>
      <c r="T113" s="567">
        <v>987</v>
      </c>
      <c r="U113" s="567"/>
      <c r="V113" s="567">
        <v>960</v>
      </c>
      <c r="W113" s="567"/>
      <c r="X113" s="292"/>
      <c r="Y113" s="292"/>
      <c r="Z113" s="292">
        <v>6019</v>
      </c>
      <c r="AA113" s="562"/>
      <c r="AB113" s="562">
        <v>8722</v>
      </c>
    </row>
    <row r="114" spans="1:28" x14ac:dyDescent="0.25">
      <c r="A114" s="264"/>
      <c r="B114" s="567" t="s">
        <v>240</v>
      </c>
      <c r="C114" s="567">
        <v>850</v>
      </c>
      <c r="D114" s="567"/>
      <c r="E114" s="567">
        <v>920</v>
      </c>
      <c r="F114" s="567"/>
      <c r="G114" s="567">
        <v>1032</v>
      </c>
      <c r="H114" s="567"/>
      <c r="I114" s="292"/>
      <c r="J114" s="562">
        <v>2802</v>
      </c>
      <c r="K114" s="562"/>
      <c r="L114" s="567">
        <v>988</v>
      </c>
      <c r="M114" s="567"/>
      <c r="N114" s="567">
        <v>1025</v>
      </c>
      <c r="O114" s="567"/>
      <c r="P114" s="567">
        <v>1039</v>
      </c>
      <c r="Q114" s="567"/>
      <c r="R114" s="567">
        <v>1015</v>
      </c>
      <c r="S114" s="567"/>
      <c r="T114" s="567">
        <v>981</v>
      </c>
      <c r="U114" s="567"/>
      <c r="V114" s="567">
        <v>989</v>
      </c>
      <c r="W114" s="567"/>
      <c r="X114" s="292"/>
      <c r="Y114" s="292"/>
      <c r="Z114" s="292">
        <v>6037</v>
      </c>
      <c r="AA114" s="562"/>
      <c r="AB114" s="562">
        <v>8839</v>
      </c>
    </row>
    <row r="115" spans="1:28" x14ac:dyDescent="0.25">
      <c r="A115" s="264"/>
      <c r="B115" s="567" t="s">
        <v>100</v>
      </c>
      <c r="C115" s="567">
        <v>870</v>
      </c>
      <c r="D115" s="567"/>
      <c r="E115" s="567">
        <v>963</v>
      </c>
      <c r="F115" s="567"/>
      <c r="G115" s="567">
        <v>995</v>
      </c>
      <c r="H115" s="567"/>
      <c r="I115" s="292"/>
      <c r="J115" s="562">
        <v>2828</v>
      </c>
      <c r="K115" s="562"/>
      <c r="L115" s="567">
        <v>1036</v>
      </c>
      <c r="M115" s="567"/>
      <c r="N115" s="567">
        <v>1046</v>
      </c>
      <c r="O115" s="567"/>
      <c r="P115" s="567">
        <v>1002</v>
      </c>
      <c r="Q115" s="567"/>
      <c r="R115" s="567">
        <v>1045</v>
      </c>
      <c r="S115" s="567"/>
      <c r="T115" s="567">
        <v>1012</v>
      </c>
      <c r="U115" s="567"/>
      <c r="V115" s="567">
        <v>942</v>
      </c>
      <c r="W115" s="567"/>
      <c r="X115" s="292"/>
      <c r="Y115" s="292"/>
      <c r="Z115" s="292">
        <v>6083</v>
      </c>
      <c r="AA115" s="562"/>
      <c r="AB115" s="562">
        <f>J115+Z115</f>
        <v>8911</v>
      </c>
    </row>
  </sheetData>
  <mergeCells count="3">
    <mergeCell ref="B2:AB2"/>
    <mergeCell ref="B3:AB3"/>
    <mergeCell ref="B4:AB4"/>
  </mergeCells>
  <pageMargins left="3.937007874015748E-2" right="3.937007874015748E-2" top="0.39370078740157483" bottom="0.39370078740157483" header="0.31496062992125984" footer="0.31496062992125984"/>
  <pageSetup paperSize="9" scale="85" orientation="landscape" r:id="rId1"/>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N21"/>
  <sheetViews>
    <sheetView zoomScaleNormal="100" workbookViewId="0">
      <selection activeCell="I5" sqref="I5"/>
    </sheetView>
  </sheetViews>
  <sheetFormatPr baseColWidth="10" defaultRowHeight="13.5" x14ac:dyDescent="0.25"/>
  <cols>
    <col min="1" max="1" width="5.5703125" style="276" bestFit="1" customWidth="1"/>
    <col min="2" max="2" width="26.42578125" style="277" bestFit="1" customWidth="1"/>
    <col min="3" max="3" width="5" style="604" customWidth="1"/>
    <col min="4" max="4" width="5.140625" style="604" bestFit="1" customWidth="1"/>
    <col min="5" max="5" width="5.140625" style="604" customWidth="1"/>
    <col min="6" max="6" width="6.140625" style="278" customWidth="1"/>
    <col min="7" max="7" width="6.140625" style="604" customWidth="1"/>
    <col min="8" max="8" width="5.7109375" style="604" customWidth="1"/>
    <col min="9" max="9" width="4.85546875" style="604" customWidth="1"/>
    <col min="10" max="11" width="5.42578125" style="604" customWidth="1"/>
    <col min="12" max="12" width="5.140625" style="604" customWidth="1"/>
    <col min="13" max="13" width="5" style="278" customWidth="1"/>
    <col min="14" max="14" width="9.140625" style="279" customWidth="1"/>
    <col min="15" max="15" width="11.42578125" style="9"/>
    <col min="16" max="16" width="6.5703125" style="10" customWidth="1"/>
    <col min="17" max="17" width="3.28515625" style="10" customWidth="1"/>
    <col min="18" max="18" width="5.28515625" style="10" customWidth="1"/>
    <col min="19" max="19" width="6.5703125" style="10" customWidth="1"/>
    <col min="20" max="20" width="4.7109375" style="10" customWidth="1"/>
    <col min="21" max="21" width="5.7109375" style="10" customWidth="1"/>
    <col min="22" max="22" width="5.5703125" style="10" customWidth="1"/>
    <col min="23" max="23" width="4.85546875" style="10" customWidth="1"/>
    <col min="24" max="24" width="6" style="10" customWidth="1"/>
    <col min="25" max="16384" width="11.42578125" style="10"/>
  </cols>
  <sheetData>
    <row r="1" spans="1:248" s="42" customFormat="1" ht="16.5" x14ac:dyDescent="0.3">
      <c r="A1" s="275"/>
      <c r="B1" s="957" t="s">
        <v>759</v>
      </c>
      <c r="C1" s="958"/>
      <c r="D1" s="958"/>
      <c r="E1" s="958"/>
      <c r="F1" s="958"/>
      <c r="G1" s="958"/>
      <c r="H1" s="958"/>
      <c r="I1" s="958"/>
      <c r="J1" s="958"/>
      <c r="K1" s="958"/>
      <c r="L1" s="958"/>
      <c r="M1" s="958"/>
      <c r="N1" s="959"/>
      <c r="O1" s="41"/>
    </row>
    <row r="2" spans="1:248" s="42" customFormat="1" ht="16.5" x14ac:dyDescent="0.3">
      <c r="A2" s="275"/>
      <c r="B2" s="960" t="s">
        <v>569</v>
      </c>
      <c r="C2" s="961"/>
      <c r="D2" s="961"/>
      <c r="E2" s="961"/>
      <c r="F2" s="961"/>
      <c r="G2" s="961"/>
      <c r="H2" s="961"/>
      <c r="I2" s="961"/>
      <c r="J2" s="961"/>
      <c r="K2" s="961"/>
      <c r="L2" s="961"/>
      <c r="M2" s="961"/>
      <c r="N2" s="962"/>
      <c r="O2" s="41"/>
    </row>
    <row r="3" spans="1:248" s="42" customFormat="1" ht="17.25" thickBot="1" x14ac:dyDescent="0.35">
      <c r="A3" s="275"/>
      <c r="B3" s="963" t="s">
        <v>560</v>
      </c>
      <c r="C3" s="964"/>
      <c r="D3" s="964"/>
      <c r="E3" s="964"/>
      <c r="F3" s="964"/>
      <c r="G3" s="964"/>
      <c r="H3" s="964"/>
      <c r="I3" s="964"/>
      <c r="J3" s="964"/>
      <c r="K3" s="964"/>
      <c r="L3" s="964"/>
      <c r="M3" s="964"/>
      <c r="N3" s="965"/>
      <c r="O3" s="41"/>
    </row>
    <row r="5" spans="1:248" ht="13.5" customHeight="1" x14ac:dyDescent="0.3">
      <c r="B5" s="99" t="s">
        <v>730</v>
      </c>
      <c r="C5" s="846"/>
      <c r="D5" s="846"/>
      <c r="E5" s="846"/>
      <c r="F5" s="846"/>
      <c r="G5" s="847" t="s">
        <v>733</v>
      </c>
    </row>
    <row r="6" spans="1:248" ht="13.5" customHeight="1" x14ac:dyDescent="0.3">
      <c r="B6" s="99" t="s">
        <v>731</v>
      </c>
      <c r="C6" s="846"/>
      <c r="D6" s="846"/>
      <c r="E6" s="846"/>
      <c r="F6" s="846"/>
      <c r="G6" s="847" t="s">
        <v>734</v>
      </c>
    </row>
    <row r="7" spans="1:248" ht="13.5" customHeight="1" x14ac:dyDescent="0.3">
      <c r="B7" s="99" t="s">
        <v>732</v>
      </c>
      <c r="C7" s="255"/>
      <c r="D7" s="255"/>
      <c r="E7" s="255"/>
      <c r="F7" s="256"/>
      <c r="G7" s="848" t="s">
        <v>472</v>
      </c>
    </row>
    <row r="8" spans="1:248" x14ac:dyDescent="0.25">
      <c r="B8" s="99" t="s">
        <v>305</v>
      </c>
      <c r="C8" s="255"/>
      <c r="D8" s="255"/>
      <c r="E8" s="255"/>
      <c r="F8" s="255"/>
      <c r="G8" s="255"/>
    </row>
    <row r="10" spans="1:248" s="13" customFormat="1" x14ac:dyDescent="0.25">
      <c r="A10" s="278"/>
      <c r="B10" s="258"/>
      <c r="C10" s="578" t="s">
        <v>27</v>
      </c>
      <c r="D10" s="578" t="s">
        <v>28</v>
      </c>
      <c r="E10" s="578" t="s">
        <v>29</v>
      </c>
      <c r="F10" s="388" t="s">
        <v>30</v>
      </c>
      <c r="G10" s="578" t="s">
        <v>31</v>
      </c>
      <c r="H10" s="578" t="s">
        <v>32</v>
      </c>
      <c r="I10" s="578" t="s">
        <v>33</v>
      </c>
      <c r="J10" s="578" t="s">
        <v>34</v>
      </c>
      <c r="K10" s="578" t="s">
        <v>35</v>
      </c>
      <c r="L10" s="578" t="s">
        <v>36</v>
      </c>
      <c r="M10" s="388" t="s">
        <v>37</v>
      </c>
      <c r="N10" s="280" t="s">
        <v>5</v>
      </c>
      <c r="O10" s="11"/>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row>
    <row r="11" spans="1:248" s="13" customFormat="1" x14ac:dyDescent="0.25">
      <c r="A11" s="277" t="s">
        <v>364</v>
      </c>
      <c r="B11" s="258"/>
      <c r="C11" s="578"/>
      <c r="D11" s="578"/>
      <c r="E11" s="565"/>
      <c r="F11" s="390"/>
      <c r="G11" s="565"/>
      <c r="H11" s="565"/>
      <c r="I11" s="565"/>
      <c r="J11" s="565"/>
      <c r="K11" s="565"/>
      <c r="L11" s="565"/>
      <c r="M11" s="390"/>
      <c r="N11" s="280"/>
      <c r="O11" s="11"/>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row>
    <row r="12" spans="1:248" s="16" customFormat="1" x14ac:dyDescent="0.25">
      <c r="A12" s="262" t="s">
        <v>365</v>
      </c>
      <c r="B12" s="281" t="s">
        <v>39</v>
      </c>
      <c r="C12" s="281">
        <v>14</v>
      </c>
      <c r="D12" s="281">
        <v>17</v>
      </c>
      <c r="E12" s="281">
        <v>28</v>
      </c>
      <c r="F12" s="390">
        <v>59</v>
      </c>
      <c r="G12" s="281">
        <v>25</v>
      </c>
      <c r="H12" s="281">
        <v>34</v>
      </c>
      <c r="I12" s="281">
        <v>24</v>
      </c>
      <c r="J12" s="281">
        <v>49</v>
      </c>
      <c r="K12" s="281">
        <v>27</v>
      </c>
      <c r="L12" s="281">
        <v>36</v>
      </c>
      <c r="M12" s="390">
        <v>195</v>
      </c>
      <c r="N12" s="258">
        <v>254</v>
      </c>
      <c r="O12" s="14"/>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row>
    <row r="13" spans="1:248" s="16" customFormat="1" x14ac:dyDescent="0.25">
      <c r="A13" s="262" t="s">
        <v>366</v>
      </c>
      <c r="B13" s="281" t="s">
        <v>40</v>
      </c>
      <c r="C13" s="281">
        <v>21</v>
      </c>
      <c r="D13" s="281">
        <v>22</v>
      </c>
      <c r="E13" s="281">
        <v>33</v>
      </c>
      <c r="F13" s="390">
        <v>76</v>
      </c>
      <c r="G13" s="281">
        <v>33</v>
      </c>
      <c r="H13" s="281">
        <v>27</v>
      </c>
      <c r="I13" s="281">
        <v>17</v>
      </c>
      <c r="J13" s="281">
        <v>25</v>
      </c>
      <c r="K13" s="281">
        <v>32</v>
      </c>
      <c r="L13" s="281">
        <v>25</v>
      </c>
      <c r="M13" s="390">
        <v>159</v>
      </c>
      <c r="N13" s="258">
        <v>235</v>
      </c>
      <c r="O13" s="14"/>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row>
    <row r="14" spans="1:248" s="16" customFormat="1" x14ac:dyDescent="0.25">
      <c r="A14" s="262" t="s">
        <v>367</v>
      </c>
      <c r="B14" s="281" t="s">
        <v>41</v>
      </c>
      <c r="C14" s="281">
        <v>26</v>
      </c>
      <c r="D14" s="281">
        <v>22</v>
      </c>
      <c r="E14" s="281">
        <v>32</v>
      </c>
      <c r="F14" s="390">
        <v>80</v>
      </c>
      <c r="G14" s="281">
        <v>22</v>
      </c>
      <c r="H14" s="281">
        <v>31</v>
      </c>
      <c r="I14" s="281">
        <v>30</v>
      </c>
      <c r="J14" s="281">
        <v>34</v>
      </c>
      <c r="K14" s="281">
        <v>28</v>
      </c>
      <c r="L14" s="281">
        <v>31</v>
      </c>
      <c r="M14" s="390">
        <v>176</v>
      </c>
      <c r="N14" s="258">
        <v>256</v>
      </c>
      <c r="O14" s="14"/>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row>
    <row r="15" spans="1:248" s="16" customFormat="1" x14ac:dyDescent="0.25">
      <c r="A15" s="262" t="s">
        <v>368</v>
      </c>
      <c r="B15" s="281" t="s">
        <v>42</v>
      </c>
      <c r="C15" s="281">
        <v>17</v>
      </c>
      <c r="D15" s="281">
        <v>22</v>
      </c>
      <c r="E15" s="281">
        <v>18</v>
      </c>
      <c r="F15" s="390">
        <v>57</v>
      </c>
      <c r="G15" s="281">
        <v>29</v>
      </c>
      <c r="H15" s="281">
        <v>20</v>
      </c>
      <c r="I15" s="281">
        <v>20</v>
      </c>
      <c r="J15" s="281">
        <v>23</v>
      </c>
      <c r="K15" s="281">
        <v>19</v>
      </c>
      <c r="L15" s="281">
        <v>24</v>
      </c>
      <c r="M15" s="390">
        <v>135</v>
      </c>
      <c r="N15" s="258">
        <v>192</v>
      </c>
      <c r="O15" s="14"/>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row>
    <row r="16" spans="1:248" s="16" customFormat="1" x14ac:dyDescent="0.25">
      <c r="A16" s="262">
        <v>1181</v>
      </c>
      <c r="B16" s="281" t="s">
        <v>118</v>
      </c>
      <c r="C16" s="281">
        <v>31</v>
      </c>
      <c r="D16" s="281">
        <v>16</v>
      </c>
      <c r="E16" s="281">
        <v>21</v>
      </c>
      <c r="F16" s="390">
        <v>68</v>
      </c>
      <c r="G16" s="281">
        <v>38</v>
      </c>
      <c r="H16" s="281">
        <v>29</v>
      </c>
      <c r="I16" s="281">
        <v>26</v>
      </c>
      <c r="J16" s="281">
        <v>29</v>
      </c>
      <c r="K16" s="281">
        <v>32</v>
      </c>
      <c r="L16" s="281">
        <v>42</v>
      </c>
      <c r="M16" s="390">
        <v>196</v>
      </c>
      <c r="N16" s="258">
        <v>264</v>
      </c>
      <c r="O16" s="14"/>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row>
    <row r="17" spans="1:248" s="16" customFormat="1" x14ac:dyDescent="0.25">
      <c r="A17" s="282"/>
      <c r="B17" s="596" t="s">
        <v>725</v>
      </c>
      <c r="C17" s="596">
        <f>SUM(C12:C16)</f>
        <v>109</v>
      </c>
      <c r="D17" s="596">
        <f t="shared" ref="D17:N17" si="0">SUM(D12:D16)</f>
        <v>99</v>
      </c>
      <c r="E17" s="596">
        <f t="shared" si="0"/>
        <v>132</v>
      </c>
      <c r="F17" s="390">
        <f t="shared" si="0"/>
        <v>340</v>
      </c>
      <c r="G17" s="596">
        <f t="shared" si="0"/>
        <v>147</v>
      </c>
      <c r="H17" s="596">
        <f t="shared" si="0"/>
        <v>141</v>
      </c>
      <c r="I17" s="596">
        <f t="shared" si="0"/>
        <v>117</v>
      </c>
      <c r="J17" s="596">
        <f t="shared" si="0"/>
        <v>160</v>
      </c>
      <c r="K17" s="596">
        <f t="shared" si="0"/>
        <v>138</v>
      </c>
      <c r="L17" s="596">
        <f t="shared" si="0"/>
        <v>158</v>
      </c>
      <c r="M17" s="390">
        <f t="shared" si="0"/>
        <v>861</v>
      </c>
      <c r="N17" s="582">
        <f t="shared" si="0"/>
        <v>1201</v>
      </c>
      <c r="O17" s="14"/>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row>
    <row r="18" spans="1:248" x14ac:dyDescent="0.25">
      <c r="B18" s="87"/>
      <c r="C18" s="591"/>
      <c r="D18" s="591"/>
      <c r="E18" s="591"/>
      <c r="F18" s="87"/>
      <c r="G18" s="591"/>
      <c r="H18" s="591"/>
      <c r="I18" s="591"/>
      <c r="J18" s="591"/>
      <c r="K18" s="591"/>
      <c r="L18" s="591"/>
      <c r="M18" s="87"/>
      <c r="N18" s="87"/>
      <c r="O18" s="17"/>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row>
    <row r="19" spans="1:248" x14ac:dyDescent="0.25">
      <c r="B19" s="87"/>
      <c r="C19" s="591"/>
      <c r="D19" s="591"/>
      <c r="E19" s="591"/>
      <c r="F19" s="87"/>
      <c r="G19" s="591"/>
      <c r="H19" s="591"/>
      <c r="I19" s="591"/>
      <c r="J19" s="591"/>
      <c r="K19" s="591"/>
      <c r="L19" s="591"/>
      <c r="M19" s="87"/>
      <c r="N19" s="87"/>
      <c r="O19" s="17"/>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row>
    <row r="20" spans="1:248" s="16" customFormat="1" x14ac:dyDescent="0.25">
      <c r="A20" s="282"/>
      <c r="B20" s="87"/>
      <c r="C20" s="591"/>
      <c r="D20" s="591"/>
      <c r="E20" s="569"/>
      <c r="F20" s="283"/>
      <c r="G20" s="569"/>
      <c r="H20" s="569"/>
      <c r="I20" s="569"/>
      <c r="J20" s="569"/>
      <c r="K20" s="569"/>
      <c r="L20" s="569"/>
      <c r="M20" s="283"/>
      <c r="N20" s="283"/>
      <c r="O20" s="22"/>
      <c r="P20" s="22"/>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row>
    <row r="21" spans="1:248" s="13" customFormat="1" x14ac:dyDescent="0.25">
      <c r="A21" s="278"/>
      <c r="B21" s="87"/>
      <c r="C21" s="591"/>
      <c r="D21" s="591"/>
      <c r="E21" s="591"/>
      <c r="F21" s="87"/>
      <c r="G21" s="591"/>
      <c r="H21" s="591"/>
      <c r="I21" s="591"/>
      <c r="J21" s="591"/>
      <c r="K21" s="591"/>
      <c r="L21" s="591"/>
      <c r="M21" s="87"/>
      <c r="N21" s="87"/>
      <c r="O21" s="11"/>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row>
  </sheetData>
  <mergeCells count="3">
    <mergeCell ref="B3:N3"/>
    <mergeCell ref="B2:N2"/>
    <mergeCell ref="B1:N1"/>
  </mergeCells>
  <phoneticPr fontId="4" type="noConversion"/>
  <pageMargins left="0.78740157499999996" right="0.78740157499999996" top="0.984251969" bottom="0.984251969" header="0.4921259845" footer="0.4921259845"/>
  <pageSetup paperSize="9" scale="8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0"/>
  <sheetViews>
    <sheetView zoomScaleNormal="100" workbookViewId="0">
      <selection activeCell="N7" sqref="N7"/>
    </sheetView>
  </sheetViews>
  <sheetFormatPr baseColWidth="10" defaultRowHeight="12.75" x14ac:dyDescent="0.2"/>
  <cols>
    <col min="1" max="1" width="6.42578125" bestFit="1" customWidth="1"/>
    <col min="2" max="2" width="20.140625" style="606" customWidth="1"/>
    <col min="3" max="3" width="4.140625" style="606" bestFit="1" customWidth="1"/>
    <col min="4" max="4" width="4" style="606" bestFit="1" customWidth="1"/>
    <col min="5" max="5" width="4.140625" style="606" bestFit="1" customWidth="1"/>
    <col min="6" max="6" width="4" style="606" bestFit="1" customWidth="1"/>
    <col min="7" max="7" width="4.140625" style="606" bestFit="1" customWidth="1"/>
    <col min="8" max="8" width="4" style="606" bestFit="1" customWidth="1"/>
    <col min="9" max="10" width="4.42578125" style="76" bestFit="1" customWidth="1"/>
    <col min="11" max="11" width="8" style="76" customWidth="1"/>
    <col min="12" max="12" width="4.42578125" style="606" bestFit="1" customWidth="1"/>
    <col min="13" max="13" width="4.140625" style="606" bestFit="1" customWidth="1"/>
    <col min="14" max="14" width="4.42578125" style="606" bestFit="1" customWidth="1"/>
    <col min="15" max="15" width="4.140625" style="606" bestFit="1" customWidth="1"/>
    <col min="16" max="16" width="4.42578125" style="606" bestFit="1" customWidth="1"/>
    <col min="17" max="17" width="4.140625" style="606" bestFit="1" customWidth="1"/>
    <col min="18" max="18" width="4.42578125" style="606" bestFit="1" customWidth="1"/>
    <col min="19" max="19" width="4.140625" style="606" bestFit="1" customWidth="1"/>
    <col min="20" max="20" width="4.42578125" style="606" bestFit="1" customWidth="1"/>
    <col min="21" max="21" width="4.140625" style="606" bestFit="1" customWidth="1"/>
    <col min="22" max="22" width="4.42578125" style="606" bestFit="1" customWidth="1"/>
    <col min="23" max="23" width="4.140625" style="606" bestFit="1" customWidth="1"/>
    <col min="24" max="24" width="4.42578125" bestFit="1" customWidth="1"/>
    <col min="25" max="25" width="5.140625" style="76" bestFit="1" customWidth="1"/>
    <col min="26" max="26" width="7.5703125" style="76" bestFit="1" customWidth="1"/>
    <col min="27" max="27" width="8.28515625" style="76" bestFit="1" customWidth="1"/>
  </cols>
  <sheetData>
    <row r="1" spans="1:27" ht="14.25" thickBot="1" x14ac:dyDescent="0.3">
      <c r="A1" s="262"/>
      <c r="B1" s="568"/>
      <c r="C1" s="568"/>
      <c r="D1" s="568"/>
      <c r="E1" s="568"/>
      <c r="F1" s="568"/>
      <c r="G1" s="568"/>
      <c r="H1" s="568"/>
      <c r="I1" s="98"/>
      <c r="J1" s="98"/>
      <c r="K1" s="98"/>
      <c r="L1" s="568"/>
      <c r="M1" s="568"/>
      <c r="N1" s="568"/>
      <c r="O1" s="568"/>
      <c r="P1" s="568"/>
      <c r="Q1" s="568"/>
      <c r="R1" s="568"/>
      <c r="S1" s="568"/>
      <c r="T1" s="568"/>
      <c r="U1" s="568"/>
      <c r="V1" s="568"/>
      <c r="W1" s="568"/>
      <c r="X1" s="263"/>
      <c r="Y1" s="98"/>
      <c r="Z1" s="98"/>
      <c r="AA1" s="98"/>
    </row>
    <row r="2" spans="1:27" ht="15" x14ac:dyDescent="0.25">
      <c r="A2" s="262"/>
      <c r="B2" s="957" t="s">
        <v>759</v>
      </c>
      <c r="C2" s="958"/>
      <c r="D2" s="958"/>
      <c r="E2" s="958"/>
      <c r="F2" s="958"/>
      <c r="G2" s="958"/>
      <c r="H2" s="958"/>
      <c r="I2" s="958"/>
      <c r="J2" s="958"/>
      <c r="K2" s="958"/>
      <c r="L2" s="958"/>
      <c r="M2" s="958"/>
      <c r="N2" s="958"/>
      <c r="O2" s="958"/>
      <c r="P2" s="958"/>
      <c r="Q2" s="958"/>
      <c r="R2" s="958"/>
      <c r="S2" s="958"/>
      <c r="T2" s="958"/>
      <c r="U2" s="958"/>
      <c r="V2" s="958"/>
      <c r="W2" s="958"/>
      <c r="X2" s="958"/>
      <c r="Y2" s="958"/>
      <c r="Z2" s="958"/>
      <c r="AA2" s="959"/>
    </row>
    <row r="3" spans="1:27" ht="15" x14ac:dyDescent="0.25">
      <c r="A3" s="262"/>
      <c r="B3" s="960" t="s">
        <v>569</v>
      </c>
      <c r="C3" s="961"/>
      <c r="D3" s="961"/>
      <c r="E3" s="961"/>
      <c r="F3" s="961"/>
      <c r="G3" s="961"/>
      <c r="H3" s="961"/>
      <c r="I3" s="961"/>
      <c r="J3" s="961"/>
      <c r="K3" s="961"/>
      <c r="L3" s="961"/>
      <c r="M3" s="961"/>
      <c r="N3" s="961"/>
      <c r="O3" s="961"/>
      <c r="P3" s="961"/>
      <c r="Q3" s="961"/>
      <c r="R3" s="961"/>
      <c r="S3" s="961"/>
      <c r="T3" s="961"/>
      <c r="U3" s="961"/>
      <c r="V3" s="961"/>
      <c r="W3" s="961"/>
      <c r="X3" s="961"/>
      <c r="Y3" s="961"/>
      <c r="Z3" s="961"/>
      <c r="AA3" s="962"/>
    </row>
    <row r="4" spans="1:27" ht="15.75" thickBot="1" x14ac:dyDescent="0.3">
      <c r="A4" s="262"/>
      <c r="B4" s="963" t="s">
        <v>560</v>
      </c>
      <c r="C4" s="964"/>
      <c r="D4" s="964"/>
      <c r="E4" s="964"/>
      <c r="F4" s="964"/>
      <c r="G4" s="964"/>
      <c r="H4" s="964"/>
      <c r="I4" s="964"/>
      <c r="J4" s="964"/>
      <c r="K4" s="964"/>
      <c r="L4" s="964"/>
      <c r="M4" s="964"/>
      <c r="N4" s="964"/>
      <c r="O4" s="964"/>
      <c r="P4" s="964"/>
      <c r="Q4" s="964"/>
      <c r="R4" s="964"/>
      <c r="S4" s="964"/>
      <c r="T4" s="964"/>
      <c r="U4" s="964"/>
      <c r="V4" s="964"/>
      <c r="W4" s="964"/>
      <c r="X4" s="964"/>
      <c r="Y4" s="964"/>
      <c r="Z4" s="964"/>
      <c r="AA4" s="965"/>
    </row>
    <row r="5" spans="1:27" ht="13.5" x14ac:dyDescent="0.25">
      <c r="A5" s="264"/>
      <c r="B5" s="576"/>
      <c r="C5" s="576"/>
      <c r="D5" s="576"/>
      <c r="E5" s="576"/>
      <c r="F5" s="576"/>
      <c r="G5" s="576"/>
      <c r="H5" s="576"/>
      <c r="I5" s="572"/>
      <c r="J5" s="572"/>
      <c r="K5" s="572"/>
      <c r="L5" s="576"/>
      <c r="M5" s="576"/>
      <c r="N5" s="576"/>
      <c r="O5" s="576"/>
      <c r="P5" s="576"/>
      <c r="Q5" s="576"/>
      <c r="R5" s="576"/>
      <c r="S5" s="576"/>
      <c r="T5" s="576"/>
      <c r="U5" s="576"/>
      <c r="V5" s="576"/>
      <c r="W5" s="576"/>
      <c r="X5" s="265"/>
      <c r="Y5" s="572"/>
      <c r="Z5" s="572"/>
      <c r="AA5" s="572"/>
    </row>
    <row r="6" spans="1:27" ht="13.5" customHeight="1" x14ac:dyDescent="0.3">
      <c r="A6" s="264"/>
      <c r="B6" s="99" t="s">
        <v>730</v>
      </c>
      <c r="C6" s="846"/>
      <c r="D6" s="846"/>
      <c r="E6" s="846"/>
      <c r="F6" s="846"/>
      <c r="H6" s="604"/>
      <c r="I6" s="572"/>
      <c r="J6" s="847" t="s">
        <v>733</v>
      </c>
      <c r="K6" s="572"/>
      <c r="L6" s="576"/>
      <c r="M6" s="576"/>
      <c r="N6" s="576"/>
      <c r="O6" s="576"/>
      <c r="P6" s="576"/>
      <c r="Q6" s="576"/>
      <c r="R6" s="576"/>
      <c r="S6" s="576"/>
      <c r="T6" s="576"/>
      <c r="U6" s="576"/>
      <c r="V6" s="576"/>
      <c r="W6" s="576"/>
      <c r="X6" s="265"/>
      <c r="Y6" s="572"/>
      <c r="Z6" s="572"/>
      <c r="AA6" s="572"/>
    </row>
    <row r="7" spans="1:27" ht="13.5" customHeight="1" x14ac:dyDescent="0.3">
      <c r="A7" s="264"/>
      <c r="B7" s="99" t="s">
        <v>731</v>
      </c>
      <c r="C7" s="846"/>
      <c r="D7" s="846"/>
      <c r="E7" s="846"/>
      <c r="F7" s="846"/>
      <c r="H7" s="604"/>
      <c r="I7" s="572"/>
      <c r="J7" s="847" t="s">
        <v>734</v>
      </c>
      <c r="K7" s="572"/>
      <c r="L7" s="576"/>
      <c r="M7" s="576"/>
      <c r="N7" s="576"/>
      <c r="O7" s="576"/>
      <c r="P7" s="576"/>
      <c r="Q7" s="576"/>
      <c r="R7" s="576"/>
      <c r="S7" s="576"/>
      <c r="T7" s="576"/>
      <c r="U7" s="576"/>
      <c r="V7" s="576"/>
      <c r="W7" s="576"/>
      <c r="X7" s="265"/>
      <c r="Y7" s="572"/>
      <c r="Z7" s="572"/>
      <c r="AA7" s="572"/>
    </row>
    <row r="8" spans="1:27" ht="13.5" customHeight="1" x14ac:dyDescent="0.3">
      <c r="A8" s="264"/>
      <c r="B8" s="99" t="s">
        <v>732</v>
      </c>
      <c r="C8" s="255"/>
      <c r="D8" s="255"/>
      <c r="E8" s="255"/>
      <c r="F8" s="256"/>
      <c r="G8" s="255"/>
      <c r="H8" s="604"/>
      <c r="I8" s="572"/>
      <c r="J8" s="848" t="s">
        <v>472</v>
      </c>
      <c r="K8" s="572"/>
      <c r="L8" s="576"/>
      <c r="M8" s="576"/>
      <c r="N8" s="576"/>
      <c r="O8" s="576"/>
      <c r="P8" s="576"/>
      <c r="Q8" s="576"/>
      <c r="R8" s="576"/>
      <c r="S8" s="576"/>
      <c r="T8" s="576"/>
      <c r="U8" s="576"/>
      <c r="V8" s="576"/>
      <c r="W8" s="576"/>
      <c r="X8" s="265"/>
      <c r="Y8" s="572"/>
      <c r="Z8" s="572"/>
      <c r="AA8" s="572"/>
    </row>
    <row r="9" spans="1:27" ht="13.5" customHeight="1" x14ac:dyDescent="0.25">
      <c r="A9" s="264"/>
      <c r="B9" s="99" t="s">
        <v>305</v>
      </c>
      <c r="C9" s="255"/>
      <c r="D9" s="255"/>
      <c r="E9" s="255"/>
      <c r="F9" s="255"/>
      <c r="G9" s="255"/>
      <c r="H9" s="604"/>
      <c r="I9" s="572"/>
      <c r="J9" s="572"/>
      <c r="K9" s="572"/>
      <c r="L9" s="576"/>
      <c r="M9" s="576"/>
      <c r="N9" s="576"/>
      <c r="O9" s="576"/>
      <c r="P9" s="576"/>
      <c r="Q9" s="576"/>
      <c r="R9" s="576"/>
      <c r="S9" s="576"/>
      <c r="T9" s="576"/>
      <c r="U9" s="576"/>
      <c r="V9" s="576"/>
      <c r="W9" s="576"/>
      <c r="X9" s="265"/>
      <c r="Y9" s="572"/>
      <c r="Z9" s="572"/>
      <c r="AA9" s="572"/>
    </row>
    <row r="10" spans="1:27" ht="13.5" x14ac:dyDescent="0.25">
      <c r="A10" s="262"/>
      <c r="B10" s="577"/>
      <c r="C10" s="577"/>
      <c r="D10" s="577"/>
      <c r="E10" s="577"/>
      <c r="F10" s="577"/>
      <c r="G10" s="577"/>
      <c r="H10" s="577"/>
      <c r="I10" s="573"/>
      <c r="J10" s="573"/>
      <c r="K10" s="573"/>
      <c r="L10" s="577"/>
      <c r="M10" s="577"/>
      <c r="N10" s="577"/>
      <c r="O10" s="577"/>
      <c r="P10" s="577"/>
      <c r="Q10" s="577"/>
      <c r="R10" s="577"/>
      <c r="S10" s="577"/>
      <c r="T10" s="577"/>
      <c r="U10" s="577"/>
      <c r="V10" s="577"/>
      <c r="W10" s="577"/>
      <c r="X10" s="266"/>
      <c r="Y10" s="573"/>
      <c r="Z10" s="573"/>
      <c r="AA10" s="573"/>
    </row>
    <row r="11" spans="1:27" ht="43.5" customHeight="1" x14ac:dyDescent="0.25">
      <c r="A11" s="262" t="s">
        <v>364</v>
      </c>
      <c r="B11" s="578"/>
      <c r="C11" s="578" t="s">
        <v>27</v>
      </c>
      <c r="D11" s="578" t="s">
        <v>264</v>
      </c>
      <c r="E11" s="578" t="s">
        <v>28</v>
      </c>
      <c r="F11" s="578" t="s">
        <v>264</v>
      </c>
      <c r="G11" s="578" t="s">
        <v>29</v>
      </c>
      <c r="H11" s="578" t="s">
        <v>264</v>
      </c>
      <c r="I11" s="738" t="s">
        <v>524</v>
      </c>
      <c r="J11" s="738" t="s">
        <v>526</v>
      </c>
      <c r="K11" s="607" t="s">
        <v>531</v>
      </c>
      <c r="L11" s="578" t="s">
        <v>31</v>
      </c>
      <c r="M11" s="578" t="s">
        <v>264</v>
      </c>
      <c r="N11" s="578" t="s">
        <v>32</v>
      </c>
      <c r="O11" s="578" t="s">
        <v>264</v>
      </c>
      <c r="P11" s="578" t="s">
        <v>33</v>
      </c>
      <c r="Q11" s="578" t="s">
        <v>264</v>
      </c>
      <c r="R11" s="578" t="s">
        <v>34</v>
      </c>
      <c r="S11" s="578" t="s">
        <v>264</v>
      </c>
      <c r="T11" s="578" t="s">
        <v>35</v>
      </c>
      <c r="U11" s="578" t="s">
        <v>264</v>
      </c>
      <c r="V11" s="578" t="s">
        <v>36</v>
      </c>
      <c r="W11" s="578" t="s">
        <v>264</v>
      </c>
      <c r="X11" s="742" t="s">
        <v>524</v>
      </c>
      <c r="Y11" s="738" t="s">
        <v>525</v>
      </c>
      <c r="Z11" s="594" t="s">
        <v>528</v>
      </c>
      <c r="AA11" s="592" t="s">
        <v>724</v>
      </c>
    </row>
    <row r="12" spans="1:27" ht="13.5" x14ac:dyDescent="0.25">
      <c r="A12" s="262"/>
      <c r="B12" s="578"/>
      <c r="C12" s="578"/>
      <c r="D12" s="578"/>
      <c r="E12" s="578"/>
      <c r="F12" s="578"/>
      <c r="G12" s="578"/>
      <c r="H12" s="578"/>
      <c r="I12" s="737"/>
      <c r="J12" s="737"/>
      <c r="K12" s="390"/>
      <c r="L12" s="578"/>
      <c r="M12" s="578"/>
      <c r="N12" s="578"/>
      <c r="O12" s="578"/>
      <c r="P12" s="578"/>
      <c r="Q12" s="578"/>
      <c r="R12" s="578"/>
      <c r="S12" s="578"/>
      <c r="T12" s="578"/>
      <c r="U12" s="578"/>
      <c r="V12" s="578"/>
      <c r="W12" s="578"/>
      <c r="X12" s="743"/>
      <c r="Y12" s="737"/>
      <c r="Z12" s="390"/>
      <c r="AA12" s="258"/>
    </row>
    <row r="13" spans="1:27" ht="13.5" x14ac:dyDescent="0.25">
      <c r="A13" s="262" t="s">
        <v>365</v>
      </c>
      <c r="B13" s="583" t="s">
        <v>39</v>
      </c>
      <c r="C13" s="281">
        <v>4</v>
      </c>
      <c r="D13" s="281">
        <v>10</v>
      </c>
      <c r="E13" s="281">
        <v>7</v>
      </c>
      <c r="F13" s="281">
        <v>10</v>
      </c>
      <c r="G13" s="281">
        <v>17</v>
      </c>
      <c r="H13" s="281">
        <v>11</v>
      </c>
      <c r="I13" s="744">
        <v>31</v>
      </c>
      <c r="J13" s="737">
        <v>28</v>
      </c>
      <c r="K13" s="390">
        <v>59</v>
      </c>
      <c r="L13" s="281">
        <v>23</v>
      </c>
      <c r="M13" s="281">
        <v>2</v>
      </c>
      <c r="N13" s="281">
        <v>34</v>
      </c>
      <c r="O13" s="281"/>
      <c r="P13" s="281">
        <v>24</v>
      </c>
      <c r="Q13" s="281"/>
      <c r="R13" s="281">
        <v>48</v>
      </c>
      <c r="S13" s="281">
        <v>1</v>
      </c>
      <c r="T13" s="281">
        <v>27</v>
      </c>
      <c r="U13" s="281"/>
      <c r="V13" s="281">
        <v>36</v>
      </c>
      <c r="W13" s="281"/>
      <c r="X13" s="743">
        <v>3</v>
      </c>
      <c r="Y13" s="737">
        <v>192</v>
      </c>
      <c r="Z13" s="390">
        <v>195</v>
      </c>
      <c r="AA13" s="258">
        <v>254</v>
      </c>
    </row>
    <row r="14" spans="1:27" ht="13.5" x14ac:dyDescent="0.25">
      <c r="A14" s="262" t="s">
        <v>366</v>
      </c>
      <c r="B14" s="583" t="s">
        <v>40</v>
      </c>
      <c r="C14" s="281">
        <v>7</v>
      </c>
      <c r="D14" s="281">
        <v>14</v>
      </c>
      <c r="E14" s="281">
        <v>6</v>
      </c>
      <c r="F14" s="281">
        <v>16</v>
      </c>
      <c r="G14" s="281">
        <v>20</v>
      </c>
      <c r="H14" s="281">
        <v>13</v>
      </c>
      <c r="I14" s="744">
        <v>43</v>
      </c>
      <c r="J14" s="737">
        <v>33</v>
      </c>
      <c r="K14" s="390">
        <v>76</v>
      </c>
      <c r="L14" s="281">
        <v>29</v>
      </c>
      <c r="M14" s="281">
        <v>4</v>
      </c>
      <c r="N14" s="281">
        <v>26</v>
      </c>
      <c r="O14" s="281">
        <v>1</v>
      </c>
      <c r="P14" s="281">
        <v>17</v>
      </c>
      <c r="Q14" s="281"/>
      <c r="R14" s="281">
        <v>25</v>
      </c>
      <c r="S14" s="281"/>
      <c r="T14" s="281">
        <v>30</v>
      </c>
      <c r="U14" s="281">
        <v>2</v>
      </c>
      <c r="V14" s="281">
        <v>24</v>
      </c>
      <c r="W14" s="281">
        <v>1</v>
      </c>
      <c r="X14" s="743">
        <v>8</v>
      </c>
      <c r="Y14" s="737">
        <v>151</v>
      </c>
      <c r="Z14" s="390">
        <v>159</v>
      </c>
      <c r="AA14" s="258">
        <v>235</v>
      </c>
    </row>
    <row r="15" spans="1:27" ht="13.5" x14ac:dyDescent="0.25">
      <c r="A15" s="262" t="s">
        <v>367</v>
      </c>
      <c r="B15" s="583" t="s">
        <v>41</v>
      </c>
      <c r="C15" s="281">
        <v>16</v>
      </c>
      <c r="D15" s="281">
        <v>10</v>
      </c>
      <c r="E15" s="281">
        <v>12</v>
      </c>
      <c r="F15" s="281">
        <v>10</v>
      </c>
      <c r="G15" s="281">
        <v>20</v>
      </c>
      <c r="H15" s="281">
        <v>12</v>
      </c>
      <c r="I15" s="744">
        <v>32</v>
      </c>
      <c r="J15" s="737">
        <v>48</v>
      </c>
      <c r="K15" s="390">
        <v>80</v>
      </c>
      <c r="L15" s="281">
        <v>20</v>
      </c>
      <c r="M15" s="281">
        <v>2</v>
      </c>
      <c r="N15" s="281">
        <v>31</v>
      </c>
      <c r="O15" s="281"/>
      <c r="P15" s="281">
        <v>30</v>
      </c>
      <c r="Q15" s="281"/>
      <c r="R15" s="281">
        <v>33</v>
      </c>
      <c r="S15" s="281">
        <v>1</v>
      </c>
      <c r="T15" s="281">
        <v>27</v>
      </c>
      <c r="U15" s="281">
        <v>1</v>
      </c>
      <c r="V15" s="281">
        <v>31</v>
      </c>
      <c r="W15" s="281"/>
      <c r="X15" s="743">
        <v>4</v>
      </c>
      <c r="Y15" s="737">
        <v>172</v>
      </c>
      <c r="Z15" s="390">
        <v>176</v>
      </c>
      <c r="AA15" s="258">
        <v>256</v>
      </c>
    </row>
    <row r="16" spans="1:27" ht="13.5" x14ac:dyDescent="0.25">
      <c r="A16" s="262" t="s">
        <v>368</v>
      </c>
      <c r="B16" s="583" t="s">
        <v>42</v>
      </c>
      <c r="C16" s="281">
        <v>5</v>
      </c>
      <c r="D16" s="281">
        <v>12</v>
      </c>
      <c r="E16" s="281">
        <v>8</v>
      </c>
      <c r="F16" s="281">
        <v>14</v>
      </c>
      <c r="G16" s="281">
        <v>9</v>
      </c>
      <c r="H16" s="281">
        <v>9</v>
      </c>
      <c r="I16" s="744">
        <v>35</v>
      </c>
      <c r="J16" s="737">
        <v>22</v>
      </c>
      <c r="K16" s="390">
        <v>57</v>
      </c>
      <c r="L16" s="281">
        <v>29</v>
      </c>
      <c r="M16" s="281"/>
      <c r="N16" s="281">
        <v>20</v>
      </c>
      <c r="O16" s="281"/>
      <c r="P16" s="281">
        <v>20</v>
      </c>
      <c r="Q16" s="281"/>
      <c r="R16" s="281">
        <v>23</v>
      </c>
      <c r="S16" s="281"/>
      <c r="T16" s="281">
        <v>19</v>
      </c>
      <c r="U16" s="281"/>
      <c r="V16" s="281">
        <v>24</v>
      </c>
      <c r="W16" s="281"/>
      <c r="X16" s="743">
        <v>0</v>
      </c>
      <c r="Y16" s="737">
        <v>135</v>
      </c>
      <c r="Z16" s="390">
        <v>135</v>
      </c>
      <c r="AA16" s="258">
        <v>192</v>
      </c>
    </row>
    <row r="17" spans="1:27" ht="13.5" x14ac:dyDescent="0.25">
      <c r="A17" s="262">
        <v>1181</v>
      </c>
      <c r="B17" s="583" t="s">
        <v>118</v>
      </c>
      <c r="C17" s="281">
        <v>31</v>
      </c>
      <c r="D17" s="281"/>
      <c r="E17" s="281">
        <v>16</v>
      </c>
      <c r="F17" s="281"/>
      <c r="G17" s="281">
        <v>21</v>
      </c>
      <c r="H17" s="281"/>
      <c r="I17" s="744">
        <v>0</v>
      </c>
      <c r="J17" s="737">
        <v>68</v>
      </c>
      <c r="K17" s="390">
        <v>68</v>
      </c>
      <c r="L17" s="281">
        <v>38</v>
      </c>
      <c r="M17" s="281"/>
      <c r="N17" s="281">
        <v>29</v>
      </c>
      <c r="O17" s="281"/>
      <c r="P17" s="281">
        <v>26</v>
      </c>
      <c r="Q17" s="281"/>
      <c r="R17" s="281">
        <v>29</v>
      </c>
      <c r="S17" s="281"/>
      <c r="T17" s="281">
        <v>32</v>
      </c>
      <c r="U17" s="281"/>
      <c r="V17" s="281">
        <v>42</v>
      </c>
      <c r="W17" s="281"/>
      <c r="X17" s="743">
        <v>0</v>
      </c>
      <c r="Y17" s="737">
        <v>196</v>
      </c>
      <c r="Z17" s="390">
        <v>196</v>
      </c>
      <c r="AA17" s="258">
        <v>264</v>
      </c>
    </row>
    <row r="18" spans="1:27" s="76" customFormat="1" ht="13.5" x14ac:dyDescent="0.25">
      <c r="A18" s="605"/>
      <c r="B18" s="596" t="s">
        <v>725</v>
      </c>
      <c r="C18" s="596">
        <f t="shared" ref="C18:AA18" si="0">SUM(C13:C17)</f>
        <v>63</v>
      </c>
      <c r="D18" s="596">
        <f t="shared" si="0"/>
        <v>46</v>
      </c>
      <c r="E18" s="596">
        <f t="shared" si="0"/>
        <v>49</v>
      </c>
      <c r="F18" s="596">
        <f t="shared" si="0"/>
        <v>50</v>
      </c>
      <c r="G18" s="596">
        <f t="shared" si="0"/>
        <v>87</v>
      </c>
      <c r="H18" s="596">
        <f t="shared" si="0"/>
        <v>45</v>
      </c>
      <c r="I18" s="596">
        <f t="shared" si="0"/>
        <v>141</v>
      </c>
      <c r="J18" s="596">
        <f t="shared" si="0"/>
        <v>199</v>
      </c>
      <c r="K18" s="390">
        <f t="shared" ref="K18" si="1">J18+I18</f>
        <v>340</v>
      </c>
      <c r="L18" s="596">
        <f t="shared" si="0"/>
        <v>139</v>
      </c>
      <c r="M18" s="596">
        <f t="shared" si="0"/>
        <v>8</v>
      </c>
      <c r="N18" s="596">
        <f t="shared" si="0"/>
        <v>140</v>
      </c>
      <c r="O18" s="596">
        <f t="shared" si="0"/>
        <v>1</v>
      </c>
      <c r="P18" s="596">
        <f t="shared" si="0"/>
        <v>117</v>
      </c>
      <c r="Q18" s="596">
        <f t="shared" si="0"/>
        <v>0</v>
      </c>
      <c r="R18" s="596">
        <f t="shared" si="0"/>
        <v>158</v>
      </c>
      <c r="S18" s="596">
        <f t="shared" si="0"/>
        <v>2</v>
      </c>
      <c r="T18" s="596">
        <f t="shared" si="0"/>
        <v>135</v>
      </c>
      <c r="U18" s="596">
        <f t="shared" si="0"/>
        <v>3</v>
      </c>
      <c r="V18" s="596">
        <f t="shared" si="0"/>
        <v>157</v>
      </c>
      <c r="W18" s="596">
        <f t="shared" si="0"/>
        <v>1</v>
      </c>
      <c r="X18" s="596">
        <f t="shared" si="0"/>
        <v>15</v>
      </c>
      <c r="Y18" s="596">
        <f t="shared" si="0"/>
        <v>846</v>
      </c>
      <c r="Z18" s="390">
        <f t="shared" ref="Z18" si="2">Y18+X18</f>
        <v>861</v>
      </c>
      <c r="AA18" s="582">
        <f t="shared" si="0"/>
        <v>1201</v>
      </c>
    </row>
    <row r="20" spans="1:27" x14ac:dyDescent="0.2">
      <c r="A20" s="141" t="s">
        <v>558</v>
      </c>
    </row>
  </sheetData>
  <mergeCells count="3">
    <mergeCell ref="B2:AA2"/>
    <mergeCell ref="B3:AA3"/>
    <mergeCell ref="B4:AA4"/>
  </mergeCells>
  <pageMargins left="0.70866141732283472" right="0.70866141732283472" top="0.78740157480314965" bottom="0.78740157480314965" header="0.31496062992125984" footer="0.31496062992125984"/>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83"/>
  <sheetViews>
    <sheetView topLeftCell="A65" zoomScaleNormal="100" zoomScaleSheetLayoutView="100" workbookViewId="0">
      <selection activeCell="N25" sqref="N25"/>
    </sheetView>
  </sheetViews>
  <sheetFormatPr baseColWidth="10" defaultRowHeight="13.5" x14ac:dyDescent="0.25"/>
  <cols>
    <col min="1" max="1" width="6.7109375" style="284" bestFit="1" customWidth="1"/>
    <col min="2" max="2" width="18.7109375" style="618" bestFit="1" customWidth="1"/>
    <col min="3" max="3" width="6" style="610" customWidth="1"/>
    <col min="4" max="5" width="5.7109375" style="610" bestFit="1" customWidth="1"/>
    <col min="6" max="6" width="7" style="285" bestFit="1" customWidth="1"/>
    <col min="7" max="12" width="5.7109375" style="610" bestFit="1" customWidth="1"/>
    <col min="13" max="13" width="5.7109375" style="610" customWidth="1"/>
    <col min="14" max="15" width="7" style="285" bestFit="1" customWidth="1"/>
    <col min="16" max="16" width="11.42578125" style="19"/>
    <col min="17" max="17" width="0.140625" style="21" customWidth="1"/>
    <col min="18" max="18" width="4.42578125" style="21" customWidth="1"/>
    <col min="19" max="20" width="4" style="21" customWidth="1"/>
    <col min="21" max="21" width="3.85546875" style="21" customWidth="1"/>
    <col min="22" max="22" width="3.42578125" style="21" customWidth="1"/>
    <col min="23" max="23" width="3.28515625" style="21" customWidth="1"/>
    <col min="24" max="24" width="3.5703125" style="21" customWidth="1"/>
    <col min="25" max="25" width="3.42578125" style="21" customWidth="1"/>
    <col min="26" max="26" width="4.140625" style="20" customWidth="1"/>
    <col min="27" max="27" width="5.85546875" style="20" customWidth="1"/>
    <col min="28" max="16384" width="11.42578125" style="20"/>
  </cols>
  <sheetData>
    <row r="1" spans="1:25" ht="14.25" thickBot="1" x14ac:dyDescent="0.3"/>
    <row r="2" spans="1:25" s="45" customFormat="1" ht="16.5" x14ac:dyDescent="0.3">
      <c r="A2" s="444"/>
      <c r="B2" s="957" t="s">
        <v>758</v>
      </c>
      <c r="C2" s="958"/>
      <c r="D2" s="958"/>
      <c r="E2" s="958"/>
      <c r="F2" s="958"/>
      <c r="G2" s="958"/>
      <c r="H2" s="958"/>
      <c r="I2" s="958"/>
      <c r="J2" s="958"/>
      <c r="K2" s="958"/>
      <c r="L2" s="958"/>
      <c r="M2" s="958"/>
      <c r="N2" s="958"/>
      <c r="O2" s="959"/>
      <c r="P2" s="43"/>
      <c r="Q2" s="44"/>
      <c r="R2" s="44"/>
      <c r="S2" s="44"/>
      <c r="T2" s="44"/>
      <c r="U2" s="44"/>
      <c r="V2" s="44"/>
      <c r="W2" s="44"/>
      <c r="X2" s="44"/>
      <c r="Y2" s="44"/>
    </row>
    <row r="3" spans="1:25" s="45" customFormat="1" ht="16.5" x14ac:dyDescent="0.3">
      <c r="A3" s="443"/>
      <c r="B3" s="960" t="s">
        <v>569</v>
      </c>
      <c r="C3" s="961"/>
      <c r="D3" s="961"/>
      <c r="E3" s="961"/>
      <c r="F3" s="961"/>
      <c r="G3" s="961"/>
      <c r="H3" s="961"/>
      <c r="I3" s="961"/>
      <c r="J3" s="961"/>
      <c r="K3" s="961"/>
      <c r="L3" s="961"/>
      <c r="M3" s="961"/>
      <c r="N3" s="961"/>
      <c r="O3" s="962"/>
      <c r="P3" s="43"/>
      <c r="Q3" s="44"/>
      <c r="R3" s="44"/>
      <c r="S3" s="44"/>
      <c r="T3" s="44"/>
      <c r="U3" s="44"/>
      <c r="V3" s="44"/>
      <c r="W3" s="44"/>
      <c r="X3" s="44"/>
      <c r="Y3" s="44"/>
    </row>
    <row r="4" spans="1:25" s="45" customFormat="1" ht="17.25" thickBot="1" x14ac:dyDescent="0.35">
      <c r="A4" s="445"/>
      <c r="B4" s="963" t="s">
        <v>560</v>
      </c>
      <c r="C4" s="964"/>
      <c r="D4" s="964"/>
      <c r="E4" s="964"/>
      <c r="F4" s="964"/>
      <c r="G4" s="964"/>
      <c r="H4" s="964"/>
      <c r="I4" s="964"/>
      <c r="J4" s="964"/>
      <c r="K4" s="964"/>
      <c r="L4" s="964"/>
      <c r="M4" s="964"/>
      <c r="N4" s="964"/>
      <c r="O4" s="965"/>
      <c r="P4" s="43"/>
      <c r="Q4" s="44"/>
      <c r="R4" s="44"/>
      <c r="S4" s="44"/>
      <c r="T4" s="44"/>
      <c r="U4" s="44"/>
      <c r="V4" s="44"/>
      <c r="W4" s="44"/>
      <c r="X4" s="44"/>
      <c r="Y4" s="44"/>
    </row>
    <row r="5" spans="1:25" s="83" customFormat="1" ht="16.5" x14ac:dyDescent="0.3">
      <c r="A5" s="286"/>
      <c r="B5" s="611"/>
      <c r="C5" s="611"/>
      <c r="D5" s="611"/>
      <c r="E5" s="611"/>
      <c r="F5" s="612"/>
      <c r="G5" s="611"/>
      <c r="H5" s="611"/>
      <c r="I5" s="611"/>
      <c r="J5" s="611"/>
      <c r="K5" s="611"/>
      <c r="L5" s="611"/>
      <c r="M5" s="611"/>
      <c r="N5" s="612"/>
      <c r="O5" s="612"/>
      <c r="P5" s="81"/>
      <c r="Q5" s="82"/>
      <c r="R5" s="82"/>
      <c r="S5" s="82"/>
      <c r="T5" s="82"/>
      <c r="U5" s="82"/>
      <c r="V5" s="82"/>
      <c r="W5" s="82"/>
      <c r="X5" s="82"/>
      <c r="Y5" s="82"/>
    </row>
    <row r="6" spans="1:25" s="83" customFormat="1" ht="13.5" customHeight="1" x14ac:dyDescent="0.3">
      <c r="A6" s="286"/>
      <c r="B6" s="99" t="s">
        <v>730</v>
      </c>
      <c r="C6" s="846"/>
      <c r="D6" s="846"/>
      <c r="E6" s="846"/>
      <c r="F6" s="846"/>
      <c r="G6" s="606"/>
      <c r="H6" s="847" t="s">
        <v>733</v>
      </c>
      <c r="I6" s="572"/>
      <c r="K6" s="611"/>
      <c r="L6" s="611"/>
      <c r="M6" s="611"/>
      <c r="N6" s="612"/>
      <c r="O6" s="612"/>
      <c r="P6" s="81"/>
      <c r="Q6" s="82"/>
      <c r="R6" s="82"/>
      <c r="S6" s="82"/>
      <c r="T6" s="82"/>
      <c r="U6" s="82"/>
      <c r="V6" s="82"/>
      <c r="W6" s="82"/>
      <c r="X6" s="82"/>
      <c r="Y6" s="82"/>
    </row>
    <row r="7" spans="1:25" s="83" customFormat="1" ht="13.5" customHeight="1" x14ac:dyDescent="0.3">
      <c r="A7" s="286"/>
      <c r="B7" s="99" t="s">
        <v>731</v>
      </c>
      <c r="C7" s="846"/>
      <c r="D7" s="846"/>
      <c r="E7" s="846"/>
      <c r="F7" s="846"/>
      <c r="G7" s="606"/>
      <c r="H7" s="847" t="s">
        <v>734</v>
      </c>
      <c r="I7" s="572"/>
      <c r="K7" s="611"/>
      <c r="L7" s="611"/>
      <c r="M7" s="611"/>
      <c r="N7" s="612"/>
      <c r="O7" s="612"/>
      <c r="P7" s="81"/>
      <c r="Q7" s="82"/>
      <c r="R7" s="82"/>
      <c r="S7" s="82"/>
      <c r="T7" s="82"/>
      <c r="U7" s="82"/>
      <c r="V7" s="82"/>
      <c r="W7" s="82"/>
      <c r="X7" s="82"/>
      <c r="Y7" s="82"/>
    </row>
    <row r="8" spans="1:25" s="83" customFormat="1" ht="13.5" customHeight="1" x14ac:dyDescent="0.3">
      <c r="A8" s="286"/>
      <c r="B8" s="99" t="s">
        <v>732</v>
      </c>
      <c r="C8" s="255"/>
      <c r="D8" s="255"/>
      <c r="E8" s="255"/>
      <c r="F8" s="256"/>
      <c r="G8" s="255"/>
      <c r="H8" s="848" t="s">
        <v>472</v>
      </c>
      <c r="I8" s="572"/>
      <c r="J8" s="572"/>
      <c r="K8" s="611"/>
      <c r="L8" s="611"/>
      <c r="M8" s="611"/>
      <c r="N8" s="612"/>
      <c r="O8" s="612"/>
      <c r="P8" s="81"/>
      <c r="Q8" s="82"/>
      <c r="R8" s="82"/>
      <c r="S8" s="82"/>
      <c r="T8" s="82"/>
      <c r="U8" s="82"/>
      <c r="V8" s="82"/>
      <c r="W8" s="82"/>
      <c r="X8" s="82"/>
      <c r="Y8" s="82"/>
    </row>
    <row r="9" spans="1:25" s="83" customFormat="1" ht="13.5" customHeight="1" x14ac:dyDescent="0.3">
      <c r="A9" s="286"/>
      <c r="B9" s="99" t="s">
        <v>305</v>
      </c>
      <c r="C9" s="255"/>
      <c r="D9" s="255"/>
      <c r="E9" s="255"/>
      <c r="F9" s="255"/>
      <c r="G9" s="255"/>
      <c r="H9" s="604"/>
      <c r="I9" s="572"/>
      <c r="J9" s="572"/>
      <c r="K9" s="611"/>
      <c r="L9" s="611"/>
      <c r="M9" s="611"/>
      <c r="N9" s="612"/>
      <c r="O9" s="612"/>
      <c r="P9" s="81"/>
      <c r="Q9" s="82"/>
      <c r="R9" s="82"/>
      <c r="S9" s="82"/>
      <c r="T9" s="82"/>
      <c r="U9" s="82"/>
      <c r="V9" s="82"/>
      <c r="W9" s="82"/>
      <c r="X9" s="82"/>
      <c r="Y9" s="82"/>
    </row>
    <row r="10" spans="1:25" s="83" customFormat="1" ht="16.5" x14ac:dyDescent="0.3">
      <c r="A10" s="286"/>
      <c r="B10" s="611"/>
      <c r="C10" s="611"/>
      <c r="D10" s="611"/>
      <c r="E10" s="611"/>
      <c r="F10" s="612"/>
      <c r="G10" s="611"/>
      <c r="H10" s="611"/>
      <c r="I10" s="611"/>
      <c r="J10" s="611"/>
      <c r="K10" s="611"/>
      <c r="L10" s="611"/>
      <c r="M10" s="611"/>
      <c r="N10" s="612"/>
      <c r="O10" s="612"/>
      <c r="P10" s="81"/>
      <c r="Q10" s="82"/>
      <c r="R10" s="82"/>
      <c r="S10" s="82"/>
      <c r="T10" s="82"/>
      <c r="U10" s="82"/>
      <c r="V10" s="82"/>
      <c r="W10" s="82"/>
      <c r="X10" s="82"/>
      <c r="Y10" s="82"/>
    </row>
    <row r="11" spans="1:25" ht="27" x14ac:dyDescent="0.25">
      <c r="A11" s="262" t="s">
        <v>364</v>
      </c>
      <c r="B11" s="578"/>
      <c r="C11" s="578" t="s">
        <v>27</v>
      </c>
      <c r="D11" s="578" t="s">
        <v>28</v>
      </c>
      <c r="E11" s="578" t="s">
        <v>29</v>
      </c>
      <c r="F11" s="390" t="s">
        <v>30</v>
      </c>
      <c r="G11" s="578" t="s">
        <v>31</v>
      </c>
      <c r="H11" s="578" t="s">
        <v>32</v>
      </c>
      <c r="I11" s="578" t="s">
        <v>33</v>
      </c>
      <c r="J11" s="578" t="s">
        <v>34</v>
      </c>
      <c r="K11" s="578" t="s">
        <v>35</v>
      </c>
      <c r="L11" s="578" t="s">
        <v>36</v>
      </c>
      <c r="M11" s="593" t="s">
        <v>736</v>
      </c>
      <c r="N11" s="390" t="s">
        <v>37</v>
      </c>
      <c r="O11" s="258" t="s">
        <v>5</v>
      </c>
    </row>
    <row r="12" spans="1:25" x14ac:dyDescent="0.25">
      <c r="A12" s="262" t="s">
        <v>373</v>
      </c>
      <c r="B12" s="579" t="s">
        <v>44</v>
      </c>
      <c r="C12" s="566">
        <v>4</v>
      </c>
      <c r="D12" s="566">
        <v>6</v>
      </c>
      <c r="E12" s="566">
        <v>3</v>
      </c>
      <c r="F12" s="608">
        <v>13</v>
      </c>
      <c r="G12" s="566">
        <v>10</v>
      </c>
      <c r="H12" s="566">
        <v>8</v>
      </c>
      <c r="I12" s="566">
        <v>6</v>
      </c>
      <c r="J12" s="566">
        <v>5</v>
      </c>
      <c r="K12" s="566">
        <v>4</v>
      </c>
      <c r="L12" s="566">
        <v>6</v>
      </c>
      <c r="M12" s="597"/>
      <c r="N12" s="608">
        <v>39</v>
      </c>
      <c r="O12" s="598">
        <v>52</v>
      </c>
    </row>
    <row r="13" spans="1:25" x14ac:dyDescent="0.25">
      <c r="A13" s="262" t="s">
        <v>374</v>
      </c>
      <c r="B13" s="579" t="s">
        <v>45</v>
      </c>
      <c r="C13" s="566">
        <v>9</v>
      </c>
      <c r="D13" s="566">
        <v>4</v>
      </c>
      <c r="E13" s="566">
        <v>7</v>
      </c>
      <c r="F13" s="608">
        <v>20</v>
      </c>
      <c r="G13" s="566">
        <v>4</v>
      </c>
      <c r="H13" s="566">
        <v>5</v>
      </c>
      <c r="I13" s="566">
        <v>2</v>
      </c>
      <c r="J13" s="566">
        <v>4</v>
      </c>
      <c r="K13" s="566">
        <v>3</v>
      </c>
      <c r="L13" s="566">
        <v>7</v>
      </c>
      <c r="M13" s="597"/>
      <c r="N13" s="608">
        <v>25</v>
      </c>
      <c r="O13" s="598">
        <v>45</v>
      </c>
    </row>
    <row r="14" spans="1:25" x14ac:dyDescent="0.25">
      <c r="A14" s="262" t="s">
        <v>375</v>
      </c>
      <c r="B14" s="579" t="s">
        <v>46</v>
      </c>
      <c r="C14" s="566">
        <v>3</v>
      </c>
      <c r="D14" s="566">
        <v>5</v>
      </c>
      <c r="E14" s="566">
        <v>5</v>
      </c>
      <c r="F14" s="608">
        <v>13</v>
      </c>
      <c r="G14" s="566">
        <v>7</v>
      </c>
      <c r="H14" s="566">
        <v>7</v>
      </c>
      <c r="I14" s="566">
        <v>11</v>
      </c>
      <c r="J14" s="566">
        <v>8</v>
      </c>
      <c r="K14" s="566">
        <v>7</v>
      </c>
      <c r="L14" s="566">
        <v>5</v>
      </c>
      <c r="M14" s="597"/>
      <c r="N14" s="608">
        <v>45</v>
      </c>
      <c r="O14" s="598">
        <v>58</v>
      </c>
    </row>
    <row r="15" spans="1:25" x14ac:dyDescent="0.25">
      <c r="A15" s="262" t="s">
        <v>369</v>
      </c>
      <c r="B15" s="579" t="s">
        <v>372</v>
      </c>
      <c r="C15" s="566">
        <v>16</v>
      </c>
      <c r="D15" s="566">
        <v>18</v>
      </c>
      <c r="E15" s="566">
        <v>8</v>
      </c>
      <c r="F15" s="608">
        <v>42</v>
      </c>
      <c r="G15" s="566">
        <v>15</v>
      </c>
      <c r="H15" s="566">
        <v>11</v>
      </c>
      <c r="I15" s="566">
        <v>13</v>
      </c>
      <c r="J15" s="566">
        <v>19</v>
      </c>
      <c r="K15" s="566">
        <v>11</v>
      </c>
      <c r="L15" s="566">
        <v>18</v>
      </c>
      <c r="M15" s="597"/>
      <c r="N15" s="608">
        <v>87</v>
      </c>
      <c r="O15" s="597">
        <v>129</v>
      </c>
    </row>
    <row r="16" spans="1:25" x14ac:dyDescent="0.25">
      <c r="A16" s="262" t="s">
        <v>370</v>
      </c>
      <c r="B16" s="579" t="s">
        <v>49</v>
      </c>
      <c r="C16" s="566">
        <v>2</v>
      </c>
      <c r="D16" s="566">
        <v>6</v>
      </c>
      <c r="E16" s="566">
        <v>1</v>
      </c>
      <c r="F16" s="608">
        <v>9</v>
      </c>
      <c r="G16" s="566">
        <v>1</v>
      </c>
      <c r="H16" s="579">
        <v>5</v>
      </c>
      <c r="I16" s="579">
        <v>3</v>
      </c>
      <c r="J16" s="579">
        <v>1</v>
      </c>
      <c r="K16" s="579">
        <v>4</v>
      </c>
      <c r="L16" s="579">
        <v>1</v>
      </c>
      <c r="M16" s="597"/>
      <c r="N16" s="608">
        <v>15</v>
      </c>
      <c r="O16" s="597">
        <v>24</v>
      </c>
    </row>
    <row r="17" spans="1:15" x14ac:dyDescent="0.25">
      <c r="A17" s="262" t="s">
        <v>371</v>
      </c>
      <c r="B17" s="579" t="s">
        <v>47</v>
      </c>
      <c r="C17" s="566">
        <v>2</v>
      </c>
      <c r="D17" s="566">
        <v>10</v>
      </c>
      <c r="E17" s="566">
        <v>8</v>
      </c>
      <c r="F17" s="608">
        <v>20</v>
      </c>
      <c r="G17" s="566">
        <v>4</v>
      </c>
      <c r="H17" s="579">
        <v>9</v>
      </c>
      <c r="I17" s="579">
        <v>3</v>
      </c>
      <c r="J17" s="579">
        <v>10</v>
      </c>
      <c r="K17" s="579">
        <v>3</v>
      </c>
      <c r="L17" s="579">
        <v>6</v>
      </c>
      <c r="M17" s="597"/>
      <c r="N17" s="608">
        <v>35</v>
      </c>
      <c r="O17" s="597">
        <v>55</v>
      </c>
    </row>
    <row r="18" spans="1:15" x14ac:dyDescent="0.25">
      <c r="A18" s="262" t="s">
        <v>376</v>
      </c>
      <c r="B18" s="579" t="s">
        <v>51</v>
      </c>
      <c r="C18" s="566">
        <v>3</v>
      </c>
      <c r="D18" s="566">
        <v>6</v>
      </c>
      <c r="E18" s="566">
        <v>5</v>
      </c>
      <c r="F18" s="608">
        <v>14</v>
      </c>
      <c r="G18" s="566">
        <v>7</v>
      </c>
      <c r="H18" s="579">
        <v>7</v>
      </c>
      <c r="I18" s="579">
        <v>6</v>
      </c>
      <c r="J18" s="579">
        <v>6</v>
      </c>
      <c r="K18" s="579">
        <v>1</v>
      </c>
      <c r="L18" s="579">
        <v>7</v>
      </c>
      <c r="M18" s="597"/>
      <c r="N18" s="608">
        <v>34</v>
      </c>
      <c r="O18" s="597">
        <v>48</v>
      </c>
    </row>
    <row r="19" spans="1:15" x14ac:dyDescent="0.25">
      <c r="A19" s="262" t="s">
        <v>377</v>
      </c>
      <c r="B19" s="579" t="s">
        <v>48</v>
      </c>
      <c r="C19" s="566">
        <v>6</v>
      </c>
      <c r="D19" s="566">
        <v>5</v>
      </c>
      <c r="E19" s="566">
        <v>5</v>
      </c>
      <c r="F19" s="608">
        <v>16</v>
      </c>
      <c r="G19" s="566">
        <v>7</v>
      </c>
      <c r="H19" s="579">
        <v>14</v>
      </c>
      <c r="I19" s="579">
        <v>9</v>
      </c>
      <c r="J19" s="579">
        <v>10</v>
      </c>
      <c r="K19" s="579">
        <v>8</v>
      </c>
      <c r="L19" s="579">
        <v>4</v>
      </c>
      <c r="M19" s="597"/>
      <c r="N19" s="608">
        <v>52</v>
      </c>
      <c r="O19" s="597">
        <v>68</v>
      </c>
    </row>
    <row r="20" spans="1:15" x14ac:dyDescent="0.25">
      <c r="A20" s="262" t="s">
        <v>378</v>
      </c>
      <c r="B20" s="579" t="s">
        <v>50</v>
      </c>
      <c r="C20" s="566">
        <v>2</v>
      </c>
      <c r="D20" s="566">
        <v>3</v>
      </c>
      <c r="E20" s="566">
        <v>1</v>
      </c>
      <c r="F20" s="608">
        <v>6</v>
      </c>
      <c r="G20" s="566">
        <v>2</v>
      </c>
      <c r="H20" s="579">
        <v>2</v>
      </c>
      <c r="I20" s="579">
        <v>3</v>
      </c>
      <c r="J20" s="579">
        <v>4</v>
      </c>
      <c r="K20" s="579">
        <v>5</v>
      </c>
      <c r="L20" s="579">
        <v>5</v>
      </c>
      <c r="M20" s="597"/>
      <c r="N20" s="608">
        <v>21</v>
      </c>
      <c r="O20" s="597">
        <v>27</v>
      </c>
    </row>
    <row r="21" spans="1:15" x14ac:dyDescent="0.25">
      <c r="A21" s="262"/>
      <c r="B21" s="625" t="s">
        <v>52</v>
      </c>
      <c r="C21" s="625">
        <v>47</v>
      </c>
      <c r="D21" s="625">
        <v>63</v>
      </c>
      <c r="E21" s="625">
        <v>43</v>
      </c>
      <c r="F21" s="626">
        <v>153</v>
      </c>
      <c r="G21" s="625">
        <v>57</v>
      </c>
      <c r="H21" s="625">
        <v>68</v>
      </c>
      <c r="I21" s="625">
        <v>56</v>
      </c>
      <c r="J21" s="625">
        <v>67</v>
      </c>
      <c r="K21" s="625">
        <v>46</v>
      </c>
      <c r="L21" s="625">
        <v>59</v>
      </c>
      <c r="M21" s="850">
        <v>0</v>
      </c>
      <c r="N21" s="626">
        <v>353</v>
      </c>
      <c r="O21" s="626">
        <v>506</v>
      </c>
    </row>
    <row r="22" spans="1:15" x14ac:dyDescent="0.25">
      <c r="A22" s="262"/>
      <c r="B22" s="588"/>
      <c r="C22" s="588"/>
      <c r="D22" s="588"/>
      <c r="E22" s="588"/>
      <c r="F22" s="608"/>
      <c r="G22" s="588"/>
      <c r="H22" s="588"/>
      <c r="I22" s="588"/>
      <c r="J22" s="588"/>
      <c r="K22" s="588"/>
      <c r="L22" s="588"/>
      <c r="M22" s="597"/>
      <c r="N22" s="608"/>
      <c r="O22" s="598"/>
    </row>
    <row r="23" spans="1:15" x14ac:dyDescent="0.25">
      <c r="A23" s="262" t="s">
        <v>379</v>
      </c>
      <c r="B23" s="579" t="s">
        <v>53</v>
      </c>
      <c r="C23" s="566">
        <v>21</v>
      </c>
      <c r="D23" s="566">
        <v>10</v>
      </c>
      <c r="E23" s="566">
        <v>12</v>
      </c>
      <c r="F23" s="608">
        <v>43</v>
      </c>
      <c r="G23" s="566">
        <v>17</v>
      </c>
      <c r="H23" s="566">
        <v>14</v>
      </c>
      <c r="I23" s="566">
        <v>14</v>
      </c>
      <c r="J23" s="566">
        <v>9</v>
      </c>
      <c r="K23" s="566">
        <v>18</v>
      </c>
      <c r="L23" s="566">
        <v>16</v>
      </c>
      <c r="M23" s="597"/>
      <c r="N23" s="608">
        <v>88</v>
      </c>
      <c r="O23" s="598">
        <v>131</v>
      </c>
    </row>
    <row r="24" spans="1:15" x14ac:dyDescent="0.25">
      <c r="A24" s="262" t="s">
        <v>380</v>
      </c>
      <c r="B24" s="579" t="s">
        <v>54</v>
      </c>
      <c r="C24" s="566">
        <v>10</v>
      </c>
      <c r="D24" s="566">
        <v>3</v>
      </c>
      <c r="E24" s="566">
        <v>8</v>
      </c>
      <c r="F24" s="608">
        <v>21</v>
      </c>
      <c r="G24" s="566">
        <v>7</v>
      </c>
      <c r="H24" s="566">
        <v>5</v>
      </c>
      <c r="I24" s="566">
        <v>9</v>
      </c>
      <c r="J24" s="566">
        <v>4</v>
      </c>
      <c r="K24" s="566">
        <v>7</v>
      </c>
      <c r="L24" s="566">
        <v>9</v>
      </c>
      <c r="M24" s="597"/>
      <c r="N24" s="608">
        <v>41</v>
      </c>
      <c r="O24" s="598">
        <v>62</v>
      </c>
    </row>
    <row r="25" spans="1:15" x14ac:dyDescent="0.25">
      <c r="A25" s="262" t="s">
        <v>381</v>
      </c>
      <c r="B25" s="579" t="s">
        <v>55</v>
      </c>
      <c r="C25" s="566">
        <v>1</v>
      </c>
      <c r="D25" s="566">
        <v>6</v>
      </c>
      <c r="E25" s="566">
        <v>5</v>
      </c>
      <c r="F25" s="608">
        <v>12</v>
      </c>
      <c r="G25" s="566">
        <v>0</v>
      </c>
      <c r="H25" s="566">
        <v>0</v>
      </c>
      <c r="I25" s="566">
        <v>0</v>
      </c>
      <c r="J25" s="566">
        <v>0</v>
      </c>
      <c r="K25" s="566">
        <v>0</v>
      </c>
      <c r="L25" s="566">
        <v>0</v>
      </c>
      <c r="M25" s="597"/>
      <c r="N25" s="754">
        <v>0</v>
      </c>
      <c r="O25" s="598">
        <v>12</v>
      </c>
    </row>
    <row r="26" spans="1:15" x14ac:dyDescent="0.25">
      <c r="A26" s="262" t="s">
        <v>382</v>
      </c>
      <c r="B26" s="579" t="s">
        <v>56</v>
      </c>
      <c r="C26" s="566">
        <v>5</v>
      </c>
      <c r="D26" s="566">
        <v>6</v>
      </c>
      <c r="E26" s="566">
        <v>7</v>
      </c>
      <c r="F26" s="608">
        <v>18</v>
      </c>
      <c r="G26" s="566">
        <v>7</v>
      </c>
      <c r="H26" s="566">
        <v>9</v>
      </c>
      <c r="I26" s="566">
        <v>14</v>
      </c>
      <c r="J26" s="566">
        <v>3</v>
      </c>
      <c r="K26" s="566">
        <v>8</v>
      </c>
      <c r="L26" s="566">
        <v>6</v>
      </c>
      <c r="M26" s="597"/>
      <c r="N26" s="608">
        <v>47</v>
      </c>
      <c r="O26" s="598">
        <v>65</v>
      </c>
    </row>
    <row r="27" spans="1:15" x14ac:dyDescent="0.25">
      <c r="A27" s="262" t="s">
        <v>383</v>
      </c>
      <c r="B27" s="579" t="s">
        <v>57</v>
      </c>
      <c r="C27" s="566">
        <v>15</v>
      </c>
      <c r="D27" s="566">
        <v>10</v>
      </c>
      <c r="E27" s="566">
        <v>12</v>
      </c>
      <c r="F27" s="608">
        <v>37</v>
      </c>
      <c r="G27" s="566">
        <v>10</v>
      </c>
      <c r="H27" s="566">
        <v>6</v>
      </c>
      <c r="I27" s="566">
        <v>9</v>
      </c>
      <c r="J27" s="566">
        <v>13</v>
      </c>
      <c r="K27" s="566">
        <v>6</v>
      </c>
      <c r="L27" s="566">
        <v>13</v>
      </c>
      <c r="M27" s="597"/>
      <c r="N27" s="608">
        <v>57</v>
      </c>
      <c r="O27" s="598">
        <v>94</v>
      </c>
    </row>
    <row r="28" spans="1:15" x14ac:dyDescent="0.25">
      <c r="A28" s="262" t="s">
        <v>384</v>
      </c>
      <c r="B28" s="579" t="s">
        <v>58</v>
      </c>
      <c r="C28" s="566">
        <v>3</v>
      </c>
      <c r="D28" s="566">
        <v>15</v>
      </c>
      <c r="E28" s="566">
        <v>11</v>
      </c>
      <c r="F28" s="608">
        <v>29</v>
      </c>
      <c r="G28" s="566">
        <v>6</v>
      </c>
      <c r="H28" s="566">
        <v>8</v>
      </c>
      <c r="I28" s="566">
        <v>12</v>
      </c>
      <c r="J28" s="566">
        <v>5</v>
      </c>
      <c r="K28" s="566">
        <v>8</v>
      </c>
      <c r="L28" s="566">
        <v>6</v>
      </c>
      <c r="M28" s="597"/>
      <c r="N28" s="608">
        <v>45</v>
      </c>
      <c r="O28" s="598">
        <v>74</v>
      </c>
    </row>
    <row r="29" spans="1:15" x14ac:dyDescent="0.25">
      <c r="A29" s="262" t="s">
        <v>385</v>
      </c>
      <c r="B29" s="579" t="s">
        <v>59</v>
      </c>
      <c r="C29" s="566">
        <v>2</v>
      </c>
      <c r="D29" s="566">
        <v>4</v>
      </c>
      <c r="E29" s="566">
        <v>2</v>
      </c>
      <c r="F29" s="608">
        <v>8</v>
      </c>
      <c r="G29" s="566">
        <v>1</v>
      </c>
      <c r="H29" s="566">
        <v>3</v>
      </c>
      <c r="I29" s="566">
        <v>3</v>
      </c>
      <c r="J29" s="566">
        <v>1</v>
      </c>
      <c r="K29" s="566">
        <v>5</v>
      </c>
      <c r="L29" s="566">
        <v>2</v>
      </c>
      <c r="M29" s="597"/>
      <c r="N29" s="608">
        <v>15</v>
      </c>
      <c r="O29" s="598">
        <v>23</v>
      </c>
    </row>
    <row r="30" spans="1:15" x14ac:dyDescent="0.25">
      <c r="A30" s="262"/>
      <c r="B30" s="625" t="s">
        <v>60</v>
      </c>
      <c r="C30" s="625">
        <v>57</v>
      </c>
      <c r="D30" s="625">
        <v>54</v>
      </c>
      <c r="E30" s="625">
        <v>57</v>
      </c>
      <c r="F30" s="626">
        <v>168</v>
      </c>
      <c r="G30" s="625">
        <v>48</v>
      </c>
      <c r="H30" s="625">
        <v>45</v>
      </c>
      <c r="I30" s="625">
        <v>61</v>
      </c>
      <c r="J30" s="625">
        <v>35</v>
      </c>
      <c r="K30" s="625">
        <v>52</v>
      </c>
      <c r="L30" s="625">
        <v>52</v>
      </c>
      <c r="M30" s="850">
        <v>0</v>
      </c>
      <c r="N30" s="626">
        <v>293</v>
      </c>
      <c r="O30" s="626">
        <v>461</v>
      </c>
    </row>
    <row r="31" spans="1:15" x14ac:dyDescent="0.25">
      <c r="A31" s="262"/>
      <c r="B31" s="588"/>
      <c r="C31" s="588"/>
      <c r="D31" s="588"/>
      <c r="E31" s="588"/>
      <c r="F31" s="608"/>
      <c r="G31" s="588"/>
      <c r="H31" s="588"/>
      <c r="I31" s="588"/>
      <c r="J31" s="588"/>
      <c r="K31" s="588"/>
      <c r="L31" s="588"/>
      <c r="M31" s="597"/>
      <c r="N31" s="608"/>
      <c r="O31" s="598"/>
    </row>
    <row r="32" spans="1:15" x14ac:dyDescent="0.25">
      <c r="A32" s="262" t="s">
        <v>389</v>
      </c>
      <c r="B32" s="579" t="s">
        <v>61</v>
      </c>
      <c r="C32" s="566">
        <v>6</v>
      </c>
      <c r="D32" s="566">
        <v>8</v>
      </c>
      <c r="E32" s="566">
        <v>7</v>
      </c>
      <c r="F32" s="608">
        <v>21</v>
      </c>
      <c r="G32" s="579">
        <v>13</v>
      </c>
      <c r="H32" s="579">
        <v>1</v>
      </c>
      <c r="I32" s="579">
        <v>3</v>
      </c>
      <c r="J32" s="579">
        <v>9</v>
      </c>
      <c r="K32" s="579">
        <v>2</v>
      </c>
      <c r="L32" s="579">
        <v>0</v>
      </c>
      <c r="M32" s="597"/>
      <c r="N32" s="608">
        <v>28</v>
      </c>
      <c r="O32" s="598">
        <v>49</v>
      </c>
    </row>
    <row r="33" spans="1:15" x14ac:dyDescent="0.25">
      <c r="A33" s="262" t="s">
        <v>390</v>
      </c>
      <c r="B33" s="579" t="s">
        <v>62</v>
      </c>
      <c r="C33" s="566">
        <v>0</v>
      </c>
      <c r="D33" s="566">
        <v>0</v>
      </c>
      <c r="E33" s="566">
        <v>0</v>
      </c>
      <c r="F33" s="754">
        <v>0</v>
      </c>
      <c r="G33" s="579">
        <v>2</v>
      </c>
      <c r="H33" s="579">
        <v>2</v>
      </c>
      <c r="I33" s="579">
        <v>2</v>
      </c>
      <c r="J33" s="579">
        <v>1</v>
      </c>
      <c r="K33" s="579">
        <v>4</v>
      </c>
      <c r="L33" s="579">
        <v>6</v>
      </c>
      <c r="M33" s="597"/>
      <c r="N33" s="608">
        <v>17</v>
      </c>
      <c r="O33" s="598">
        <v>17</v>
      </c>
    </row>
    <row r="34" spans="1:15" x14ac:dyDescent="0.25">
      <c r="A34" s="262" t="s">
        <v>391</v>
      </c>
      <c r="B34" s="579" t="s">
        <v>63</v>
      </c>
      <c r="C34" s="566">
        <v>4</v>
      </c>
      <c r="D34" s="579">
        <v>7</v>
      </c>
      <c r="E34" s="579">
        <v>3</v>
      </c>
      <c r="F34" s="608">
        <v>14</v>
      </c>
      <c r="G34" s="579">
        <v>9</v>
      </c>
      <c r="H34" s="579">
        <v>6</v>
      </c>
      <c r="I34" s="579">
        <v>4</v>
      </c>
      <c r="J34" s="579">
        <v>5</v>
      </c>
      <c r="K34" s="579">
        <v>3</v>
      </c>
      <c r="L34" s="579">
        <v>0</v>
      </c>
      <c r="M34" s="597"/>
      <c r="N34" s="608">
        <v>27</v>
      </c>
      <c r="O34" s="597">
        <v>41</v>
      </c>
    </row>
    <row r="35" spans="1:15" x14ac:dyDescent="0.25">
      <c r="A35" s="262" t="s">
        <v>392</v>
      </c>
      <c r="B35" s="579" t="s">
        <v>64</v>
      </c>
      <c r="C35" s="566">
        <v>4</v>
      </c>
      <c r="D35" s="579">
        <v>5</v>
      </c>
      <c r="E35" s="579">
        <v>1</v>
      </c>
      <c r="F35" s="608">
        <v>10</v>
      </c>
      <c r="G35" s="579">
        <v>4</v>
      </c>
      <c r="H35" s="579">
        <v>4</v>
      </c>
      <c r="I35" s="579">
        <v>1</v>
      </c>
      <c r="J35" s="579">
        <v>2</v>
      </c>
      <c r="K35" s="579">
        <v>3</v>
      </c>
      <c r="L35" s="579">
        <v>5</v>
      </c>
      <c r="M35" s="597"/>
      <c r="N35" s="608">
        <v>19</v>
      </c>
      <c r="O35" s="597">
        <v>29</v>
      </c>
    </row>
    <row r="36" spans="1:15" x14ac:dyDescent="0.25">
      <c r="A36" s="262" t="s">
        <v>393</v>
      </c>
      <c r="B36" s="579" t="s">
        <v>65</v>
      </c>
      <c r="C36" s="566">
        <v>2</v>
      </c>
      <c r="D36" s="579">
        <v>5</v>
      </c>
      <c r="E36" s="579">
        <v>6</v>
      </c>
      <c r="F36" s="608">
        <v>13</v>
      </c>
      <c r="G36" s="579">
        <v>0</v>
      </c>
      <c r="H36" s="579">
        <v>3</v>
      </c>
      <c r="I36" s="579">
        <v>1</v>
      </c>
      <c r="J36" s="579">
        <v>1</v>
      </c>
      <c r="K36" s="579">
        <v>3</v>
      </c>
      <c r="L36" s="579">
        <v>0</v>
      </c>
      <c r="M36" s="597"/>
      <c r="N36" s="608">
        <v>8</v>
      </c>
      <c r="O36" s="597">
        <v>21</v>
      </c>
    </row>
    <row r="37" spans="1:15" x14ac:dyDescent="0.25">
      <c r="A37" s="262" t="s">
        <v>386</v>
      </c>
      <c r="B37" s="584" t="s">
        <v>394</v>
      </c>
      <c r="C37" s="566">
        <v>7</v>
      </c>
      <c r="D37" s="579">
        <v>15</v>
      </c>
      <c r="E37" s="579">
        <v>11</v>
      </c>
      <c r="F37" s="608">
        <v>33</v>
      </c>
      <c r="G37" s="579">
        <v>14</v>
      </c>
      <c r="H37" s="579">
        <v>8</v>
      </c>
      <c r="I37" s="579">
        <v>12</v>
      </c>
      <c r="J37" s="579">
        <v>18</v>
      </c>
      <c r="K37" s="579">
        <v>14</v>
      </c>
      <c r="L37" s="579">
        <v>8</v>
      </c>
      <c r="M37" s="597"/>
      <c r="N37" s="608">
        <v>74</v>
      </c>
      <c r="O37" s="597">
        <v>107</v>
      </c>
    </row>
    <row r="38" spans="1:15" x14ac:dyDescent="0.25">
      <c r="A38" s="262" t="s">
        <v>387</v>
      </c>
      <c r="B38" s="584" t="s">
        <v>67</v>
      </c>
      <c r="C38" s="566">
        <v>3</v>
      </c>
      <c r="D38" s="566">
        <v>1</v>
      </c>
      <c r="E38" s="566">
        <v>3</v>
      </c>
      <c r="F38" s="608">
        <v>7</v>
      </c>
      <c r="G38" s="566">
        <v>2</v>
      </c>
      <c r="H38" s="566">
        <v>4</v>
      </c>
      <c r="I38" s="566">
        <v>4</v>
      </c>
      <c r="J38" s="566">
        <v>5</v>
      </c>
      <c r="K38" s="566">
        <v>2</v>
      </c>
      <c r="L38" s="566">
        <v>3</v>
      </c>
      <c r="M38" s="597">
        <v>1</v>
      </c>
      <c r="N38" s="608">
        <f>SUM(G38:M38)</f>
        <v>21</v>
      </c>
      <c r="O38" s="598">
        <f>N38+F38</f>
        <v>28</v>
      </c>
    </row>
    <row r="39" spans="1:15" x14ac:dyDescent="0.25">
      <c r="A39" s="262" t="s">
        <v>388</v>
      </c>
      <c r="B39" s="584" t="s">
        <v>66</v>
      </c>
      <c r="C39" s="566">
        <v>1</v>
      </c>
      <c r="D39" s="566">
        <v>5</v>
      </c>
      <c r="E39" s="566">
        <v>5</v>
      </c>
      <c r="F39" s="608">
        <v>11</v>
      </c>
      <c r="G39" s="566">
        <v>3</v>
      </c>
      <c r="H39" s="566">
        <v>4</v>
      </c>
      <c r="I39" s="566">
        <v>5</v>
      </c>
      <c r="J39" s="566">
        <v>0</v>
      </c>
      <c r="K39" s="566">
        <v>3</v>
      </c>
      <c r="L39" s="566">
        <v>3</v>
      </c>
      <c r="M39" s="597"/>
      <c r="N39" s="608">
        <v>18</v>
      </c>
      <c r="O39" s="598">
        <v>29</v>
      </c>
    </row>
    <row r="40" spans="1:15" x14ac:dyDescent="0.25">
      <c r="A40" s="262"/>
      <c r="B40" s="625" t="s">
        <v>68</v>
      </c>
      <c r="C40" s="625">
        <v>27</v>
      </c>
      <c r="D40" s="625">
        <v>46</v>
      </c>
      <c r="E40" s="625">
        <v>36</v>
      </c>
      <c r="F40" s="626">
        <v>109</v>
      </c>
      <c r="G40" s="625">
        <v>47</v>
      </c>
      <c r="H40" s="625">
        <v>32</v>
      </c>
      <c r="I40" s="625">
        <v>32</v>
      </c>
      <c r="J40" s="625">
        <v>41</v>
      </c>
      <c r="K40" s="625">
        <v>34</v>
      </c>
      <c r="L40" s="625">
        <v>25</v>
      </c>
      <c r="M40" s="850">
        <f>SUM(M32:M39)</f>
        <v>1</v>
      </c>
      <c r="N40" s="626">
        <f>SUM(N32:N39)</f>
        <v>212</v>
      </c>
      <c r="O40" s="626">
        <f>SUM(O32:O39)</f>
        <v>321</v>
      </c>
    </row>
    <row r="41" spans="1:15" x14ac:dyDescent="0.25">
      <c r="A41" s="262"/>
      <c r="B41" s="588"/>
      <c r="C41" s="588"/>
      <c r="D41" s="588"/>
      <c r="E41" s="588"/>
      <c r="F41" s="608"/>
      <c r="G41" s="588"/>
      <c r="H41" s="588"/>
      <c r="I41" s="588"/>
      <c r="J41" s="588"/>
      <c r="K41" s="588"/>
      <c r="L41" s="588"/>
      <c r="M41" s="597"/>
      <c r="N41" s="608"/>
      <c r="O41" s="598"/>
    </row>
    <row r="42" spans="1:15" x14ac:dyDescent="0.25">
      <c r="A42" s="262" t="s">
        <v>396</v>
      </c>
      <c r="B42" s="579" t="s">
        <v>395</v>
      </c>
      <c r="C42" s="566">
        <v>16</v>
      </c>
      <c r="D42" s="566">
        <v>20</v>
      </c>
      <c r="E42" s="566">
        <v>19</v>
      </c>
      <c r="F42" s="608">
        <v>55</v>
      </c>
      <c r="G42" s="566">
        <v>19</v>
      </c>
      <c r="H42" s="566">
        <v>14</v>
      </c>
      <c r="I42" s="566">
        <v>21</v>
      </c>
      <c r="J42" s="566">
        <v>20</v>
      </c>
      <c r="K42" s="566">
        <v>16</v>
      </c>
      <c r="L42" s="566">
        <v>15</v>
      </c>
      <c r="M42" s="597"/>
      <c r="N42" s="608">
        <v>105</v>
      </c>
      <c r="O42" s="597">
        <v>160</v>
      </c>
    </row>
    <row r="43" spans="1:15" x14ac:dyDescent="0.25">
      <c r="A43" s="262" t="s">
        <v>397</v>
      </c>
      <c r="B43" s="579" t="s">
        <v>71</v>
      </c>
      <c r="C43" s="566">
        <v>15</v>
      </c>
      <c r="D43" s="566">
        <v>10</v>
      </c>
      <c r="E43" s="566">
        <v>6</v>
      </c>
      <c r="F43" s="608">
        <v>31</v>
      </c>
      <c r="G43" s="566">
        <v>7</v>
      </c>
      <c r="H43" s="566">
        <v>6</v>
      </c>
      <c r="I43" s="566">
        <v>9</v>
      </c>
      <c r="J43" s="566">
        <v>6</v>
      </c>
      <c r="K43" s="566">
        <v>5</v>
      </c>
      <c r="L43" s="566">
        <v>6</v>
      </c>
      <c r="M43" s="597"/>
      <c r="N43" s="608">
        <v>39</v>
      </c>
      <c r="O43" s="597">
        <v>70</v>
      </c>
    </row>
    <row r="44" spans="1:15" x14ac:dyDescent="0.25">
      <c r="A44" s="262" t="s">
        <v>398</v>
      </c>
      <c r="B44" s="579" t="s">
        <v>69</v>
      </c>
      <c r="C44" s="566">
        <v>22</v>
      </c>
      <c r="D44" s="566">
        <v>13</v>
      </c>
      <c r="E44" s="566">
        <v>18</v>
      </c>
      <c r="F44" s="608">
        <v>53</v>
      </c>
      <c r="G44" s="566">
        <v>6</v>
      </c>
      <c r="H44" s="566">
        <v>8</v>
      </c>
      <c r="I44" s="566">
        <v>15</v>
      </c>
      <c r="J44" s="566">
        <v>15</v>
      </c>
      <c r="K44" s="566">
        <v>17</v>
      </c>
      <c r="L44" s="566">
        <v>20</v>
      </c>
      <c r="M44" s="597"/>
      <c r="N44" s="608">
        <v>81</v>
      </c>
      <c r="O44" s="597">
        <v>134</v>
      </c>
    </row>
    <row r="45" spans="1:15" x14ac:dyDescent="0.25">
      <c r="A45" s="262" t="s">
        <v>399</v>
      </c>
      <c r="B45" s="579" t="s">
        <v>70</v>
      </c>
      <c r="C45" s="566">
        <v>13</v>
      </c>
      <c r="D45" s="566">
        <v>8</v>
      </c>
      <c r="E45" s="566">
        <v>8</v>
      </c>
      <c r="F45" s="608">
        <v>29</v>
      </c>
      <c r="G45" s="566">
        <v>9</v>
      </c>
      <c r="H45" s="566">
        <v>12</v>
      </c>
      <c r="I45" s="566">
        <v>9</v>
      </c>
      <c r="J45" s="566">
        <v>6</v>
      </c>
      <c r="K45" s="566">
        <v>11</v>
      </c>
      <c r="L45" s="566">
        <v>9</v>
      </c>
      <c r="M45" s="597"/>
      <c r="N45" s="608">
        <v>56</v>
      </c>
      <c r="O45" s="597">
        <v>85</v>
      </c>
    </row>
    <row r="46" spans="1:15" x14ac:dyDescent="0.25">
      <c r="A46" s="262"/>
      <c r="B46" s="625" t="s">
        <v>72</v>
      </c>
      <c r="C46" s="625">
        <v>66</v>
      </c>
      <c r="D46" s="625">
        <v>51</v>
      </c>
      <c r="E46" s="625">
        <v>51</v>
      </c>
      <c r="F46" s="626">
        <v>168</v>
      </c>
      <c r="G46" s="625">
        <v>41</v>
      </c>
      <c r="H46" s="625">
        <v>40</v>
      </c>
      <c r="I46" s="625">
        <v>54</v>
      </c>
      <c r="J46" s="625">
        <v>47</v>
      </c>
      <c r="K46" s="625">
        <v>49</v>
      </c>
      <c r="L46" s="625">
        <v>50</v>
      </c>
      <c r="M46" s="850">
        <v>0</v>
      </c>
      <c r="N46" s="626">
        <v>281</v>
      </c>
      <c r="O46" s="626">
        <v>449</v>
      </c>
    </row>
    <row r="47" spans="1:15" x14ac:dyDescent="0.25">
      <c r="A47" s="262"/>
      <c r="B47" s="588"/>
      <c r="C47" s="588"/>
      <c r="D47" s="588"/>
      <c r="E47" s="588"/>
      <c r="F47" s="608"/>
      <c r="G47" s="588"/>
      <c r="H47" s="588"/>
      <c r="I47" s="588"/>
      <c r="J47" s="588"/>
      <c r="K47" s="588"/>
      <c r="L47" s="588"/>
      <c r="M47" s="597"/>
      <c r="N47" s="608"/>
      <c r="O47" s="598"/>
    </row>
    <row r="48" spans="1:15" x14ac:dyDescent="0.25">
      <c r="A48" s="262">
        <v>2101</v>
      </c>
      <c r="B48" s="579" t="s">
        <v>73</v>
      </c>
      <c r="C48" s="570">
        <v>48</v>
      </c>
      <c r="D48" s="570">
        <v>55</v>
      </c>
      <c r="E48" s="570">
        <v>51</v>
      </c>
      <c r="F48" s="608">
        <v>154</v>
      </c>
      <c r="G48" s="566">
        <v>46</v>
      </c>
      <c r="H48" s="566">
        <v>48</v>
      </c>
      <c r="I48" s="566">
        <v>33</v>
      </c>
      <c r="J48" s="566">
        <v>41</v>
      </c>
      <c r="K48" s="566">
        <v>45</v>
      </c>
      <c r="L48" s="566">
        <v>39</v>
      </c>
      <c r="M48" s="597"/>
      <c r="N48" s="608">
        <v>252</v>
      </c>
      <c r="O48" s="598">
        <v>406</v>
      </c>
    </row>
    <row r="49" spans="1:15" x14ac:dyDescent="0.25">
      <c r="A49" s="262">
        <v>2102</v>
      </c>
      <c r="B49" s="579" t="s">
        <v>75</v>
      </c>
      <c r="C49" s="566">
        <v>10</v>
      </c>
      <c r="D49" s="566">
        <v>17</v>
      </c>
      <c r="E49" s="566">
        <v>15</v>
      </c>
      <c r="F49" s="608">
        <v>42</v>
      </c>
      <c r="G49" s="566">
        <v>16</v>
      </c>
      <c r="H49" s="566">
        <v>21</v>
      </c>
      <c r="I49" s="566">
        <v>20</v>
      </c>
      <c r="J49" s="566">
        <v>23</v>
      </c>
      <c r="K49" s="566">
        <v>13</v>
      </c>
      <c r="L49" s="566">
        <v>22</v>
      </c>
      <c r="M49" s="597"/>
      <c r="N49" s="608">
        <v>115</v>
      </c>
      <c r="O49" s="598">
        <v>157</v>
      </c>
    </row>
    <row r="50" spans="1:15" x14ac:dyDescent="0.25">
      <c r="A50" s="262">
        <v>2103</v>
      </c>
      <c r="B50" s="579" t="s">
        <v>400</v>
      </c>
      <c r="C50" s="566">
        <v>19</v>
      </c>
      <c r="D50" s="566">
        <v>20</v>
      </c>
      <c r="E50" s="566">
        <v>31</v>
      </c>
      <c r="F50" s="608">
        <v>70</v>
      </c>
      <c r="G50" s="566">
        <v>23</v>
      </c>
      <c r="H50" s="566">
        <v>32</v>
      </c>
      <c r="I50" s="566">
        <v>13</v>
      </c>
      <c r="J50" s="566">
        <v>21</v>
      </c>
      <c r="K50" s="566">
        <v>19</v>
      </c>
      <c r="L50" s="566">
        <v>12</v>
      </c>
      <c r="M50" s="597"/>
      <c r="N50" s="608">
        <v>120</v>
      </c>
      <c r="O50" s="598">
        <v>190</v>
      </c>
    </row>
    <row r="51" spans="1:15" x14ac:dyDescent="0.25">
      <c r="A51" s="262">
        <v>2104</v>
      </c>
      <c r="B51" s="579" t="s">
        <v>74</v>
      </c>
      <c r="C51" s="570">
        <v>42</v>
      </c>
      <c r="D51" s="570">
        <v>32</v>
      </c>
      <c r="E51" s="570">
        <v>39</v>
      </c>
      <c r="F51" s="608">
        <v>113</v>
      </c>
      <c r="G51" s="566">
        <v>36</v>
      </c>
      <c r="H51" s="566">
        <v>42</v>
      </c>
      <c r="I51" s="566">
        <v>38</v>
      </c>
      <c r="J51" s="566">
        <v>34</v>
      </c>
      <c r="K51" s="566">
        <v>27</v>
      </c>
      <c r="L51" s="566">
        <v>33</v>
      </c>
      <c r="M51" s="597"/>
      <c r="N51" s="608">
        <v>210</v>
      </c>
      <c r="O51" s="598">
        <v>323</v>
      </c>
    </row>
    <row r="52" spans="1:15" x14ac:dyDescent="0.25">
      <c r="A52" s="262"/>
      <c r="B52" s="625" t="s">
        <v>76</v>
      </c>
      <c r="C52" s="625">
        <v>119</v>
      </c>
      <c r="D52" s="625">
        <v>124</v>
      </c>
      <c r="E52" s="625">
        <v>136</v>
      </c>
      <c r="F52" s="626">
        <v>379</v>
      </c>
      <c r="G52" s="625">
        <v>121</v>
      </c>
      <c r="H52" s="625">
        <v>143</v>
      </c>
      <c r="I52" s="625">
        <v>104</v>
      </c>
      <c r="J52" s="625">
        <v>119</v>
      </c>
      <c r="K52" s="625">
        <v>104</v>
      </c>
      <c r="L52" s="625">
        <v>106</v>
      </c>
      <c r="M52" s="850">
        <v>0</v>
      </c>
      <c r="N52" s="626">
        <v>697</v>
      </c>
      <c r="O52" s="626">
        <v>1076</v>
      </c>
    </row>
    <row r="53" spans="1:15" x14ac:dyDescent="0.25">
      <c r="A53" s="262"/>
      <c r="B53" s="588"/>
      <c r="C53" s="588"/>
      <c r="D53" s="588"/>
      <c r="E53" s="588"/>
      <c r="F53" s="608"/>
      <c r="G53" s="588"/>
      <c r="H53" s="588"/>
      <c r="I53" s="588"/>
      <c r="J53" s="588"/>
      <c r="K53" s="588"/>
      <c r="L53" s="588"/>
      <c r="M53" s="597"/>
      <c r="N53" s="608"/>
      <c r="O53" s="598"/>
    </row>
    <row r="54" spans="1:15" x14ac:dyDescent="0.25">
      <c r="A54" s="262" t="s">
        <v>401</v>
      </c>
      <c r="B54" s="579" t="s">
        <v>77</v>
      </c>
      <c r="C54" s="566">
        <v>20</v>
      </c>
      <c r="D54" s="566">
        <v>27</v>
      </c>
      <c r="E54" s="566">
        <v>26</v>
      </c>
      <c r="F54" s="608">
        <v>73</v>
      </c>
      <c r="G54" s="566">
        <v>27</v>
      </c>
      <c r="H54" s="566">
        <v>27</v>
      </c>
      <c r="I54" s="566">
        <v>22</v>
      </c>
      <c r="J54" s="566">
        <v>33</v>
      </c>
      <c r="K54" s="566">
        <v>31</v>
      </c>
      <c r="L54" s="566">
        <v>25</v>
      </c>
      <c r="M54" s="597"/>
      <c r="N54" s="608">
        <v>165</v>
      </c>
      <c r="O54" s="598">
        <v>238</v>
      </c>
    </row>
    <row r="55" spans="1:15" x14ac:dyDescent="0.25">
      <c r="A55" s="262" t="s">
        <v>402</v>
      </c>
      <c r="B55" s="579" t="s">
        <v>78</v>
      </c>
      <c r="C55" s="566">
        <v>20</v>
      </c>
      <c r="D55" s="566">
        <v>23</v>
      </c>
      <c r="E55" s="566">
        <v>21</v>
      </c>
      <c r="F55" s="608">
        <v>64</v>
      </c>
      <c r="G55" s="566">
        <v>22</v>
      </c>
      <c r="H55" s="566">
        <v>23</v>
      </c>
      <c r="I55" s="566">
        <v>24</v>
      </c>
      <c r="J55" s="566">
        <v>24</v>
      </c>
      <c r="K55" s="566">
        <v>20</v>
      </c>
      <c r="L55" s="566">
        <v>26</v>
      </c>
      <c r="M55" s="597"/>
      <c r="N55" s="608">
        <v>139</v>
      </c>
      <c r="O55" s="598">
        <v>203</v>
      </c>
    </row>
    <row r="56" spans="1:15" x14ac:dyDescent="0.25">
      <c r="A56" s="262">
        <v>2122</v>
      </c>
      <c r="B56" s="579" t="s">
        <v>79</v>
      </c>
      <c r="C56" s="566">
        <v>34</v>
      </c>
      <c r="D56" s="566">
        <v>22</v>
      </c>
      <c r="E56" s="566">
        <v>30</v>
      </c>
      <c r="F56" s="608">
        <v>86</v>
      </c>
      <c r="G56" s="579">
        <v>25</v>
      </c>
      <c r="H56" s="579">
        <v>23</v>
      </c>
      <c r="I56" s="579">
        <v>19</v>
      </c>
      <c r="J56" s="579">
        <v>23</v>
      </c>
      <c r="K56" s="579">
        <v>9</v>
      </c>
      <c r="L56" s="579">
        <v>13</v>
      </c>
      <c r="M56" s="597"/>
      <c r="N56" s="608">
        <v>112</v>
      </c>
      <c r="O56" s="597">
        <v>198</v>
      </c>
    </row>
    <row r="57" spans="1:15" x14ac:dyDescent="0.25">
      <c r="A57" s="262"/>
      <c r="B57" s="625" t="s">
        <v>80</v>
      </c>
      <c r="C57" s="625">
        <v>74</v>
      </c>
      <c r="D57" s="625">
        <v>72</v>
      </c>
      <c r="E57" s="625">
        <v>77</v>
      </c>
      <c r="F57" s="626">
        <v>223</v>
      </c>
      <c r="G57" s="625">
        <v>74</v>
      </c>
      <c r="H57" s="625">
        <v>73</v>
      </c>
      <c r="I57" s="625">
        <v>65</v>
      </c>
      <c r="J57" s="625">
        <v>80</v>
      </c>
      <c r="K57" s="625">
        <v>60</v>
      </c>
      <c r="L57" s="625">
        <v>64</v>
      </c>
      <c r="M57" s="850">
        <v>0</v>
      </c>
      <c r="N57" s="626">
        <v>416</v>
      </c>
      <c r="O57" s="626">
        <v>639</v>
      </c>
    </row>
    <row r="58" spans="1:15" x14ac:dyDescent="0.25">
      <c r="A58" s="262"/>
      <c r="B58" s="588"/>
      <c r="C58" s="588"/>
      <c r="D58" s="588"/>
      <c r="E58" s="588"/>
      <c r="F58" s="608"/>
      <c r="G58" s="588"/>
      <c r="H58" s="588"/>
      <c r="I58" s="588"/>
      <c r="J58" s="588"/>
      <c r="K58" s="588"/>
      <c r="L58" s="588"/>
      <c r="M58" s="597"/>
      <c r="N58" s="608"/>
      <c r="O58" s="598"/>
    </row>
    <row r="59" spans="1:15" x14ac:dyDescent="0.25">
      <c r="A59" s="262" t="s">
        <v>403</v>
      </c>
      <c r="B59" s="579" t="s">
        <v>81</v>
      </c>
      <c r="C59" s="566">
        <v>23</v>
      </c>
      <c r="D59" s="566">
        <v>16</v>
      </c>
      <c r="E59" s="566">
        <v>19</v>
      </c>
      <c r="F59" s="608">
        <v>58</v>
      </c>
      <c r="G59" s="566">
        <v>22</v>
      </c>
      <c r="H59" s="566">
        <v>18</v>
      </c>
      <c r="I59" s="566">
        <v>19</v>
      </c>
      <c r="J59" s="566">
        <v>14</v>
      </c>
      <c r="K59" s="566">
        <v>19</v>
      </c>
      <c r="L59" s="566">
        <v>10</v>
      </c>
      <c r="M59" s="597"/>
      <c r="N59" s="608">
        <v>102</v>
      </c>
      <c r="O59" s="598">
        <v>160</v>
      </c>
    </row>
    <row r="60" spans="1:15" x14ac:dyDescent="0.25">
      <c r="A60" s="262" t="s">
        <v>404</v>
      </c>
      <c r="B60" s="579" t="s">
        <v>312</v>
      </c>
      <c r="C60" s="566">
        <v>22</v>
      </c>
      <c r="D60" s="566">
        <v>24</v>
      </c>
      <c r="E60" s="566">
        <v>15</v>
      </c>
      <c r="F60" s="608">
        <v>61</v>
      </c>
      <c r="G60" s="566">
        <v>16</v>
      </c>
      <c r="H60" s="566">
        <v>24</v>
      </c>
      <c r="I60" s="566">
        <v>22</v>
      </c>
      <c r="J60" s="566">
        <v>16</v>
      </c>
      <c r="K60" s="566">
        <v>19</v>
      </c>
      <c r="L60" s="566">
        <v>20</v>
      </c>
      <c r="M60" s="597"/>
      <c r="N60" s="608">
        <v>117</v>
      </c>
      <c r="O60" s="598">
        <v>178</v>
      </c>
    </row>
    <row r="61" spans="1:15" x14ac:dyDescent="0.25">
      <c r="A61" s="262" t="s">
        <v>406</v>
      </c>
      <c r="B61" s="579" t="s">
        <v>82</v>
      </c>
      <c r="C61" s="566">
        <v>9</v>
      </c>
      <c r="D61" s="566">
        <v>14</v>
      </c>
      <c r="E61" s="566">
        <v>9</v>
      </c>
      <c r="F61" s="608">
        <v>32</v>
      </c>
      <c r="G61" s="566">
        <v>15</v>
      </c>
      <c r="H61" s="566">
        <v>13</v>
      </c>
      <c r="I61" s="566">
        <v>9</v>
      </c>
      <c r="J61" s="566">
        <v>11</v>
      </c>
      <c r="K61" s="566">
        <v>11</v>
      </c>
      <c r="L61" s="566">
        <v>9</v>
      </c>
      <c r="M61" s="597"/>
      <c r="N61" s="608">
        <v>68</v>
      </c>
      <c r="O61" s="598">
        <v>100</v>
      </c>
    </row>
    <row r="62" spans="1:15" x14ac:dyDescent="0.25">
      <c r="A62" s="262" t="s">
        <v>407</v>
      </c>
      <c r="B62" s="579" t="s">
        <v>405</v>
      </c>
      <c r="C62" s="566">
        <v>13</v>
      </c>
      <c r="D62" s="566">
        <v>11</v>
      </c>
      <c r="E62" s="566">
        <v>12</v>
      </c>
      <c r="F62" s="608">
        <v>36</v>
      </c>
      <c r="G62" s="566">
        <v>12</v>
      </c>
      <c r="H62" s="566">
        <v>17</v>
      </c>
      <c r="I62" s="566">
        <v>12</v>
      </c>
      <c r="J62" s="566">
        <v>14</v>
      </c>
      <c r="K62" s="566">
        <v>14</v>
      </c>
      <c r="L62" s="566">
        <v>7</v>
      </c>
      <c r="M62" s="597"/>
      <c r="N62" s="608">
        <v>76</v>
      </c>
      <c r="O62" s="598">
        <v>112</v>
      </c>
    </row>
    <row r="63" spans="1:15" x14ac:dyDescent="0.25">
      <c r="A63" s="262"/>
      <c r="B63" s="625" t="s">
        <v>83</v>
      </c>
      <c r="C63" s="625">
        <v>67</v>
      </c>
      <c r="D63" s="625">
        <v>65</v>
      </c>
      <c r="E63" s="625">
        <v>55</v>
      </c>
      <c r="F63" s="626">
        <v>187</v>
      </c>
      <c r="G63" s="625">
        <v>65</v>
      </c>
      <c r="H63" s="625">
        <v>72</v>
      </c>
      <c r="I63" s="625">
        <v>62</v>
      </c>
      <c r="J63" s="625">
        <v>55</v>
      </c>
      <c r="K63" s="625">
        <v>63</v>
      </c>
      <c r="L63" s="625">
        <v>46</v>
      </c>
      <c r="M63" s="850">
        <v>0</v>
      </c>
      <c r="N63" s="626">
        <v>363</v>
      </c>
      <c r="O63" s="626">
        <v>550</v>
      </c>
    </row>
    <row r="64" spans="1:15" x14ac:dyDescent="0.25">
      <c r="A64" s="262"/>
      <c r="B64" s="578"/>
      <c r="C64" s="578"/>
      <c r="D64" s="578"/>
      <c r="E64" s="578"/>
      <c r="F64" s="390"/>
      <c r="G64" s="578"/>
      <c r="H64" s="578"/>
      <c r="I64" s="578"/>
      <c r="J64" s="578"/>
      <c r="K64" s="578"/>
      <c r="L64" s="578"/>
      <c r="M64" s="280"/>
      <c r="N64" s="390"/>
      <c r="O64" s="258"/>
    </row>
    <row r="65" spans="1:15" x14ac:dyDescent="0.25">
      <c r="A65" s="262">
        <v>2131</v>
      </c>
      <c r="B65" s="583" t="s">
        <v>86</v>
      </c>
      <c r="C65" s="281">
        <v>25</v>
      </c>
      <c r="D65" s="281">
        <v>26</v>
      </c>
      <c r="E65" s="281">
        <v>27</v>
      </c>
      <c r="F65" s="390">
        <v>78</v>
      </c>
      <c r="G65" s="281">
        <v>22</v>
      </c>
      <c r="H65" s="281">
        <v>19</v>
      </c>
      <c r="I65" s="281">
        <v>15</v>
      </c>
      <c r="J65" s="281">
        <v>14</v>
      </c>
      <c r="K65" s="281">
        <v>14</v>
      </c>
      <c r="L65" s="281">
        <v>15</v>
      </c>
      <c r="M65" s="280"/>
      <c r="N65" s="390">
        <v>99</v>
      </c>
      <c r="O65" s="258">
        <v>177</v>
      </c>
    </row>
    <row r="66" spans="1:15" x14ac:dyDescent="0.25">
      <c r="A66" s="262" t="s">
        <v>408</v>
      </c>
      <c r="B66" s="579" t="s">
        <v>85</v>
      </c>
      <c r="C66" s="566">
        <v>22</v>
      </c>
      <c r="D66" s="566">
        <v>23</v>
      </c>
      <c r="E66" s="566">
        <v>30</v>
      </c>
      <c r="F66" s="390">
        <v>75</v>
      </c>
      <c r="G66" s="566">
        <v>20</v>
      </c>
      <c r="H66" s="566">
        <v>10</v>
      </c>
      <c r="I66" s="566">
        <v>18</v>
      </c>
      <c r="J66" s="566">
        <v>23</v>
      </c>
      <c r="K66" s="566">
        <v>22</v>
      </c>
      <c r="L66" s="566">
        <v>22</v>
      </c>
      <c r="M66" s="280"/>
      <c r="N66" s="390">
        <v>115</v>
      </c>
      <c r="O66" s="258">
        <v>190</v>
      </c>
    </row>
    <row r="67" spans="1:15" x14ac:dyDescent="0.25">
      <c r="A67" s="262" t="s">
        <v>409</v>
      </c>
      <c r="B67" s="579" t="s">
        <v>284</v>
      </c>
      <c r="C67" s="566">
        <v>18</v>
      </c>
      <c r="D67" s="566">
        <v>23</v>
      </c>
      <c r="E67" s="566">
        <v>24</v>
      </c>
      <c r="F67" s="390">
        <v>65</v>
      </c>
      <c r="G67" s="566">
        <v>18</v>
      </c>
      <c r="H67" s="566">
        <v>20</v>
      </c>
      <c r="I67" s="566">
        <v>23</v>
      </c>
      <c r="J67" s="566">
        <v>14</v>
      </c>
      <c r="K67" s="566">
        <v>10</v>
      </c>
      <c r="L67" s="566">
        <v>4</v>
      </c>
      <c r="M67" s="280"/>
      <c r="N67" s="390">
        <v>89</v>
      </c>
      <c r="O67" s="258">
        <v>154</v>
      </c>
    </row>
    <row r="68" spans="1:15" x14ac:dyDescent="0.25">
      <c r="A68" s="262">
        <v>2133</v>
      </c>
      <c r="B68" s="579" t="s">
        <v>84</v>
      </c>
      <c r="C68" s="566">
        <v>35</v>
      </c>
      <c r="D68" s="566">
        <v>54</v>
      </c>
      <c r="E68" s="566">
        <v>52</v>
      </c>
      <c r="F68" s="390">
        <v>141</v>
      </c>
      <c r="G68" s="566">
        <v>52</v>
      </c>
      <c r="H68" s="566">
        <v>39</v>
      </c>
      <c r="I68" s="566">
        <v>46</v>
      </c>
      <c r="J68" s="566">
        <v>50</v>
      </c>
      <c r="K68" s="566">
        <v>45</v>
      </c>
      <c r="L68" s="566">
        <v>47</v>
      </c>
      <c r="M68" s="280"/>
      <c r="N68" s="390">
        <v>279</v>
      </c>
      <c r="O68" s="258">
        <v>420</v>
      </c>
    </row>
    <row r="69" spans="1:15" x14ac:dyDescent="0.25">
      <c r="A69" s="262"/>
      <c r="B69" s="625" t="s">
        <v>87</v>
      </c>
      <c r="C69" s="625">
        <v>100</v>
      </c>
      <c r="D69" s="625">
        <v>126</v>
      </c>
      <c r="E69" s="625">
        <v>133</v>
      </c>
      <c r="F69" s="626">
        <v>359</v>
      </c>
      <c r="G69" s="625">
        <v>112</v>
      </c>
      <c r="H69" s="625">
        <v>88</v>
      </c>
      <c r="I69" s="625">
        <v>102</v>
      </c>
      <c r="J69" s="625">
        <v>101</v>
      </c>
      <c r="K69" s="625">
        <v>91</v>
      </c>
      <c r="L69" s="625">
        <v>88</v>
      </c>
      <c r="M69" s="850">
        <v>0</v>
      </c>
      <c r="N69" s="626">
        <v>582</v>
      </c>
      <c r="O69" s="626">
        <v>941</v>
      </c>
    </row>
    <row r="70" spans="1:15" x14ac:dyDescent="0.25">
      <c r="A70" s="262"/>
      <c r="B70" s="588"/>
      <c r="C70" s="588"/>
      <c r="D70" s="588"/>
      <c r="E70" s="588"/>
      <c r="F70" s="608"/>
      <c r="G70" s="588"/>
      <c r="H70" s="588"/>
      <c r="I70" s="588"/>
      <c r="J70" s="588"/>
      <c r="K70" s="588"/>
      <c r="L70" s="588"/>
      <c r="M70" s="597"/>
      <c r="N70" s="608"/>
      <c r="O70" s="598"/>
    </row>
    <row r="71" spans="1:15" x14ac:dyDescent="0.25">
      <c r="A71" s="262" t="s">
        <v>410</v>
      </c>
      <c r="B71" s="579" t="s">
        <v>90</v>
      </c>
      <c r="C71" s="566">
        <v>10</v>
      </c>
      <c r="D71" s="566">
        <v>22</v>
      </c>
      <c r="E71" s="579">
        <v>11</v>
      </c>
      <c r="F71" s="608">
        <v>43</v>
      </c>
      <c r="G71" s="579">
        <v>11</v>
      </c>
      <c r="H71" s="579">
        <v>7</v>
      </c>
      <c r="I71" s="579">
        <v>11</v>
      </c>
      <c r="J71" s="579">
        <v>7</v>
      </c>
      <c r="K71" s="579">
        <v>9</v>
      </c>
      <c r="L71" s="579">
        <v>4</v>
      </c>
      <c r="M71" s="597"/>
      <c r="N71" s="608">
        <v>49</v>
      </c>
      <c r="O71" s="598">
        <v>92</v>
      </c>
    </row>
    <row r="72" spans="1:15" x14ac:dyDescent="0.25">
      <c r="A72" s="262" t="s">
        <v>411</v>
      </c>
      <c r="B72" s="579" t="s">
        <v>91</v>
      </c>
      <c r="C72" s="566">
        <v>5</v>
      </c>
      <c r="D72" s="566">
        <v>2</v>
      </c>
      <c r="E72" s="579">
        <v>4</v>
      </c>
      <c r="F72" s="608">
        <v>11</v>
      </c>
      <c r="G72" s="579">
        <v>4</v>
      </c>
      <c r="H72" s="579">
        <v>5</v>
      </c>
      <c r="I72" s="579">
        <v>4</v>
      </c>
      <c r="J72" s="579">
        <v>5</v>
      </c>
      <c r="K72" s="579">
        <v>4</v>
      </c>
      <c r="L72" s="579">
        <v>2</v>
      </c>
      <c r="M72" s="597"/>
      <c r="N72" s="608">
        <v>24</v>
      </c>
      <c r="O72" s="598">
        <v>35</v>
      </c>
    </row>
    <row r="73" spans="1:15" x14ac:dyDescent="0.25">
      <c r="A73" s="262" t="s">
        <v>412</v>
      </c>
      <c r="B73" s="579" t="s">
        <v>95</v>
      </c>
      <c r="C73" s="566">
        <v>2</v>
      </c>
      <c r="D73" s="566">
        <v>3</v>
      </c>
      <c r="E73" s="579">
        <v>2</v>
      </c>
      <c r="F73" s="608">
        <v>7</v>
      </c>
      <c r="G73" s="579">
        <v>3</v>
      </c>
      <c r="H73" s="579">
        <v>2</v>
      </c>
      <c r="I73" s="579">
        <v>3</v>
      </c>
      <c r="J73" s="579">
        <v>2</v>
      </c>
      <c r="K73" s="579">
        <v>7</v>
      </c>
      <c r="L73" s="579">
        <v>2</v>
      </c>
      <c r="M73" s="597"/>
      <c r="N73" s="608">
        <v>19</v>
      </c>
      <c r="O73" s="598">
        <v>26</v>
      </c>
    </row>
    <row r="74" spans="1:15" x14ac:dyDescent="0.25">
      <c r="A74" s="262" t="s">
        <v>413</v>
      </c>
      <c r="B74" s="579" t="s">
        <v>96</v>
      </c>
      <c r="C74" s="566">
        <v>4</v>
      </c>
      <c r="D74" s="566">
        <v>8</v>
      </c>
      <c r="E74" s="579">
        <v>2</v>
      </c>
      <c r="F74" s="608">
        <v>14</v>
      </c>
      <c r="G74" s="579">
        <v>3</v>
      </c>
      <c r="H74" s="579">
        <v>5</v>
      </c>
      <c r="I74" s="579">
        <v>4</v>
      </c>
      <c r="J74" s="579">
        <v>5</v>
      </c>
      <c r="K74" s="579">
        <v>7</v>
      </c>
      <c r="L74" s="579">
        <v>4</v>
      </c>
      <c r="M74" s="597"/>
      <c r="N74" s="608">
        <v>28</v>
      </c>
      <c r="O74" s="598">
        <v>42</v>
      </c>
    </row>
    <row r="75" spans="1:15" x14ac:dyDescent="0.25">
      <c r="A75" s="262" t="s">
        <v>463</v>
      </c>
      <c r="B75" s="579" t="s">
        <v>464</v>
      </c>
      <c r="C75" s="566">
        <v>8</v>
      </c>
      <c r="D75" s="566">
        <v>9</v>
      </c>
      <c r="E75" s="579">
        <v>12</v>
      </c>
      <c r="F75" s="608">
        <v>29</v>
      </c>
      <c r="G75" s="579">
        <v>9</v>
      </c>
      <c r="H75" s="579">
        <v>8</v>
      </c>
      <c r="I75" s="579">
        <v>10</v>
      </c>
      <c r="J75" s="579">
        <v>11</v>
      </c>
      <c r="K75" s="579">
        <v>15</v>
      </c>
      <c r="L75" s="579">
        <v>6</v>
      </c>
      <c r="M75" s="597"/>
      <c r="N75" s="608">
        <v>59</v>
      </c>
      <c r="O75" s="598">
        <v>88</v>
      </c>
    </row>
    <row r="76" spans="1:15" x14ac:dyDescent="0.25">
      <c r="A76" s="262" t="s">
        <v>414</v>
      </c>
      <c r="B76" s="579" t="s">
        <v>89</v>
      </c>
      <c r="C76" s="566">
        <v>10</v>
      </c>
      <c r="D76" s="566">
        <v>14</v>
      </c>
      <c r="E76" s="579">
        <v>11</v>
      </c>
      <c r="F76" s="608">
        <v>35</v>
      </c>
      <c r="G76" s="579">
        <v>10</v>
      </c>
      <c r="H76" s="579">
        <v>17</v>
      </c>
      <c r="I76" s="579">
        <v>10</v>
      </c>
      <c r="J76" s="579">
        <v>17</v>
      </c>
      <c r="K76" s="579">
        <v>17</v>
      </c>
      <c r="L76" s="579">
        <v>15</v>
      </c>
      <c r="M76" s="597"/>
      <c r="N76" s="608">
        <v>86</v>
      </c>
      <c r="O76" s="598">
        <v>121</v>
      </c>
    </row>
    <row r="77" spans="1:15" x14ac:dyDescent="0.25">
      <c r="A77" s="262" t="s">
        <v>415</v>
      </c>
      <c r="B77" s="579" t="s">
        <v>92</v>
      </c>
      <c r="C77" s="566">
        <v>6</v>
      </c>
      <c r="D77" s="566">
        <v>12</v>
      </c>
      <c r="E77" s="579">
        <v>6</v>
      </c>
      <c r="F77" s="608">
        <v>24</v>
      </c>
      <c r="G77" s="579">
        <v>10</v>
      </c>
      <c r="H77" s="579">
        <v>7</v>
      </c>
      <c r="I77" s="579">
        <v>10</v>
      </c>
      <c r="J77" s="579">
        <v>9</v>
      </c>
      <c r="K77" s="579">
        <v>9</v>
      </c>
      <c r="L77" s="579">
        <v>9</v>
      </c>
      <c r="M77" s="597"/>
      <c r="N77" s="608">
        <v>54</v>
      </c>
      <c r="O77" s="598">
        <v>78</v>
      </c>
    </row>
    <row r="78" spans="1:15" x14ac:dyDescent="0.25">
      <c r="A78" s="262" t="s">
        <v>416</v>
      </c>
      <c r="B78" s="579" t="s">
        <v>94</v>
      </c>
      <c r="C78" s="566">
        <v>7</v>
      </c>
      <c r="D78" s="566">
        <v>3</v>
      </c>
      <c r="E78" s="566">
        <v>6</v>
      </c>
      <c r="F78" s="608">
        <v>16</v>
      </c>
      <c r="G78" s="566">
        <v>6</v>
      </c>
      <c r="H78" s="566">
        <v>8</v>
      </c>
      <c r="I78" s="566">
        <v>4</v>
      </c>
      <c r="J78" s="566">
        <v>7</v>
      </c>
      <c r="K78" s="566">
        <v>4</v>
      </c>
      <c r="L78" s="566">
        <v>6</v>
      </c>
      <c r="M78" s="597"/>
      <c r="N78" s="608">
        <v>35</v>
      </c>
      <c r="O78" s="598">
        <v>51</v>
      </c>
    </row>
    <row r="79" spans="1:15" x14ac:dyDescent="0.25">
      <c r="A79" s="262" t="s">
        <v>465</v>
      </c>
      <c r="B79" s="579" t="s">
        <v>93</v>
      </c>
      <c r="C79" s="566">
        <v>10</v>
      </c>
      <c r="D79" s="566">
        <v>3</v>
      </c>
      <c r="E79" s="566">
        <v>14</v>
      </c>
      <c r="F79" s="608">
        <v>27</v>
      </c>
      <c r="G79" s="566">
        <v>5</v>
      </c>
      <c r="H79" s="566">
        <v>3</v>
      </c>
      <c r="I79" s="566">
        <v>5</v>
      </c>
      <c r="J79" s="566">
        <v>4</v>
      </c>
      <c r="K79" s="566">
        <v>5</v>
      </c>
      <c r="L79" s="566">
        <v>4</v>
      </c>
      <c r="M79" s="597"/>
      <c r="N79" s="608">
        <v>26</v>
      </c>
      <c r="O79" s="598">
        <v>53</v>
      </c>
    </row>
    <row r="80" spans="1:15" x14ac:dyDescent="0.25">
      <c r="A80" s="262" t="s">
        <v>466</v>
      </c>
      <c r="B80" s="579" t="s">
        <v>97</v>
      </c>
      <c r="C80" s="566">
        <v>2</v>
      </c>
      <c r="D80" s="566">
        <v>3</v>
      </c>
      <c r="E80" s="566">
        <v>8</v>
      </c>
      <c r="F80" s="608">
        <v>13</v>
      </c>
      <c r="G80" s="566">
        <v>3</v>
      </c>
      <c r="H80" s="566">
        <v>6</v>
      </c>
      <c r="I80" s="566">
        <v>6</v>
      </c>
      <c r="J80" s="566">
        <v>7</v>
      </c>
      <c r="K80" s="566">
        <v>5</v>
      </c>
      <c r="L80" s="566">
        <v>5</v>
      </c>
      <c r="M80" s="597"/>
      <c r="N80" s="608">
        <v>32</v>
      </c>
      <c r="O80" s="598">
        <v>45</v>
      </c>
    </row>
    <row r="81" spans="1:25" x14ac:dyDescent="0.25">
      <c r="A81" s="262"/>
      <c r="B81" s="625" t="s">
        <v>98</v>
      </c>
      <c r="C81" s="625">
        <v>64</v>
      </c>
      <c r="D81" s="625">
        <v>79</v>
      </c>
      <c r="E81" s="625">
        <v>76</v>
      </c>
      <c r="F81" s="626">
        <v>219</v>
      </c>
      <c r="G81" s="625">
        <v>64</v>
      </c>
      <c r="H81" s="625">
        <v>68</v>
      </c>
      <c r="I81" s="625">
        <v>67</v>
      </c>
      <c r="J81" s="625">
        <v>74</v>
      </c>
      <c r="K81" s="625">
        <v>82</v>
      </c>
      <c r="L81" s="625">
        <v>57</v>
      </c>
      <c r="M81" s="850">
        <v>0</v>
      </c>
      <c r="N81" s="626">
        <v>412</v>
      </c>
      <c r="O81" s="626">
        <v>631</v>
      </c>
    </row>
    <row r="82" spans="1:25" x14ac:dyDescent="0.25">
      <c r="A82" s="262"/>
      <c r="B82" s="588"/>
      <c r="C82" s="588"/>
      <c r="D82" s="588"/>
      <c r="E82" s="588"/>
      <c r="F82" s="608"/>
      <c r="G82" s="588"/>
      <c r="H82" s="588"/>
      <c r="I82" s="588"/>
      <c r="J82" s="588"/>
      <c r="K82" s="588"/>
      <c r="L82" s="588"/>
      <c r="M82" s="849"/>
      <c r="N82" s="616"/>
      <c r="O82" s="598"/>
    </row>
    <row r="83" spans="1:25" s="615" customFormat="1" x14ac:dyDescent="0.25">
      <c r="A83" s="605"/>
      <c r="B83" s="746" t="s">
        <v>726</v>
      </c>
      <c r="C83" s="746">
        <f t="shared" ref="C83:O83" si="0">C21+C30+C40+C46+C52+C57+C63+C69+C81</f>
        <v>621</v>
      </c>
      <c r="D83" s="746">
        <f t="shared" si="0"/>
        <v>680</v>
      </c>
      <c r="E83" s="746">
        <f t="shared" si="0"/>
        <v>664</v>
      </c>
      <c r="F83" s="608">
        <f t="shared" si="0"/>
        <v>1965</v>
      </c>
      <c r="G83" s="746">
        <f t="shared" si="0"/>
        <v>629</v>
      </c>
      <c r="H83" s="746">
        <f t="shared" si="0"/>
        <v>629</v>
      </c>
      <c r="I83" s="746">
        <f t="shared" si="0"/>
        <v>603</v>
      </c>
      <c r="J83" s="746">
        <f t="shared" si="0"/>
        <v>619</v>
      </c>
      <c r="K83" s="746">
        <f t="shared" si="0"/>
        <v>581</v>
      </c>
      <c r="L83" s="746">
        <f t="shared" si="0"/>
        <v>547</v>
      </c>
      <c r="M83" s="746">
        <f>M21+M30+M40+M46+M52+M57+M63+M69+M81</f>
        <v>1</v>
      </c>
      <c r="N83" s="608">
        <f t="shared" si="0"/>
        <v>3609</v>
      </c>
      <c r="O83" s="750">
        <f t="shared" si="0"/>
        <v>5574</v>
      </c>
      <c r="P83" s="613"/>
      <c r="Q83" s="614"/>
      <c r="R83" s="614"/>
      <c r="S83" s="614"/>
      <c r="T83" s="614"/>
      <c r="U83" s="614"/>
      <c r="V83" s="614"/>
      <c r="W83" s="614"/>
      <c r="X83" s="614"/>
      <c r="Y83" s="614"/>
    </row>
  </sheetData>
  <mergeCells count="3">
    <mergeCell ref="B3:O3"/>
    <mergeCell ref="B4:O4"/>
    <mergeCell ref="B2:O2"/>
  </mergeCells>
  <phoneticPr fontId="4" type="noConversion"/>
  <pageMargins left="0.78740157480314965" right="0.78740157480314965" top="0.98425196850393704" bottom="0.98425196850393704" header="0.51181102362204722" footer="0.51181102362204722"/>
  <pageSetup paperSize="9" scale="86" orientation="portrait" r:id="rId1"/>
  <headerFooter alignWithMargins="0"/>
  <rowBreaks count="2" manualBreakCount="2">
    <brk id="57" max="16383" man="1"/>
    <brk id="6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90"/>
  <sheetViews>
    <sheetView topLeftCell="A70" zoomScaleNormal="100" workbookViewId="0">
      <selection activeCell="AA26" sqref="AA26"/>
    </sheetView>
  </sheetViews>
  <sheetFormatPr baseColWidth="10" defaultRowHeight="12.75" x14ac:dyDescent="0.2"/>
  <cols>
    <col min="1" max="1" width="6.42578125" bestFit="1" customWidth="1"/>
    <col min="2" max="2" width="19" style="606" customWidth="1"/>
    <col min="3" max="3" width="5" style="606" bestFit="1" customWidth="1"/>
    <col min="4" max="4" width="4.140625" style="606" bestFit="1" customWidth="1"/>
    <col min="5" max="5" width="5" style="606" bestFit="1" customWidth="1"/>
    <col min="6" max="6" width="4.140625" style="606" bestFit="1" customWidth="1"/>
    <col min="7" max="7" width="5" style="606" bestFit="1" customWidth="1"/>
    <col min="8" max="8" width="4.140625" style="606" bestFit="1" customWidth="1"/>
    <col min="9" max="9" width="5.140625" style="76" bestFit="1" customWidth="1"/>
    <col min="10" max="10" width="6.28515625" style="76" bestFit="1" customWidth="1"/>
    <col min="11" max="11" width="7.5703125" style="76" bestFit="1" customWidth="1"/>
    <col min="12" max="12" width="5" style="606" bestFit="1" customWidth="1"/>
    <col min="13" max="13" width="4.140625" style="606" bestFit="1" customWidth="1"/>
    <col min="14" max="14" width="5" style="606" bestFit="1" customWidth="1"/>
    <col min="15" max="15" width="4.140625" style="606" bestFit="1" customWidth="1"/>
    <col min="16" max="16" width="5" style="606" bestFit="1" customWidth="1"/>
    <col min="17" max="17" width="4.140625" style="606" bestFit="1" customWidth="1"/>
    <col min="18" max="18" width="5" style="606" bestFit="1" customWidth="1"/>
    <col min="19" max="19" width="4.140625" style="606" bestFit="1" customWidth="1"/>
    <col min="20" max="20" width="5" style="606" bestFit="1" customWidth="1"/>
    <col min="21" max="21" width="4.140625" style="606" bestFit="1" customWidth="1"/>
    <col min="22" max="22" width="5" style="606" bestFit="1" customWidth="1"/>
    <col min="23" max="23" width="4.140625" style="606" bestFit="1" customWidth="1"/>
    <col min="24" max="24" width="4.5703125" style="76" bestFit="1" customWidth="1"/>
    <col min="25" max="25" width="4.5703125" style="76" customWidth="1"/>
    <col min="26" max="26" width="6.28515625" style="76" bestFit="1" customWidth="1"/>
    <col min="27" max="27" width="7.5703125" style="76" bestFit="1" customWidth="1"/>
    <col min="28" max="28" width="8.28515625" style="76" bestFit="1" customWidth="1"/>
  </cols>
  <sheetData>
    <row r="1" spans="1:28" ht="14.25" thickBot="1" x14ac:dyDescent="0.3">
      <c r="A1" s="262"/>
      <c r="B1" s="568"/>
      <c r="C1" s="568"/>
      <c r="D1" s="568"/>
      <c r="E1" s="568"/>
      <c r="F1" s="568"/>
      <c r="G1" s="568"/>
      <c r="H1" s="568"/>
      <c r="I1" s="98"/>
      <c r="J1" s="98"/>
      <c r="K1" s="98"/>
      <c r="L1" s="568"/>
      <c r="M1" s="568"/>
      <c r="N1" s="568"/>
      <c r="O1" s="568"/>
      <c r="P1" s="568"/>
      <c r="Q1" s="568"/>
      <c r="R1" s="568"/>
      <c r="S1" s="568"/>
      <c r="T1" s="568"/>
      <c r="U1" s="568"/>
      <c r="V1" s="568"/>
      <c r="W1" s="568"/>
      <c r="X1" s="98"/>
      <c r="Y1" s="98"/>
      <c r="Z1" s="98"/>
      <c r="AA1" s="98"/>
      <c r="AB1" s="98"/>
    </row>
    <row r="2" spans="1:28" ht="15" x14ac:dyDescent="0.25">
      <c r="A2" s="262"/>
      <c r="B2" s="957" t="s">
        <v>758</v>
      </c>
      <c r="C2" s="958"/>
      <c r="D2" s="958"/>
      <c r="E2" s="958"/>
      <c r="F2" s="958"/>
      <c r="G2" s="958"/>
      <c r="H2" s="958"/>
      <c r="I2" s="958"/>
      <c r="J2" s="958"/>
      <c r="K2" s="958"/>
      <c r="L2" s="958"/>
      <c r="M2" s="958"/>
      <c r="N2" s="958"/>
      <c r="O2" s="958"/>
      <c r="P2" s="958"/>
      <c r="Q2" s="958"/>
      <c r="R2" s="958"/>
      <c r="S2" s="958"/>
      <c r="T2" s="958"/>
      <c r="U2" s="958"/>
      <c r="V2" s="958"/>
      <c r="W2" s="958"/>
      <c r="X2" s="958"/>
      <c r="Y2" s="958"/>
      <c r="Z2" s="958"/>
      <c r="AA2" s="958"/>
      <c r="AB2" s="959"/>
    </row>
    <row r="3" spans="1:28" ht="15" x14ac:dyDescent="0.25">
      <c r="A3" s="262"/>
      <c r="B3" s="960" t="s">
        <v>569</v>
      </c>
      <c r="C3" s="961"/>
      <c r="D3" s="961"/>
      <c r="E3" s="961"/>
      <c r="F3" s="961"/>
      <c r="G3" s="961"/>
      <c r="H3" s="961"/>
      <c r="I3" s="961"/>
      <c r="J3" s="961"/>
      <c r="K3" s="961"/>
      <c r="L3" s="961"/>
      <c r="M3" s="961"/>
      <c r="N3" s="961"/>
      <c r="O3" s="961"/>
      <c r="P3" s="961"/>
      <c r="Q3" s="961"/>
      <c r="R3" s="961"/>
      <c r="S3" s="961"/>
      <c r="T3" s="961"/>
      <c r="U3" s="961"/>
      <c r="V3" s="961"/>
      <c r="W3" s="961"/>
      <c r="X3" s="961"/>
      <c r="Y3" s="961"/>
      <c r="Z3" s="961"/>
      <c r="AA3" s="961"/>
      <c r="AB3" s="962"/>
    </row>
    <row r="4" spans="1:28" ht="15.75" thickBot="1" x14ac:dyDescent="0.3">
      <c r="A4" s="262"/>
      <c r="B4" s="963" t="s">
        <v>560</v>
      </c>
      <c r="C4" s="964"/>
      <c r="D4" s="964"/>
      <c r="E4" s="964"/>
      <c r="F4" s="964"/>
      <c r="G4" s="964"/>
      <c r="H4" s="964"/>
      <c r="I4" s="964"/>
      <c r="J4" s="964"/>
      <c r="K4" s="964"/>
      <c r="L4" s="964"/>
      <c r="M4" s="964"/>
      <c r="N4" s="964"/>
      <c r="O4" s="964"/>
      <c r="P4" s="964"/>
      <c r="Q4" s="964"/>
      <c r="R4" s="964"/>
      <c r="S4" s="964"/>
      <c r="T4" s="964"/>
      <c r="U4" s="964"/>
      <c r="V4" s="964"/>
      <c r="W4" s="964"/>
      <c r="X4" s="964"/>
      <c r="Y4" s="964"/>
      <c r="Z4" s="964"/>
      <c r="AA4" s="964"/>
      <c r="AB4" s="965"/>
    </row>
    <row r="5" spans="1:28" ht="13.5" x14ac:dyDescent="0.25">
      <c r="A5" s="262"/>
      <c r="B5" s="577"/>
      <c r="C5" s="577"/>
      <c r="D5" s="577"/>
      <c r="E5" s="577"/>
      <c r="F5" s="577"/>
      <c r="G5" s="577"/>
      <c r="H5" s="577"/>
      <c r="I5" s="573"/>
      <c r="J5" s="573"/>
      <c r="K5" s="573"/>
      <c r="L5" s="577"/>
      <c r="M5" s="577"/>
      <c r="N5" s="577"/>
      <c r="O5" s="577"/>
      <c r="P5" s="577"/>
      <c r="Q5" s="577"/>
      <c r="R5" s="577"/>
      <c r="S5" s="577"/>
      <c r="T5" s="577"/>
      <c r="U5" s="577"/>
      <c r="V5" s="577"/>
      <c r="W5" s="577"/>
      <c r="X5" s="573"/>
      <c r="Y5" s="573"/>
      <c r="Z5" s="573"/>
      <c r="AA5" s="573"/>
      <c r="AB5" s="573"/>
    </row>
    <row r="6" spans="1:28" ht="13.5" customHeight="1" x14ac:dyDescent="0.3">
      <c r="A6" s="262"/>
      <c r="B6" s="99" t="s">
        <v>730</v>
      </c>
      <c r="C6" s="846"/>
      <c r="D6" s="846"/>
      <c r="E6" s="846"/>
      <c r="F6" s="846"/>
      <c r="H6" s="847" t="s">
        <v>733</v>
      </c>
      <c r="I6" s="573"/>
      <c r="J6" s="573"/>
      <c r="K6" s="573"/>
      <c r="L6" s="577"/>
      <c r="M6" s="577"/>
      <c r="N6" s="577"/>
      <c r="O6" s="577"/>
      <c r="P6" s="577"/>
      <c r="Q6" s="577"/>
      <c r="R6" s="577"/>
      <c r="S6" s="577"/>
      <c r="T6" s="577"/>
      <c r="U6" s="577"/>
      <c r="V6" s="577"/>
      <c r="W6" s="577"/>
      <c r="X6" s="573"/>
      <c r="Y6" s="573"/>
      <c r="Z6" s="573"/>
      <c r="AA6" s="573"/>
      <c r="AB6" s="573"/>
    </row>
    <row r="7" spans="1:28" ht="13.5" customHeight="1" x14ac:dyDescent="0.3">
      <c r="A7" s="262"/>
      <c r="B7" s="99" t="s">
        <v>731</v>
      </c>
      <c r="C7" s="846"/>
      <c r="D7" s="846"/>
      <c r="E7" s="846"/>
      <c r="F7" s="846"/>
      <c r="H7" s="847" t="s">
        <v>734</v>
      </c>
      <c r="I7" s="573"/>
      <c r="J7" s="573"/>
      <c r="K7" s="573"/>
      <c r="L7" s="577"/>
      <c r="M7" s="577"/>
      <c r="N7" s="577"/>
      <c r="O7" s="577"/>
      <c r="P7" s="577"/>
      <c r="Q7" s="577"/>
      <c r="R7" s="577"/>
      <c r="S7" s="577"/>
      <c r="T7" s="577"/>
      <c r="U7" s="577"/>
      <c r="V7" s="577"/>
      <c r="W7" s="577"/>
      <c r="X7" s="573"/>
      <c r="Y7" s="573"/>
      <c r="Z7" s="573"/>
      <c r="AA7" s="573"/>
      <c r="AB7" s="573"/>
    </row>
    <row r="8" spans="1:28" ht="13.5" customHeight="1" x14ac:dyDescent="0.3">
      <c r="A8" s="262"/>
      <c r="B8" s="99" t="s">
        <v>732</v>
      </c>
      <c r="C8" s="255"/>
      <c r="D8" s="255"/>
      <c r="E8" s="255"/>
      <c r="F8" s="256"/>
      <c r="G8" s="255"/>
      <c r="H8" s="848" t="s">
        <v>472</v>
      </c>
      <c r="I8" s="573"/>
      <c r="J8" s="573"/>
      <c r="K8" s="573"/>
      <c r="L8" s="577"/>
      <c r="M8" s="577"/>
      <c r="N8" s="577"/>
      <c r="O8" s="577"/>
      <c r="P8" s="577"/>
      <c r="Q8" s="577"/>
      <c r="R8" s="577"/>
      <c r="S8" s="577"/>
      <c r="T8" s="577"/>
      <c r="U8" s="577"/>
      <c r="V8" s="577"/>
      <c r="W8" s="577"/>
      <c r="X8" s="573"/>
      <c r="Y8" s="573"/>
      <c r="Z8" s="573"/>
      <c r="AA8" s="573"/>
      <c r="AB8" s="573"/>
    </row>
    <row r="9" spans="1:28" ht="13.5" customHeight="1" x14ac:dyDescent="0.25">
      <c r="A9" s="262"/>
      <c r="B9" s="99" t="s">
        <v>305</v>
      </c>
      <c r="C9" s="255"/>
      <c r="D9" s="255"/>
      <c r="E9" s="255"/>
      <c r="F9" s="255"/>
      <c r="G9" s="255"/>
      <c r="H9" s="604"/>
      <c r="I9" s="573"/>
      <c r="J9" s="573"/>
      <c r="K9" s="573"/>
      <c r="L9" s="577"/>
      <c r="M9" s="577"/>
      <c r="N9" s="577"/>
      <c r="O9" s="577"/>
      <c r="P9" s="577"/>
      <c r="Q9" s="577"/>
      <c r="R9" s="577"/>
      <c r="S9" s="577"/>
      <c r="T9" s="577"/>
      <c r="U9" s="577"/>
      <c r="V9" s="577"/>
      <c r="W9" s="577"/>
      <c r="X9" s="573"/>
      <c r="Y9" s="573"/>
      <c r="Z9" s="573"/>
      <c r="AA9" s="573"/>
      <c r="AB9" s="573"/>
    </row>
    <row r="10" spans="1:28" ht="13.5" x14ac:dyDescent="0.25">
      <c r="A10" s="262"/>
      <c r="B10" s="577"/>
      <c r="C10" s="577"/>
      <c r="D10" s="577"/>
      <c r="E10" s="577"/>
      <c r="F10" s="577"/>
      <c r="G10" s="577"/>
      <c r="H10" s="577"/>
      <c r="I10" s="573"/>
      <c r="J10" s="573"/>
      <c r="K10" s="573"/>
      <c r="L10" s="577"/>
      <c r="M10" s="577"/>
      <c r="N10" s="577"/>
      <c r="O10" s="577"/>
      <c r="P10" s="577"/>
      <c r="Q10" s="577"/>
      <c r="R10" s="577"/>
      <c r="S10" s="577"/>
      <c r="T10" s="577"/>
      <c r="U10" s="577"/>
      <c r="V10" s="577"/>
      <c r="W10" s="577"/>
      <c r="X10" s="573"/>
      <c r="Y10" s="573"/>
      <c r="Z10" s="573"/>
      <c r="AA10" s="573"/>
      <c r="AB10" s="573"/>
    </row>
    <row r="11" spans="1:28" ht="40.5" x14ac:dyDescent="0.25">
      <c r="A11" s="262" t="s">
        <v>364</v>
      </c>
      <c r="B11" s="578"/>
      <c r="C11" s="578" t="s">
        <v>27</v>
      </c>
      <c r="D11" s="578" t="s">
        <v>264</v>
      </c>
      <c r="E11" s="578" t="s">
        <v>28</v>
      </c>
      <c r="F11" s="578" t="s">
        <v>264</v>
      </c>
      <c r="G11" s="578" t="s">
        <v>29</v>
      </c>
      <c r="H11" s="578" t="s">
        <v>264</v>
      </c>
      <c r="I11" s="738" t="s">
        <v>524</v>
      </c>
      <c r="J11" s="738" t="s">
        <v>526</v>
      </c>
      <c r="K11" s="594" t="s">
        <v>531</v>
      </c>
      <c r="L11" s="578" t="s">
        <v>31</v>
      </c>
      <c r="M11" s="578" t="s">
        <v>264</v>
      </c>
      <c r="N11" s="578" t="s">
        <v>32</v>
      </c>
      <c r="O11" s="578" t="s">
        <v>264</v>
      </c>
      <c r="P11" s="578" t="s">
        <v>33</v>
      </c>
      <c r="Q11" s="578" t="s">
        <v>264</v>
      </c>
      <c r="R11" s="578" t="s">
        <v>34</v>
      </c>
      <c r="S11" s="578" t="s">
        <v>264</v>
      </c>
      <c r="T11" s="578" t="s">
        <v>35</v>
      </c>
      <c r="U11" s="578" t="s">
        <v>264</v>
      </c>
      <c r="V11" s="578" t="s">
        <v>36</v>
      </c>
      <c r="W11" s="578" t="s">
        <v>264</v>
      </c>
      <c r="X11" s="738" t="s">
        <v>524</v>
      </c>
      <c r="Y11" s="738" t="s">
        <v>737</v>
      </c>
      <c r="Z11" s="738" t="s">
        <v>525</v>
      </c>
      <c r="AA11" s="594" t="s">
        <v>528</v>
      </c>
      <c r="AB11" s="592" t="s">
        <v>727</v>
      </c>
    </row>
    <row r="12" spans="1:28" ht="13.5" x14ac:dyDescent="0.25">
      <c r="A12" s="262"/>
      <c r="B12" s="578"/>
      <c r="C12" s="578"/>
      <c r="D12" s="578"/>
      <c r="E12" s="578"/>
      <c r="F12" s="578"/>
      <c r="G12" s="578"/>
      <c r="H12" s="578"/>
      <c r="I12" s="737"/>
      <c r="J12" s="737"/>
      <c r="K12" s="390"/>
      <c r="L12" s="578"/>
      <c r="M12" s="578"/>
      <c r="N12" s="578"/>
      <c r="O12" s="578"/>
      <c r="P12" s="578"/>
      <c r="Q12" s="578"/>
      <c r="R12" s="578"/>
      <c r="S12" s="578"/>
      <c r="T12" s="578"/>
      <c r="U12" s="578"/>
      <c r="V12" s="578"/>
      <c r="W12" s="578"/>
      <c r="X12" s="737"/>
      <c r="Y12" s="737"/>
      <c r="Z12" s="737"/>
      <c r="AA12" s="390"/>
      <c r="AB12" s="258"/>
    </row>
    <row r="13" spans="1:28" ht="13.5" x14ac:dyDescent="0.25">
      <c r="A13" s="262" t="s">
        <v>373</v>
      </c>
      <c r="B13" s="579" t="s">
        <v>44</v>
      </c>
      <c r="C13" s="566">
        <v>4</v>
      </c>
      <c r="D13" s="566"/>
      <c r="E13" s="566">
        <v>6</v>
      </c>
      <c r="F13" s="566"/>
      <c r="G13" s="566">
        <v>3</v>
      </c>
      <c r="H13" s="566"/>
      <c r="I13" s="744">
        <v>0</v>
      </c>
      <c r="J13" s="740">
        <v>13</v>
      </c>
      <c r="K13" s="390">
        <v>13</v>
      </c>
      <c r="L13" s="566">
        <v>10</v>
      </c>
      <c r="M13" s="566"/>
      <c r="N13" s="566">
        <v>8</v>
      </c>
      <c r="O13" s="566"/>
      <c r="P13" s="566">
        <v>6</v>
      </c>
      <c r="Q13" s="566"/>
      <c r="R13" s="566">
        <v>5</v>
      </c>
      <c r="S13" s="566"/>
      <c r="T13" s="566">
        <v>4</v>
      </c>
      <c r="U13" s="566"/>
      <c r="V13" s="566">
        <v>6</v>
      </c>
      <c r="W13" s="566"/>
      <c r="X13" s="737">
        <v>0</v>
      </c>
      <c r="Y13" s="737"/>
      <c r="Z13" s="737">
        <v>39</v>
      </c>
      <c r="AA13" s="390">
        <v>39</v>
      </c>
      <c r="AB13" s="598">
        <v>52</v>
      </c>
    </row>
    <row r="14" spans="1:28" ht="13.5" x14ac:dyDescent="0.25">
      <c r="A14" s="262" t="s">
        <v>374</v>
      </c>
      <c r="B14" s="579" t="s">
        <v>45</v>
      </c>
      <c r="C14" s="566">
        <v>9</v>
      </c>
      <c r="D14" s="566"/>
      <c r="E14" s="566">
        <v>4</v>
      </c>
      <c r="F14" s="566"/>
      <c r="G14" s="566">
        <v>7</v>
      </c>
      <c r="H14" s="566"/>
      <c r="I14" s="744">
        <v>0</v>
      </c>
      <c r="J14" s="740">
        <v>20</v>
      </c>
      <c r="K14" s="390">
        <v>20</v>
      </c>
      <c r="L14" s="566">
        <v>4</v>
      </c>
      <c r="M14" s="566"/>
      <c r="N14" s="566">
        <v>5</v>
      </c>
      <c r="O14" s="566"/>
      <c r="P14" s="566">
        <v>2</v>
      </c>
      <c r="Q14" s="566"/>
      <c r="R14" s="566">
        <v>4</v>
      </c>
      <c r="S14" s="566"/>
      <c r="T14" s="566">
        <v>3</v>
      </c>
      <c r="U14" s="566"/>
      <c r="V14" s="566">
        <v>7</v>
      </c>
      <c r="W14" s="566"/>
      <c r="X14" s="737">
        <v>0</v>
      </c>
      <c r="Y14" s="737"/>
      <c r="Z14" s="737">
        <v>25</v>
      </c>
      <c r="AA14" s="390">
        <v>25</v>
      </c>
      <c r="AB14" s="598">
        <v>45</v>
      </c>
    </row>
    <row r="15" spans="1:28" ht="13.5" x14ac:dyDescent="0.25">
      <c r="A15" s="262" t="s">
        <v>375</v>
      </c>
      <c r="B15" s="579" t="s">
        <v>46</v>
      </c>
      <c r="C15" s="566">
        <v>3</v>
      </c>
      <c r="D15" s="566"/>
      <c r="E15" s="566">
        <v>5</v>
      </c>
      <c r="F15" s="566"/>
      <c r="G15" s="566">
        <v>5</v>
      </c>
      <c r="H15" s="566"/>
      <c r="I15" s="744">
        <v>0</v>
      </c>
      <c r="J15" s="740">
        <v>13</v>
      </c>
      <c r="K15" s="390">
        <v>13</v>
      </c>
      <c r="L15" s="566">
        <v>7</v>
      </c>
      <c r="M15" s="566"/>
      <c r="N15" s="566">
        <v>7</v>
      </c>
      <c r="O15" s="566"/>
      <c r="P15" s="566">
        <v>11</v>
      </c>
      <c r="Q15" s="566"/>
      <c r="R15" s="566">
        <v>8</v>
      </c>
      <c r="S15" s="566"/>
      <c r="T15" s="566">
        <v>7</v>
      </c>
      <c r="U15" s="566"/>
      <c r="V15" s="566">
        <v>5</v>
      </c>
      <c r="W15" s="566"/>
      <c r="X15" s="737">
        <v>0</v>
      </c>
      <c r="Y15" s="737"/>
      <c r="Z15" s="737">
        <v>45</v>
      </c>
      <c r="AA15" s="390">
        <v>45</v>
      </c>
      <c r="AB15" s="598">
        <v>58</v>
      </c>
    </row>
    <row r="16" spans="1:28" ht="13.5" x14ac:dyDescent="0.25">
      <c r="A16" s="262" t="s">
        <v>369</v>
      </c>
      <c r="B16" s="579" t="s">
        <v>372</v>
      </c>
      <c r="C16" s="566">
        <v>16</v>
      </c>
      <c r="D16" s="566"/>
      <c r="E16" s="566">
        <v>18</v>
      </c>
      <c r="F16" s="566"/>
      <c r="G16" s="566">
        <v>8</v>
      </c>
      <c r="H16" s="566"/>
      <c r="I16" s="744">
        <v>0</v>
      </c>
      <c r="J16" s="740">
        <v>42</v>
      </c>
      <c r="K16" s="390">
        <v>42</v>
      </c>
      <c r="L16" s="566">
        <v>15</v>
      </c>
      <c r="M16" s="566"/>
      <c r="N16" s="566">
        <v>11</v>
      </c>
      <c r="O16" s="566"/>
      <c r="P16" s="566">
        <v>13</v>
      </c>
      <c r="Q16" s="566"/>
      <c r="R16" s="566">
        <v>19</v>
      </c>
      <c r="S16" s="566"/>
      <c r="T16" s="566">
        <v>11</v>
      </c>
      <c r="U16" s="566"/>
      <c r="V16" s="566">
        <v>18</v>
      </c>
      <c r="W16" s="566"/>
      <c r="X16" s="737">
        <v>0</v>
      </c>
      <c r="Y16" s="737"/>
      <c r="Z16" s="737">
        <v>87</v>
      </c>
      <c r="AA16" s="390">
        <v>87</v>
      </c>
      <c r="AB16" s="598">
        <v>129</v>
      </c>
    </row>
    <row r="17" spans="1:28" ht="13.5" x14ac:dyDescent="0.25">
      <c r="A17" s="262" t="s">
        <v>370</v>
      </c>
      <c r="B17" s="579" t="s">
        <v>49</v>
      </c>
      <c r="C17" s="566">
        <v>2</v>
      </c>
      <c r="D17" s="566"/>
      <c r="E17" s="566">
        <v>6</v>
      </c>
      <c r="F17" s="566"/>
      <c r="G17" s="566">
        <v>1</v>
      </c>
      <c r="H17" s="566"/>
      <c r="I17" s="744">
        <v>0</v>
      </c>
      <c r="J17" s="740">
        <v>9</v>
      </c>
      <c r="K17" s="390">
        <v>9</v>
      </c>
      <c r="L17" s="566">
        <v>1</v>
      </c>
      <c r="M17" s="566"/>
      <c r="N17" s="579">
        <v>5</v>
      </c>
      <c r="O17" s="579"/>
      <c r="P17" s="579">
        <v>3</v>
      </c>
      <c r="Q17" s="579"/>
      <c r="R17" s="579">
        <v>1</v>
      </c>
      <c r="S17" s="579"/>
      <c r="T17" s="579">
        <v>4</v>
      </c>
      <c r="U17" s="579"/>
      <c r="V17" s="579">
        <v>1</v>
      </c>
      <c r="W17" s="579"/>
      <c r="X17" s="737">
        <v>0</v>
      </c>
      <c r="Y17" s="737"/>
      <c r="Z17" s="737">
        <v>15</v>
      </c>
      <c r="AA17" s="390">
        <v>15</v>
      </c>
      <c r="AB17" s="598">
        <v>24</v>
      </c>
    </row>
    <row r="18" spans="1:28" ht="13.5" x14ac:dyDescent="0.25">
      <c r="A18" s="262" t="s">
        <v>371</v>
      </c>
      <c r="B18" s="579" t="s">
        <v>47</v>
      </c>
      <c r="C18" s="566">
        <v>2</v>
      </c>
      <c r="D18" s="566"/>
      <c r="E18" s="566">
        <v>10</v>
      </c>
      <c r="F18" s="566"/>
      <c r="G18" s="566">
        <v>8</v>
      </c>
      <c r="H18" s="566"/>
      <c r="I18" s="744">
        <v>0</v>
      </c>
      <c r="J18" s="740">
        <v>20</v>
      </c>
      <c r="K18" s="390">
        <v>20</v>
      </c>
      <c r="L18" s="566">
        <v>4</v>
      </c>
      <c r="M18" s="566"/>
      <c r="N18" s="579">
        <v>9</v>
      </c>
      <c r="O18" s="579"/>
      <c r="P18" s="579">
        <v>3</v>
      </c>
      <c r="Q18" s="579"/>
      <c r="R18" s="579">
        <v>10</v>
      </c>
      <c r="S18" s="579"/>
      <c r="T18" s="579">
        <v>3</v>
      </c>
      <c r="U18" s="579"/>
      <c r="V18" s="579">
        <v>6</v>
      </c>
      <c r="W18" s="579"/>
      <c r="X18" s="737">
        <v>0</v>
      </c>
      <c r="Y18" s="737"/>
      <c r="Z18" s="737">
        <v>35</v>
      </c>
      <c r="AA18" s="390">
        <v>35</v>
      </c>
      <c r="AB18" s="598">
        <v>55</v>
      </c>
    </row>
    <row r="19" spans="1:28" ht="13.5" x14ac:dyDescent="0.25">
      <c r="A19" s="262" t="s">
        <v>376</v>
      </c>
      <c r="B19" s="579" t="s">
        <v>51</v>
      </c>
      <c r="C19" s="566">
        <v>3</v>
      </c>
      <c r="D19" s="566"/>
      <c r="E19" s="566">
        <v>6</v>
      </c>
      <c r="F19" s="566"/>
      <c r="G19" s="566">
        <v>5</v>
      </c>
      <c r="H19" s="566"/>
      <c r="I19" s="744">
        <v>0</v>
      </c>
      <c r="J19" s="740">
        <v>14</v>
      </c>
      <c r="K19" s="390">
        <v>14</v>
      </c>
      <c r="L19" s="566">
        <v>7</v>
      </c>
      <c r="M19" s="566"/>
      <c r="N19" s="579">
        <v>7</v>
      </c>
      <c r="O19" s="579"/>
      <c r="P19" s="579">
        <v>6</v>
      </c>
      <c r="Q19" s="579"/>
      <c r="R19" s="579">
        <v>6</v>
      </c>
      <c r="S19" s="579"/>
      <c r="T19" s="579">
        <v>1</v>
      </c>
      <c r="U19" s="579"/>
      <c r="V19" s="579">
        <v>7</v>
      </c>
      <c r="W19" s="579"/>
      <c r="X19" s="737">
        <v>0</v>
      </c>
      <c r="Y19" s="737"/>
      <c r="Z19" s="737">
        <v>34</v>
      </c>
      <c r="AA19" s="390">
        <v>34</v>
      </c>
      <c r="AB19" s="598">
        <v>48</v>
      </c>
    </row>
    <row r="20" spans="1:28" ht="13.5" x14ac:dyDescent="0.25">
      <c r="A20" s="262" t="s">
        <v>377</v>
      </c>
      <c r="B20" s="579" t="s">
        <v>48</v>
      </c>
      <c r="C20" s="566">
        <v>6</v>
      </c>
      <c r="D20" s="566"/>
      <c r="E20" s="566">
        <v>5</v>
      </c>
      <c r="F20" s="566"/>
      <c r="G20" s="566">
        <v>5</v>
      </c>
      <c r="H20" s="566"/>
      <c r="I20" s="744">
        <v>0</v>
      </c>
      <c r="J20" s="740">
        <v>16</v>
      </c>
      <c r="K20" s="390">
        <v>16</v>
      </c>
      <c r="L20" s="566">
        <v>7</v>
      </c>
      <c r="M20" s="566"/>
      <c r="N20" s="579">
        <v>14</v>
      </c>
      <c r="O20" s="579"/>
      <c r="P20" s="579">
        <v>9</v>
      </c>
      <c r="Q20" s="579"/>
      <c r="R20" s="579">
        <v>10</v>
      </c>
      <c r="S20" s="579"/>
      <c r="T20" s="579">
        <v>8</v>
      </c>
      <c r="U20" s="579"/>
      <c r="V20" s="579">
        <v>4</v>
      </c>
      <c r="W20" s="579"/>
      <c r="X20" s="737">
        <v>0</v>
      </c>
      <c r="Y20" s="737"/>
      <c r="Z20" s="737">
        <v>52</v>
      </c>
      <c r="AA20" s="390">
        <v>52</v>
      </c>
      <c r="AB20" s="598">
        <v>68</v>
      </c>
    </row>
    <row r="21" spans="1:28" ht="13.5" x14ac:dyDescent="0.25">
      <c r="A21" s="262" t="s">
        <v>378</v>
      </c>
      <c r="B21" s="579" t="s">
        <v>50</v>
      </c>
      <c r="C21" s="566">
        <v>2</v>
      </c>
      <c r="D21" s="566"/>
      <c r="E21" s="566">
        <v>3</v>
      </c>
      <c r="F21" s="566"/>
      <c r="G21" s="566">
        <v>1</v>
      </c>
      <c r="H21" s="566"/>
      <c r="I21" s="744">
        <v>0</v>
      </c>
      <c r="J21" s="740">
        <v>6</v>
      </c>
      <c r="K21" s="390">
        <v>6</v>
      </c>
      <c r="L21" s="566">
        <v>2</v>
      </c>
      <c r="M21" s="566"/>
      <c r="N21" s="579">
        <v>2</v>
      </c>
      <c r="O21" s="579"/>
      <c r="P21" s="579">
        <v>3</v>
      </c>
      <c r="Q21" s="579"/>
      <c r="R21" s="579">
        <v>4</v>
      </c>
      <c r="S21" s="579"/>
      <c r="T21" s="579">
        <v>5</v>
      </c>
      <c r="U21" s="579"/>
      <c r="V21" s="579">
        <v>5</v>
      </c>
      <c r="W21" s="579"/>
      <c r="X21" s="737">
        <v>0</v>
      </c>
      <c r="Y21" s="737"/>
      <c r="Z21" s="737">
        <v>21</v>
      </c>
      <c r="AA21" s="390">
        <v>21</v>
      </c>
      <c r="AB21" s="598">
        <v>27</v>
      </c>
    </row>
    <row r="22" spans="1:28" ht="13.5" x14ac:dyDescent="0.25">
      <c r="A22" s="262"/>
      <c r="B22" s="625" t="s">
        <v>52</v>
      </c>
      <c r="C22" s="625">
        <v>47</v>
      </c>
      <c r="D22" s="625">
        <v>0</v>
      </c>
      <c r="E22" s="625">
        <v>63</v>
      </c>
      <c r="F22" s="625">
        <v>0</v>
      </c>
      <c r="G22" s="625">
        <v>43</v>
      </c>
      <c r="H22" s="625">
        <v>0</v>
      </c>
      <c r="I22" s="626">
        <v>0</v>
      </c>
      <c r="J22" s="626">
        <v>153</v>
      </c>
      <c r="K22" s="627">
        <v>153</v>
      </c>
      <c r="L22" s="625">
        <v>57</v>
      </c>
      <c r="M22" s="625">
        <v>0</v>
      </c>
      <c r="N22" s="625">
        <v>68</v>
      </c>
      <c r="O22" s="625">
        <v>0</v>
      </c>
      <c r="P22" s="625">
        <v>56</v>
      </c>
      <c r="Q22" s="625">
        <v>0</v>
      </c>
      <c r="R22" s="625">
        <v>67</v>
      </c>
      <c r="S22" s="625">
        <v>0</v>
      </c>
      <c r="T22" s="625">
        <v>46</v>
      </c>
      <c r="U22" s="625">
        <v>0</v>
      </c>
      <c r="V22" s="625">
        <v>59</v>
      </c>
      <c r="W22" s="625">
        <v>0</v>
      </c>
      <c r="X22" s="626">
        <v>0</v>
      </c>
      <c r="Y22" s="626">
        <v>0</v>
      </c>
      <c r="Z22" s="626">
        <v>353</v>
      </c>
      <c r="AA22" s="627">
        <v>353</v>
      </c>
      <c r="AB22" s="626">
        <v>506</v>
      </c>
    </row>
    <row r="23" spans="1:28" ht="13.5" x14ac:dyDescent="0.25">
      <c r="A23" s="262"/>
      <c r="B23" s="588"/>
      <c r="C23" s="588"/>
      <c r="D23" s="588"/>
      <c r="E23" s="588"/>
      <c r="F23" s="588"/>
      <c r="G23" s="588"/>
      <c r="H23" s="588"/>
      <c r="I23" s="744"/>
      <c r="J23" s="740"/>
      <c r="K23" s="390"/>
      <c r="L23" s="588"/>
      <c r="M23" s="588"/>
      <c r="N23" s="588"/>
      <c r="O23" s="588"/>
      <c r="P23" s="588"/>
      <c r="Q23" s="588"/>
      <c r="R23" s="588"/>
      <c r="S23" s="588"/>
      <c r="T23" s="588"/>
      <c r="U23" s="588"/>
      <c r="V23" s="588"/>
      <c r="W23" s="588"/>
      <c r="X23" s="737"/>
      <c r="Y23" s="737"/>
      <c r="Z23" s="737"/>
      <c r="AA23" s="390"/>
      <c r="AB23" s="598"/>
    </row>
    <row r="24" spans="1:28" ht="13.5" x14ac:dyDescent="0.25">
      <c r="A24" s="262" t="s">
        <v>379</v>
      </c>
      <c r="B24" s="579" t="s">
        <v>53</v>
      </c>
      <c r="C24" s="566">
        <v>21</v>
      </c>
      <c r="D24" s="566"/>
      <c r="E24" s="566">
        <v>10</v>
      </c>
      <c r="F24" s="566"/>
      <c r="G24" s="566">
        <v>12</v>
      </c>
      <c r="H24" s="566"/>
      <c r="I24" s="744">
        <v>0</v>
      </c>
      <c r="J24" s="740">
        <v>43</v>
      </c>
      <c r="K24" s="390">
        <v>43</v>
      </c>
      <c r="L24" s="566">
        <v>17</v>
      </c>
      <c r="M24" s="566"/>
      <c r="N24" s="566">
        <v>14</v>
      </c>
      <c r="O24" s="566"/>
      <c r="P24" s="566">
        <v>13</v>
      </c>
      <c r="Q24" s="566">
        <v>1</v>
      </c>
      <c r="R24" s="566">
        <v>9</v>
      </c>
      <c r="S24" s="566"/>
      <c r="T24" s="566">
        <v>17</v>
      </c>
      <c r="U24" s="566">
        <v>1</v>
      </c>
      <c r="V24" s="566">
        <v>16</v>
      </c>
      <c r="W24" s="566"/>
      <c r="X24" s="737">
        <v>2</v>
      </c>
      <c r="Y24" s="737"/>
      <c r="Z24" s="737">
        <v>86</v>
      </c>
      <c r="AA24" s="390">
        <v>88</v>
      </c>
      <c r="AB24" s="598">
        <v>131</v>
      </c>
    </row>
    <row r="25" spans="1:28" ht="13.5" x14ac:dyDescent="0.25">
      <c r="A25" s="262" t="s">
        <v>380</v>
      </c>
      <c r="B25" s="579" t="s">
        <v>54</v>
      </c>
      <c r="C25" s="566">
        <v>10</v>
      </c>
      <c r="D25" s="566"/>
      <c r="E25" s="566">
        <v>3</v>
      </c>
      <c r="F25" s="566"/>
      <c r="G25" s="566">
        <v>8</v>
      </c>
      <c r="H25" s="566"/>
      <c r="I25" s="744">
        <v>0</v>
      </c>
      <c r="J25" s="740">
        <v>21</v>
      </c>
      <c r="K25" s="390">
        <v>21</v>
      </c>
      <c r="L25" s="566">
        <v>7</v>
      </c>
      <c r="M25" s="566"/>
      <c r="N25" s="566">
        <v>5</v>
      </c>
      <c r="O25" s="566"/>
      <c r="P25" s="566">
        <v>9</v>
      </c>
      <c r="Q25" s="566"/>
      <c r="R25" s="566">
        <v>4</v>
      </c>
      <c r="S25" s="566"/>
      <c r="T25" s="566">
        <v>7</v>
      </c>
      <c r="U25" s="566"/>
      <c r="V25" s="566">
        <v>9</v>
      </c>
      <c r="W25" s="566"/>
      <c r="X25" s="737">
        <v>0</v>
      </c>
      <c r="Y25" s="737"/>
      <c r="Z25" s="737">
        <v>41</v>
      </c>
      <c r="AA25" s="390">
        <v>41</v>
      </c>
      <c r="AB25" s="598">
        <v>62</v>
      </c>
    </row>
    <row r="26" spans="1:28" ht="13.5" x14ac:dyDescent="0.25">
      <c r="A26" s="262" t="s">
        <v>381</v>
      </c>
      <c r="B26" s="579" t="s">
        <v>55</v>
      </c>
      <c r="C26" s="566">
        <v>1</v>
      </c>
      <c r="D26" s="566"/>
      <c r="E26" s="566">
        <v>6</v>
      </c>
      <c r="F26" s="566"/>
      <c r="G26" s="566">
        <v>5</v>
      </c>
      <c r="H26" s="566"/>
      <c r="I26" s="744">
        <v>0</v>
      </c>
      <c r="J26" s="740">
        <v>12</v>
      </c>
      <c r="K26" s="390">
        <v>12</v>
      </c>
      <c r="L26" s="566">
        <v>0</v>
      </c>
      <c r="M26" s="566"/>
      <c r="N26" s="566">
        <v>0</v>
      </c>
      <c r="O26" s="566"/>
      <c r="P26" s="566">
        <v>0</v>
      </c>
      <c r="Q26" s="566"/>
      <c r="R26" s="566">
        <v>0</v>
      </c>
      <c r="S26" s="566"/>
      <c r="T26" s="566">
        <v>0</v>
      </c>
      <c r="U26" s="566"/>
      <c r="V26" s="566">
        <v>0</v>
      </c>
      <c r="W26" s="566"/>
      <c r="X26" s="737">
        <v>0</v>
      </c>
      <c r="Y26" s="737"/>
      <c r="Z26" s="737">
        <v>0</v>
      </c>
      <c r="AA26" s="755">
        <v>0</v>
      </c>
      <c r="AB26" s="598">
        <v>12</v>
      </c>
    </row>
    <row r="27" spans="1:28" ht="13.5" x14ac:dyDescent="0.25">
      <c r="A27" s="262" t="s">
        <v>382</v>
      </c>
      <c r="B27" s="579" t="s">
        <v>56</v>
      </c>
      <c r="C27" s="566">
        <v>5</v>
      </c>
      <c r="D27" s="566"/>
      <c r="E27" s="566">
        <v>6</v>
      </c>
      <c r="F27" s="566"/>
      <c r="G27" s="566">
        <v>7</v>
      </c>
      <c r="H27" s="566"/>
      <c r="I27" s="744">
        <v>0</v>
      </c>
      <c r="J27" s="740">
        <v>18</v>
      </c>
      <c r="K27" s="390">
        <v>18</v>
      </c>
      <c r="L27" s="566">
        <v>7</v>
      </c>
      <c r="M27" s="566"/>
      <c r="N27" s="566">
        <v>9</v>
      </c>
      <c r="O27" s="566"/>
      <c r="P27" s="566">
        <v>14</v>
      </c>
      <c r="Q27" s="566"/>
      <c r="R27" s="566">
        <v>3</v>
      </c>
      <c r="S27" s="566"/>
      <c r="T27" s="566">
        <v>8</v>
      </c>
      <c r="U27" s="566"/>
      <c r="V27" s="566">
        <v>6</v>
      </c>
      <c r="W27" s="566"/>
      <c r="X27" s="737">
        <v>0</v>
      </c>
      <c r="Y27" s="737"/>
      <c r="Z27" s="737">
        <v>47</v>
      </c>
      <c r="AA27" s="390">
        <v>47</v>
      </c>
      <c r="AB27" s="598">
        <v>65</v>
      </c>
    </row>
    <row r="28" spans="1:28" ht="13.5" x14ac:dyDescent="0.25">
      <c r="A28" s="262" t="s">
        <v>383</v>
      </c>
      <c r="B28" s="579" t="s">
        <v>57</v>
      </c>
      <c r="C28" s="566">
        <v>15</v>
      </c>
      <c r="D28" s="566"/>
      <c r="E28" s="566">
        <v>10</v>
      </c>
      <c r="F28" s="566"/>
      <c r="G28" s="566">
        <v>8</v>
      </c>
      <c r="H28" s="566">
        <v>4</v>
      </c>
      <c r="I28" s="744">
        <v>4</v>
      </c>
      <c r="J28" s="740">
        <v>33</v>
      </c>
      <c r="K28" s="390">
        <v>37</v>
      </c>
      <c r="L28" s="566">
        <v>9</v>
      </c>
      <c r="M28" s="566">
        <v>1</v>
      </c>
      <c r="N28" s="566">
        <v>4</v>
      </c>
      <c r="O28" s="566">
        <v>2</v>
      </c>
      <c r="P28" s="566">
        <v>7</v>
      </c>
      <c r="Q28" s="566">
        <v>2</v>
      </c>
      <c r="R28" s="566">
        <v>12</v>
      </c>
      <c r="S28" s="566">
        <v>1</v>
      </c>
      <c r="T28" s="566">
        <v>6</v>
      </c>
      <c r="U28" s="566"/>
      <c r="V28" s="566">
        <v>12</v>
      </c>
      <c r="W28" s="566">
        <v>1</v>
      </c>
      <c r="X28" s="737">
        <v>7</v>
      </c>
      <c r="Y28" s="737"/>
      <c r="Z28" s="737">
        <v>50</v>
      </c>
      <c r="AA28" s="390">
        <v>57</v>
      </c>
      <c r="AB28" s="598">
        <v>94</v>
      </c>
    </row>
    <row r="29" spans="1:28" ht="13.5" x14ac:dyDescent="0.25">
      <c r="A29" s="262" t="s">
        <v>384</v>
      </c>
      <c r="B29" s="579" t="s">
        <v>58</v>
      </c>
      <c r="C29" s="566">
        <v>3</v>
      </c>
      <c r="D29" s="566"/>
      <c r="E29" s="566">
        <v>15</v>
      </c>
      <c r="F29" s="566"/>
      <c r="G29" s="566">
        <v>11</v>
      </c>
      <c r="H29" s="566"/>
      <c r="I29" s="744">
        <v>0</v>
      </c>
      <c r="J29" s="740">
        <v>29</v>
      </c>
      <c r="K29" s="390">
        <v>29</v>
      </c>
      <c r="L29" s="566">
        <v>6</v>
      </c>
      <c r="M29" s="566"/>
      <c r="N29" s="566">
        <v>8</v>
      </c>
      <c r="O29" s="566"/>
      <c r="P29" s="566">
        <v>12</v>
      </c>
      <c r="Q29" s="566"/>
      <c r="R29" s="566">
        <v>5</v>
      </c>
      <c r="S29" s="566"/>
      <c r="T29" s="566">
        <v>8</v>
      </c>
      <c r="U29" s="566"/>
      <c r="V29" s="566">
        <v>6</v>
      </c>
      <c r="W29" s="566"/>
      <c r="X29" s="737">
        <v>0</v>
      </c>
      <c r="Y29" s="737"/>
      <c r="Z29" s="737">
        <v>45</v>
      </c>
      <c r="AA29" s="390">
        <v>45</v>
      </c>
      <c r="AB29" s="598">
        <v>74</v>
      </c>
    </row>
    <row r="30" spans="1:28" ht="13.5" x14ac:dyDescent="0.25">
      <c r="A30" s="262" t="s">
        <v>385</v>
      </c>
      <c r="B30" s="579" t="s">
        <v>59</v>
      </c>
      <c r="C30" s="566">
        <v>2</v>
      </c>
      <c r="D30" s="566"/>
      <c r="E30" s="566">
        <v>4</v>
      </c>
      <c r="F30" s="566"/>
      <c r="G30" s="566">
        <v>2</v>
      </c>
      <c r="H30" s="566"/>
      <c r="I30" s="744">
        <v>0</v>
      </c>
      <c r="J30" s="740">
        <v>8</v>
      </c>
      <c r="K30" s="390">
        <v>8</v>
      </c>
      <c r="L30" s="566">
        <v>1</v>
      </c>
      <c r="M30" s="566"/>
      <c r="N30" s="566">
        <v>3</v>
      </c>
      <c r="O30" s="566"/>
      <c r="P30" s="566">
        <v>3</v>
      </c>
      <c r="Q30" s="566"/>
      <c r="R30" s="566">
        <v>1</v>
      </c>
      <c r="S30" s="566"/>
      <c r="T30" s="566">
        <v>5</v>
      </c>
      <c r="U30" s="566"/>
      <c r="V30" s="566">
        <v>2</v>
      </c>
      <c r="W30" s="566"/>
      <c r="X30" s="737">
        <v>0</v>
      </c>
      <c r="Y30" s="737"/>
      <c r="Z30" s="737">
        <v>15</v>
      </c>
      <c r="AA30" s="390">
        <v>15</v>
      </c>
      <c r="AB30" s="598">
        <v>23</v>
      </c>
    </row>
    <row r="31" spans="1:28" ht="13.5" x14ac:dyDescent="0.25">
      <c r="A31" s="262"/>
      <c r="B31" s="625" t="s">
        <v>60</v>
      </c>
      <c r="C31" s="625">
        <v>57</v>
      </c>
      <c r="D31" s="625">
        <v>0</v>
      </c>
      <c r="E31" s="625">
        <v>54</v>
      </c>
      <c r="F31" s="625">
        <v>0</v>
      </c>
      <c r="G31" s="625">
        <v>53</v>
      </c>
      <c r="H31" s="625">
        <v>4</v>
      </c>
      <c r="I31" s="626">
        <v>4</v>
      </c>
      <c r="J31" s="626">
        <v>164</v>
      </c>
      <c r="K31" s="627">
        <v>168</v>
      </c>
      <c r="L31" s="625">
        <v>47</v>
      </c>
      <c r="M31" s="625">
        <v>1</v>
      </c>
      <c r="N31" s="625">
        <v>43</v>
      </c>
      <c r="O31" s="625">
        <v>2</v>
      </c>
      <c r="P31" s="625">
        <v>58</v>
      </c>
      <c r="Q31" s="625">
        <v>3</v>
      </c>
      <c r="R31" s="625">
        <v>34</v>
      </c>
      <c r="S31" s="625">
        <v>1</v>
      </c>
      <c r="T31" s="625">
        <v>51</v>
      </c>
      <c r="U31" s="625">
        <v>1</v>
      </c>
      <c r="V31" s="625">
        <v>51</v>
      </c>
      <c r="W31" s="625">
        <v>1</v>
      </c>
      <c r="X31" s="626">
        <v>9</v>
      </c>
      <c r="Y31" s="626">
        <v>0</v>
      </c>
      <c r="Z31" s="626">
        <v>284</v>
      </c>
      <c r="AA31" s="627">
        <v>293</v>
      </c>
      <c r="AB31" s="626">
        <v>461</v>
      </c>
    </row>
    <row r="32" spans="1:28" ht="13.5" x14ac:dyDescent="0.25">
      <c r="A32" s="262"/>
      <c r="B32" s="588"/>
      <c r="C32" s="588"/>
      <c r="D32" s="588"/>
      <c r="E32" s="588"/>
      <c r="F32" s="588"/>
      <c r="G32" s="588"/>
      <c r="H32" s="588"/>
      <c r="I32" s="744"/>
      <c r="J32" s="740"/>
      <c r="K32" s="390"/>
      <c r="L32" s="588"/>
      <c r="M32" s="588"/>
      <c r="N32" s="588"/>
      <c r="O32" s="588"/>
      <c r="P32" s="588"/>
      <c r="Q32" s="588"/>
      <c r="R32" s="588"/>
      <c r="S32" s="588"/>
      <c r="T32" s="588"/>
      <c r="U32" s="588"/>
      <c r="V32" s="588"/>
      <c r="W32" s="588"/>
      <c r="X32" s="737"/>
      <c r="Y32" s="737"/>
      <c r="Z32" s="737"/>
      <c r="AA32" s="390"/>
      <c r="AB32" s="598"/>
    </row>
    <row r="33" spans="1:28" ht="13.5" x14ac:dyDescent="0.25">
      <c r="A33" s="262" t="s">
        <v>389</v>
      </c>
      <c r="B33" s="579" t="s">
        <v>61</v>
      </c>
      <c r="C33" s="566">
        <v>6</v>
      </c>
      <c r="D33" s="566"/>
      <c r="E33" s="566">
        <v>8</v>
      </c>
      <c r="F33" s="566"/>
      <c r="G33" s="566">
        <v>7</v>
      </c>
      <c r="H33" s="566"/>
      <c r="I33" s="744">
        <v>0</v>
      </c>
      <c r="J33" s="740">
        <v>21</v>
      </c>
      <c r="K33" s="390">
        <v>21</v>
      </c>
      <c r="L33" s="579">
        <v>13</v>
      </c>
      <c r="M33" s="579"/>
      <c r="N33" s="579">
        <v>1</v>
      </c>
      <c r="O33" s="579"/>
      <c r="P33" s="579">
        <v>3</v>
      </c>
      <c r="Q33" s="579"/>
      <c r="R33" s="579">
        <v>9</v>
      </c>
      <c r="S33" s="579"/>
      <c r="T33" s="579">
        <v>2</v>
      </c>
      <c r="U33" s="579"/>
      <c r="V33" s="579">
        <v>0</v>
      </c>
      <c r="W33" s="579"/>
      <c r="X33" s="737">
        <v>0</v>
      </c>
      <c r="Y33" s="737"/>
      <c r="Z33" s="737">
        <v>28</v>
      </c>
      <c r="AA33" s="390">
        <v>28</v>
      </c>
      <c r="AB33" s="598">
        <v>49</v>
      </c>
    </row>
    <row r="34" spans="1:28" ht="13.5" x14ac:dyDescent="0.25">
      <c r="A34" s="262" t="s">
        <v>390</v>
      </c>
      <c r="B34" s="579" t="s">
        <v>62</v>
      </c>
      <c r="C34" s="566">
        <v>0</v>
      </c>
      <c r="D34" s="566"/>
      <c r="E34" s="566">
        <v>0</v>
      </c>
      <c r="F34" s="566"/>
      <c r="G34" s="566">
        <v>0</v>
      </c>
      <c r="H34" s="566"/>
      <c r="I34" s="744">
        <v>0</v>
      </c>
      <c r="J34" s="740">
        <v>0</v>
      </c>
      <c r="K34" s="755">
        <v>0</v>
      </c>
      <c r="L34" s="579">
        <v>2</v>
      </c>
      <c r="M34" s="579"/>
      <c r="N34" s="579">
        <v>2</v>
      </c>
      <c r="O34" s="579"/>
      <c r="P34" s="579">
        <v>2</v>
      </c>
      <c r="Q34" s="579"/>
      <c r="R34" s="579">
        <v>1</v>
      </c>
      <c r="S34" s="579"/>
      <c r="T34" s="579">
        <v>4</v>
      </c>
      <c r="U34" s="579"/>
      <c r="V34" s="579">
        <v>6</v>
      </c>
      <c r="W34" s="579"/>
      <c r="X34" s="737">
        <v>0</v>
      </c>
      <c r="Y34" s="737"/>
      <c r="Z34" s="737">
        <v>17</v>
      </c>
      <c r="AA34" s="390">
        <v>17</v>
      </c>
      <c r="AB34" s="598">
        <v>17</v>
      </c>
    </row>
    <row r="35" spans="1:28" ht="13.5" x14ac:dyDescent="0.25">
      <c r="A35" s="262" t="s">
        <v>391</v>
      </c>
      <c r="B35" s="579" t="s">
        <v>63</v>
      </c>
      <c r="C35" s="566">
        <v>4</v>
      </c>
      <c r="D35" s="566"/>
      <c r="E35" s="579">
        <v>7</v>
      </c>
      <c r="F35" s="579"/>
      <c r="G35" s="579">
        <v>3</v>
      </c>
      <c r="H35" s="579"/>
      <c r="I35" s="744">
        <v>0</v>
      </c>
      <c r="J35" s="740">
        <v>14</v>
      </c>
      <c r="K35" s="390">
        <v>14</v>
      </c>
      <c r="L35" s="579">
        <v>9</v>
      </c>
      <c r="M35" s="579"/>
      <c r="N35" s="579">
        <v>6</v>
      </c>
      <c r="O35" s="579"/>
      <c r="P35" s="579">
        <v>4</v>
      </c>
      <c r="Q35" s="579"/>
      <c r="R35" s="579">
        <v>5</v>
      </c>
      <c r="S35" s="579"/>
      <c r="T35" s="579">
        <v>3</v>
      </c>
      <c r="U35" s="579"/>
      <c r="V35" s="579">
        <v>0</v>
      </c>
      <c r="W35" s="579"/>
      <c r="X35" s="737">
        <v>0</v>
      </c>
      <c r="Y35" s="737"/>
      <c r="Z35" s="737">
        <v>27</v>
      </c>
      <c r="AA35" s="390">
        <v>27</v>
      </c>
      <c r="AB35" s="598">
        <v>41</v>
      </c>
    </row>
    <row r="36" spans="1:28" ht="13.5" x14ac:dyDescent="0.25">
      <c r="A36" s="262" t="s">
        <v>392</v>
      </c>
      <c r="B36" s="579" t="s">
        <v>64</v>
      </c>
      <c r="C36" s="566">
        <v>4</v>
      </c>
      <c r="D36" s="566"/>
      <c r="E36" s="579">
        <v>5</v>
      </c>
      <c r="F36" s="579"/>
      <c r="G36" s="579">
        <v>1</v>
      </c>
      <c r="H36" s="579"/>
      <c r="I36" s="744">
        <v>0</v>
      </c>
      <c r="J36" s="740">
        <v>10</v>
      </c>
      <c r="K36" s="390">
        <v>10</v>
      </c>
      <c r="L36" s="579">
        <v>4</v>
      </c>
      <c r="M36" s="579"/>
      <c r="N36" s="579">
        <v>4</v>
      </c>
      <c r="O36" s="579"/>
      <c r="P36" s="579">
        <v>1</v>
      </c>
      <c r="Q36" s="579"/>
      <c r="R36" s="579">
        <v>2</v>
      </c>
      <c r="S36" s="579"/>
      <c r="T36" s="579">
        <v>3</v>
      </c>
      <c r="U36" s="579"/>
      <c r="V36" s="579">
        <v>5</v>
      </c>
      <c r="W36" s="579"/>
      <c r="X36" s="737">
        <v>0</v>
      </c>
      <c r="Y36" s="737"/>
      <c r="Z36" s="737">
        <v>19</v>
      </c>
      <c r="AA36" s="390">
        <v>19</v>
      </c>
      <c r="AB36" s="598">
        <v>29</v>
      </c>
    </row>
    <row r="37" spans="1:28" ht="13.5" x14ac:dyDescent="0.25">
      <c r="A37" s="262" t="s">
        <v>393</v>
      </c>
      <c r="B37" s="579" t="s">
        <v>65</v>
      </c>
      <c r="C37" s="566">
        <v>2</v>
      </c>
      <c r="D37" s="566"/>
      <c r="E37" s="579">
        <v>5</v>
      </c>
      <c r="F37" s="579"/>
      <c r="G37" s="579">
        <v>6</v>
      </c>
      <c r="H37" s="579"/>
      <c r="I37" s="744">
        <v>0</v>
      </c>
      <c r="J37" s="740">
        <v>13</v>
      </c>
      <c r="K37" s="390">
        <v>13</v>
      </c>
      <c r="L37" s="579">
        <v>0</v>
      </c>
      <c r="M37" s="579"/>
      <c r="N37" s="579">
        <v>3</v>
      </c>
      <c r="O37" s="579"/>
      <c r="P37" s="579">
        <v>1</v>
      </c>
      <c r="Q37" s="579"/>
      <c r="R37" s="579">
        <v>1</v>
      </c>
      <c r="S37" s="579"/>
      <c r="T37" s="579">
        <v>3</v>
      </c>
      <c r="U37" s="579"/>
      <c r="V37" s="579">
        <v>0</v>
      </c>
      <c r="W37" s="579"/>
      <c r="X37" s="737">
        <v>0</v>
      </c>
      <c r="Y37" s="737"/>
      <c r="Z37" s="737">
        <v>8</v>
      </c>
      <c r="AA37" s="390">
        <v>8</v>
      </c>
      <c r="AB37" s="598">
        <v>21</v>
      </c>
    </row>
    <row r="38" spans="1:28" ht="13.5" x14ac:dyDescent="0.25">
      <c r="A38" s="262" t="s">
        <v>386</v>
      </c>
      <c r="B38" s="584" t="s">
        <v>394</v>
      </c>
      <c r="C38" s="566">
        <v>7</v>
      </c>
      <c r="D38" s="566"/>
      <c r="E38" s="579">
        <v>15</v>
      </c>
      <c r="F38" s="579"/>
      <c r="G38" s="579">
        <v>11</v>
      </c>
      <c r="H38" s="579"/>
      <c r="I38" s="744">
        <v>0</v>
      </c>
      <c r="J38" s="740">
        <v>33</v>
      </c>
      <c r="K38" s="390">
        <v>33</v>
      </c>
      <c r="L38" s="579">
        <v>14</v>
      </c>
      <c r="M38" s="579"/>
      <c r="N38" s="579">
        <v>8</v>
      </c>
      <c r="O38" s="579"/>
      <c r="P38" s="579">
        <v>12</v>
      </c>
      <c r="Q38" s="579"/>
      <c r="R38" s="579">
        <v>18</v>
      </c>
      <c r="S38" s="579"/>
      <c r="T38" s="579">
        <v>14</v>
      </c>
      <c r="U38" s="579"/>
      <c r="V38" s="579">
        <v>8</v>
      </c>
      <c r="W38" s="579"/>
      <c r="X38" s="737">
        <v>0</v>
      </c>
      <c r="Y38" s="737"/>
      <c r="Z38" s="737">
        <v>74</v>
      </c>
      <c r="AA38" s="390">
        <v>74</v>
      </c>
      <c r="AB38" s="598">
        <v>107</v>
      </c>
    </row>
    <row r="39" spans="1:28" ht="13.5" x14ac:dyDescent="0.25">
      <c r="A39" s="262" t="s">
        <v>387</v>
      </c>
      <c r="B39" s="584" t="s">
        <v>67</v>
      </c>
      <c r="C39" s="566">
        <v>3</v>
      </c>
      <c r="D39" s="566"/>
      <c r="E39" s="566">
        <v>1</v>
      </c>
      <c r="F39" s="566"/>
      <c r="G39" s="566">
        <v>3</v>
      </c>
      <c r="H39" s="566"/>
      <c r="I39" s="744">
        <v>0</v>
      </c>
      <c r="J39" s="740">
        <v>7</v>
      </c>
      <c r="K39" s="390">
        <v>7</v>
      </c>
      <c r="L39" s="566">
        <v>2</v>
      </c>
      <c r="M39" s="566"/>
      <c r="N39" s="566">
        <v>4</v>
      </c>
      <c r="O39" s="566"/>
      <c r="P39" s="566">
        <v>4</v>
      </c>
      <c r="Q39" s="566"/>
      <c r="R39" s="566">
        <v>5</v>
      </c>
      <c r="S39" s="566"/>
      <c r="T39" s="566">
        <v>2</v>
      </c>
      <c r="U39" s="566"/>
      <c r="V39" s="566">
        <v>3</v>
      </c>
      <c r="W39" s="566"/>
      <c r="X39" s="737">
        <v>0</v>
      </c>
      <c r="Y39" s="737">
        <v>1</v>
      </c>
      <c r="Z39" s="737">
        <v>20</v>
      </c>
      <c r="AA39" s="390">
        <f>Z39+Y39+X39</f>
        <v>21</v>
      </c>
      <c r="AB39" s="598">
        <f>AA39+K39</f>
        <v>28</v>
      </c>
    </row>
    <row r="40" spans="1:28" ht="13.5" x14ac:dyDescent="0.25">
      <c r="A40" s="262" t="s">
        <v>388</v>
      </c>
      <c r="B40" s="584" t="s">
        <v>66</v>
      </c>
      <c r="C40" s="566">
        <v>1</v>
      </c>
      <c r="D40" s="566"/>
      <c r="E40" s="566">
        <v>5</v>
      </c>
      <c r="F40" s="566"/>
      <c r="G40" s="566">
        <v>5</v>
      </c>
      <c r="H40" s="566"/>
      <c r="I40" s="744">
        <v>0</v>
      </c>
      <c r="J40" s="740">
        <v>11</v>
      </c>
      <c r="K40" s="390">
        <v>11</v>
      </c>
      <c r="L40" s="566">
        <v>3</v>
      </c>
      <c r="M40" s="566"/>
      <c r="N40" s="566">
        <v>4</v>
      </c>
      <c r="O40" s="566"/>
      <c r="P40" s="566">
        <v>5</v>
      </c>
      <c r="Q40" s="566"/>
      <c r="R40" s="566">
        <v>0</v>
      </c>
      <c r="S40" s="566"/>
      <c r="T40" s="566">
        <v>3</v>
      </c>
      <c r="U40" s="566"/>
      <c r="V40" s="566">
        <v>3</v>
      </c>
      <c r="W40" s="566"/>
      <c r="X40" s="737">
        <v>0</v>
      </c>
      <c r="Y40" s="737"/>
      <c r="Z40" s="737">
        <v>18</v>
      </c>
      <c r="AA40" s="390">
        <v>18</v>
      </c>
      <c r="AB40" s="598">
        <v>29</v>
      </c>
    </row>
    <row r="41" spans="1:28" ht="13.5" x14ac:dyDescent="0.25">
      <c r="A41" s="262"/>
      <c r="B41" s="625" t="s">
        <v>68</v>
      </c>
      <c r="C41" s="625">
        <v>27</v>
      </c>
      <c r="D41" s="625">
        <v>0</v>
      </c>
      <c r="E41" s="625">
        <v>46</v>
      </c>
      <c r="F41" s="625">
        <v>0</v>
      </c>
      <c r="G41" s="625">
        <v>36</v>
      </c>
      <c r="H41" s="625">
        <v>0</v>
      </c>
      <c r="I41" s="626">
        <v>0</v>
      </c>
      <c r="J41" s="626">
        <v>109</v>
      </c>
      <c r="K41" s="627">
        <v>109</v>
      </c>
      <c r="L41" s="625">
        <v>47</v>
      </c>
      <c r="M41" s="625">
        <v>0</v>
      </c>
      <c r="N41" s="625">
        <v>32</v>
      </c>
      <c r="O41" s="625">
        <v>0</v>
      </c>
      <c r="P41" s="625">
        <v>32</v>
      </c>
      <c r="Q41" s="625">
        <v>0</v>
      </c>
      <c r="R41" s="625">
        <v>41</v>
      </c>
      <c r="S41" s="625">
        <v>0</v>
      </c>
      <c r="T41" s="625">
        <v>34</v>
      </c>
      <c r="U41" s="625">
        <v>0</v>
      </c>
      <c r="V41" s="625">
        <v>25</v>
      </c>
      <c r="W41" s="625">
        <v>0</v>
      </c>
      <c r="X41" s="626">
        <v>0</v>
      </c>
      <c r="Y41" s="626">
        <f>SUM(Y33:Y40)</f>
        <v>1</v>
      </c>
      <c r="Z41" s="626">
        <f>SUM(Z33:Z40)</f>
        <v>211</v>
      </c>
      <c r="AA41" s="627">
        <f>SUM(AA33:AA40)</f>
        <v>212</v>
      </c>
      <c r="AB41" s="626">
        <f>SUM(AB33:AB40)</f>
        <v>321</v>
      </c>
    </row>
    <row r="42" spans="1:28" ht="13.5" x14ac:dyDescent="0.25">
      <c r="A42" s="262"/>
      <c r="B42" s="588"/>
      <c r="C42" s="588"/>
      <c r="D42" s="588"/>
      <c r="E42" s="588"/>
      <c r="F42" s="588"/>
      <c r="G42" s="588"/>
      <c r="H42" s="588"/>
      <c r="I42" s="744"/>
      <c r="J42" s="740"/>
      <c r="K42" s="390"/>
      <c r="L42" s="588"/>
      <c r="M42" s="588"/>
      <c r="N42" s="588"/>
      <c r="O42" s="588"/>
      <c r="P42" s="588"/>
      <c r="Q42" s="588"/>
      <c r="R42" s="588"/>
      <c r="S42" s="588"/>
      <c r="T42" s="588"/>
      <c r="U42" s="588"/>
      <c r="V42" s="588"/>
      <c r="W42" s="588"/>
      <c r="X42" s="737"/>
      <c r="Y42" s="737"/>
      <c r="Z42" s="737"/>
      <c r="AA42" s="390"/>
      <c r="AB42" s="598"/>
    </row>
    <row r="43" spans="1:28" ht="13.5" x14ac:dyDescent="0.25">
      <c r="A43" s="262" t="s">
        <v>396</v>
      </c>
      <c r="B43" s="579" t="s">
        <v>395</v>
      </c>
      <c r="C43" s="566">
        <v>16</v>
      </c>
      <c r="D43" s="566"/>
      <c r="E43" s="566">
        <v>20</v>
      </c>
      <c r="F43" s="566"/>
      <c r="G43" s="566">
        <v>16</v>
      </c>
      <c r="H43" s="566">
        <v>3</v>
      </c>
      <c r="I43" s="744">
        <v>3</v>
      </c>
      <c r="J43" s="740">
        <v>52</v>
      </c>
      <c r="K43" s="390">
        <v>55</v>
      </c>
      <c r="L43" s="566">
        <v>17</v>
      </c>
      <c r="M43" s="566">
        <v>2</v>
      </c>
      <c r="N43" s="566">
        <v>14</v>
      </c>
      <c r="O43" s="566"/>
      <c r="P43" s="566">
        <v>21</v>
      </c>
      <c r="Q43" s="566"/>
      <c r="R43" s="566">
        <v>20</v>
      </c>
      <c r="S43" s="566"/>
      <c r="T43" s="566">
        <v>16</v>
      </c>
      <c r="U43" s="566"/>
      <c r="V43" s="566">
        <v>15</v>
      </c>
      <c r="W43" s="566"/>
      <c r="X43" s="737">
        <v>2</v>
      </c>
      <c r="Y43" s="737"/>
      <c r="Z43" s="737">
        <v>103</v>
      </c>
      <c r="AA43" s="390">
        <v>105</v>
      </c>
      <c r="AB43" s="597">
        <v>160</v>
      </c>
    </row>
    <row r="44" spans="1:28" ht="13.5" x14ac:dyDescent="0.25">
      <c r="A44" s="262" t="s">
        <v>397</v>
      </c>
      <c r="B44" s="579" t="s">
        <v>71</v>
      </c>
      <c r="C44" s="566">
        <v>15</v>
      </c>
      <c r="D44" s="566"/>
      <c r="E44" s="566">
        <v>10</v>
      </c>
      <c r="F44" s="566"/>
      <c r="G44" s="566">
        <v>6</v>
      </c>
      <c r="H44" s="566"/>
      <c r="I44" s="744">
        <v>0</v>
      </c>
      <c r="J44" s="740">
        <v>31</v>
      </c>
      <c r="K44" s="390">
        <v>31</v>
      </c>
      <c r="L44" s="566">
        <v>7</v>
      </c>
      <c r="M44" s="566"/>
      <c r="N44" s="566">
        <v>6</v>
      </c>
      <c r="O44" s="566"/>
      <c r="P44" s="566">
        <v>9</v>
      </c>
      <c r="Q44" s="566"/>
      <c r="R44" s="566">
        <v>6</v>
      </c>
      <c r="S44" s="566"/>
      <c r="T44" s="566">
        <v>5</v>
      </c>
      <c r="U44" s="566"/>
      <c r="V44" s="566">
        <v>6</v>
      </c>
      <c r="W44" s="566"/>
      <c r="X44" s="737">
        <v>0</v>
      </c>
      <c r="Y44" s="737"/>
      <c r="Z44" s="737">
        <v>39</v>
      </c>
      <c r="AA44" s="390">
        <v>39</v>
      </c>
      <c r="AB44" s="597">
        <v>70</v>
      </c>
    </row>
    <row r="45" spans="1:28" ht="13.5" x14ac:dyDescent="0.25">
      <c r="A45" s="262" t="s">
        <v>398</v>
      </c>
      <c r="B45" s="579" t="s">
        <v>69</v>
      </c>
      <c r="C45" s="566">
        <v>22</v>
      </c>
      <c r="D45" s="566"/>
      <c r="E45" s="566">
        <v>13</v>
      </c>
      <c r="F45" s="566"/>
      <c r="G45" s="566">
        <v>13</v>
      </c>
      <c r="H45" s="566">
        <v>5</v>
      </c>
      <c r="I45" s="744">
        <v>5</v>
      </c>
      <c r="J45" s="740">
        <v>48</v>
      </c>
      <c r="K45" s="390">
        <v>53</v>
      </c>
      <c r="L45" s="566">
        <v>6</v>
      </c>
      <c r="M45" s="566"/>
      <c r="N45" s="566">
        <v>8</v>
      </c>
      <c r="O45" s="566"/>
      <c r="P45" s="566">
        <v>15</v>
      </c>
      <c r="Q45" s="566"/>
      <c r="R45" s="566">
        <v>15</v>
      </c>
      <c r="S45" s="566"/>
      <c r="T45" s="566">
        <v>17</v>
      </c>
      <c r="U45" s="566"/>
      <c r="V45" s="566">
        <v>20</v>
      </c>
      <c r="W45" s="566"/>
      <c r="X45" s="737">
        <v>0</v>
      </c>
      <c r="Y45" s="737"/>
      <c r="Z45" s="737">
        <v>81</v>
      </c>
      <c r="AA45" s="390">
        <v>81</v>
      </c>
      <c r="AB45" s="597">
        <v>134</v>
      </c>
    </row>
    <row r="46" spans="1:28" ht="13.5" x14ac:dyDescent="0.25">
      <c r="A46" s="262" t="s">
        <v>399</v>
      </c>
      <c r="B46" s="579" t="s">
        <v>70</v>
      </c>
      <c r="C46" s="566">
        <v>13</v>
      </c>
      <c r="D46" s="566"/>
      <c r="E46" s="566">
        <v>8</v>
      </c>
      <c r="F46" s="566"/>
      <c r="G46" s="566">
        <v>6</v>
      </c>
      <c r="H46" s="566">
        <v>2</v>
      </c>
      <c r="I46" s="744">
        <v>2</v>
      </c>
      <c r="J46" s="740">
        <v>27</v>
      </c>
      <c r="K46" s="390">
        <v>29</v>
      </c>
      <c r="L46" s="566">
        <v>8</v>
      </c>
      <c r="M46" s="566">
        <v>1</v>
      </c>
      <c r="N46" s="566">
        <v>12</v>
      </c>
      <c r="O46" s="566"/>
      <c r="P46" s="566">
        <v>9</v>
      </c>
      <c r="Q46" s="566"/>
      <c r="R46" s="566">
        <v>6</v>
      </c>
      <c r="S46" s="566"/>
      <c r="T46" s="566">
        <v>11</v>
      </c>
      <c r="U46" s="566"/>
      <c r="V46" s="566">
        <v>9</v>
      </c>
      <c r="W46" s="566"/>
      <c r="X46" s="737">
        <v>1</v>
      </c>
      <c r="Y46" s="737"/>
      <c r="Z46" s="737">
        <v>55</v>
      </c>
      <c r="AA46" s="390">
        <v>56</v>
      </c>
      <c r="AB46" s="597">
        <v>85</v>
      </c>
    </row>
    <row r="47" spans="1:28" ht="13.5" x14ac:dyDescent="0.25">
      <c r="A47" s="262"/>
      <c r="B47" s="625" t="s">
        <v>72</v>
      </c>
      <c r="C47" s="625">
        <v>66</v>
      </c>
      <c r="D47" s="625">
        <v>0</v>
      </c>
      <c r="E47" s="625">
        <v>51</v>
      </c>
      <c r="F47" s="625">
        <v>0</v>
      </c>
      <c r="G47" s="625">
        <v>41</v>
      </c>
      <c r="H47" s="625">
        <v>10</v>
      </c>
      <c r="I47" s="626">
        <v>10</v>
      </c>
      <c r="J47" s="626">
        <v>158</v>
      </c>
      <c r="K47" s="627">
        <v>168</v>
      </c>
      <c r="L47" s="625">
        <v>38</v>
      </c>
      <c r="M47" s="625">
        <v>3</v>
      </c>
      <c r="N47" s="625">
        <v>40</v>
      </c>
      <c r="O47" s="625">
        <v>0</v>
      </c>
      <c r="P47" s="625">
        <v>54</v>
      </c>
      <c r="Q47" s="625">
        <v>0</v>
      </c>
      <c r="R47" s="625">
        <v>47</v>
      </c>
      <c r="S47" s="625">
        <v>0</v>
      </c>
      <c r="T47" s="625">
        <v>49</v>
      </c>
      <c r="U47" s="625">
        <v>0</v>
      </c>
      <c r="V47" s="625">
        <v>50</v>
      </c>
      <c r="W47" s="625">
        <v>0</v>
      </c>
      <c r="X47" s="626">
        <v>3</v>
      </c>
      <c r="Y47" s="627">
        <v>0</v>
      </c>
      <c r="Z47" s="626">
        <v>278</v>
      </c>
      <c r="AA47" s="627">
        <v>281</v>
      </c>
      <c r="AB47" s="626">
        <v>449</v>
      </c>
    </row>
    <row r="48" spans="1:28" ht="13.5" x14ac:dyDescent="0.25">
      <c r="A48" s="262"/>
      <c r="B48" s="588"/>
      <c r="C48" s="588"/>
      <c r="D48" s="588"/>
      <c r="E48" s="588"/>
      <c r="F48" s="588"/>
      <c r="G48" s="588"/>
      <c r="H48" s="588"/>
      <c r="I48" s="744"/>
      <c r="J48" s="740"/>
      <c r="K48" s="390"/>
      <c r="L48" s="588"/>
      <c r="M48" s="588"/>
      <c r="N48" s="588"/>
      <c r="O48" s="588"/>
      <c r="P48" s="588"/>
      <c r="Q48" s="588"/>
      <c r="R48" s="588"/>
      <c r="S48" s="588"/>
      <c r="T48" s="588"/>
      <c r="U48" s="588"/>
      <c r="V48" s="588"/>
      <c r="W48" s="588"/>
      <c r="X48" s="737"/>
      <c r="Y48" s="737"/>
      <c r="Z48" s="737"/>
      <c r="AA48" s="390"/>
      <c r="AB48" s="598"/>
    </row>
    <row r="49" spans="1:28" ht="13.5" x14ac:dyDescent="0.25">
      <c r="A49" s="262">
        <v>2101</v>
      </c>
      <c r="B49" s="579" t="s">
        <v>73</v>
      </c>
      <c r="C49" s="570">
        <v>32</v>
      </c>
      <c r="D49" s="570">
        <v>16</v>
      </c>
      <c r="E49" s="570">
        <v>31</v>
      </c>
      <c r="F49" s="570">
        <v>24</v>
      </c>
      <c r="G49" s="570">
        <v>27</v>
      </c>
      <c r="H49" s="570">
        <v>24</v>
      </c>
      <c r="I49" s="744">
        <v>64</v>
      </c>
      <c r="J49" s="740">
        <v>90</v>
      </c>
      <c r="K49" s="390">
        <v>154</v>
      </c>
      <c r="L49" s="566">
        <v>37</v>
      </c>
      <c r="M49" s="566">
        <v>9</v>
      </c>
      <c r="N49" s="566">
        <v>47</v>
      </c>
      <c r="O49" s="566">
        <v>1</v>
      </c>
      <c r="P49" s="566">
        <v>33</v>
      </c>
      <c r="Q49" s="566">
        <v>0</v>
      </c>
      <c r="R49" s="566">
        <v>40</v>
      </c>
      <c r="S49" s="566">
        <v>1</v>
      </c>
      <c r="T49" s="566">
        <v>45</v>
      </c>
      <c r="U49" s="566">
        <v>0</v>
      </c>
      <c r="V49" s="566">
        <v>39</v>
      </c>
      <c r="W49" s="566">
        <v>0</v>
      </c>
      <c r="X49" s="737">
        <v>11</v>
      </c>
      <c r="Y49" s="737"/>
      <c r="Z49" s="737">
        <v>241</v>
      </c>
      <c r="AA49" s="390">
        <v>252</v>
      </c>
      <c r="AB49" s="598">
        <v>406</v>
      </c>
    </row>
    <row r="50" spans="1:28" ht="13.5" x14ac:dyDescent="0.25">
      <c r="A50" s="262">
        <v>2102</v>
      </c>
      <c r="B50" s="579" t="s">
        <v>75</v>
      </c>
      <c r="C50" s="566">
        <v>8</v>
      </c>
      <c r="D50" s="566">
        <v>2</v>
      </c>
      <c r="E50" s="566">
        <v>7</v>
      </c>
      <c r="F50" s="566">
        <v>10</v>
      </c>
      <c r="G50" s="566">
        <v>7</v>
      </c>
      <c r="H50" s="566">
        <v>8</v>
      </c>
      <c r="I50" s="744">
        <v>20</v>
      </c>
      <c r="J50" s="740">
        <v>22</v>
      </c>
      <c r="K50" s="390">
        <v>42</v>
      </c>
      <c r="L50" s="566">
        <v>9</v>
      </c>
      <c r="M50" s="566">
        <v>7</v>
      </c>
      <c r="N50" s="566">
        <v>21</v>
      </c>
      <c r="O50" s="566"/>
      <c r="P50" s="566">
        <v>20</v>
      </c>
      <c r="Q50" s="566"/>
      <c r="R50" s="566">
        <v>23</v>
      </c>
      <c r="S50" s="566"/>
      <c r="T50" s="566">
        <v>13</v>
      </c>
      <c r="U50" s="566"/>
      <c r="V50" s="566">
        <v>22</v>
      </c>
      <c r="W50" s="566"/>
      <c r="X50" s="737">
        <v>7</v>
      </c>
      <c r="Y50" s="737"/>
      <c r="Z50" s="737">
        <v>108</v>
      </c>
      <c r="AA50" s="390">
        <v>115</v>
      </c>
      <c r="AB50" s="598">
        <v>157</v>
      </c>
    </row>
    <row r="51" spans="1:28" ht="13.5" x14ac:dyDescent="0.25">
      <c r="A51" s="262">
        <v>2103</v>
      </c>
      <c r="B51" s="579" t="s">
        <v>400</v>
      </c>
      <c r="C51" s="566">
        <v>6</v>
      </c>
      <c r="D51" s="566">
        <v>13</v>
      </c>
      <c r="E51" s="566">
        <v>9</v>
      </c>
      <c r="F51" s="566">
        <v>11</v>
      </c>
      <c r="G51" s="566">
        <v>22</v>
      </c>
      <c r="H51" s="566">
        <v>9</v>
      </c>
      <c r="I51" s="744">
        <v>33</v>
      </c>
      <c r="J51" s="740">
        <v>37</v>
      </c>
      <c r="K51" s="390">
        <v>70</v>
      </c>
      <c r="L51" s="566">
        <v>23</v>
      </c>
      <c r="M51" s="566"/>
      <c r="N51" s="566">
        <v>31</v>
      </c>
      <c r="O51" s="566">
        <v>1</v>
      </c>
      <c r="P51" s="566">
        <v>13</v>
      </c>
      <c r="Q51" s="566"/>
      <c r="R51" s="566">
        <v>18</v>
      </c>
      <c r="S51" s="566">
        <v>3</v>
      </c>
      <c r="T51" s="566">
        <v>19</v>
      </c>
      <c r="U51" s="566"/>
      <c r="V51" s="566">
        <v>12</v>
      </c>
      <c r="W51" s="566"/>
      <c r="X51" s="737">
        <v>4</v>
      </c>
      <c r="Y51" s="737"/>
      <c r="Z51" s="737">
        <v>116</v>
      </c>
      <c r="AA51" s="390">
        <v>120</v>
      </c>
      <c r="AB51" s="598">
        <v>190</v>
      </c>
    </row>
    <row r="52" spans="1:28" ht="13.5" x14ac:dyDescent="0.25">
      <c r="A52" s="262">
        <v>2104</v>
      </c>
      <c r="B52" s="579" t="s">
        <v>74</v>
      </c>
      <c r="C52" s="570">
        <v>42</v>
      </c>
      <c r="D52" s="570"/>
      <c r="E52" s="570">
        <v>32</v>
      </c>
      <c r="F52" s="570"/>
      <c r="G52" s="570">
        <v>39</v>
      </c>
      <c r="H52" s="570"/>
      <c r="I52" s="744">
        <v>0</v>
      </c>
      <c r="J52" s="740">
        <v>113</v>
      </c>
      <c r="K52" s="390">
        <v>113</v>
      </c>
      <c r="L52" s="566">
        <v>36</v>
      </c>
      <c r="M52" s="566"/>
      <c r="N52" s="566">
        <v>42</v>
      </c>
      <c r="O52" s="566"/>
      <c r="P52" s="566">
        <v>38</v>
      </c>
      <c r="Q52" s="566"/>
      <c r="R52" s="566">
        <v>34</v>
      </c>
      <c r="S52" s="566"/>
      <c r="T52" s="566">
        <v>27</v>
      </c>
      <c r="U52" s="566"/>
      <c r="V52" s="566">
        <v>33</v>
      </c>
      <c r="W52" s="566"/>
      <c r="X52" s="737">
        <v>0</v>
      </c>
      <c r="Y52" s="737"/>
      <c r="Z52" s="737">
        <v>210</v>
      </c>
      <c r="AA52" s="390">
        <v>210</v>
      </c>
      <c r="AB52" s="598">
        <v>323</v>
      </c>
    </row>
    <row r="53" spans="1:28" ht="13.5" x14ac:dyDescent="0.25">
      <c r="A53" s="262"/>
      <c r="B53" s="625" t="s">
        <v>76</v>
      </c>
      <c r="C53" s="625">
        <v>88</v>
      </c>
      <c r="D53" s="625">
        <v>31</v>
      </c>
      <c r="E53" s="625">
        <v>79</v>
      </c>
      <c r="F53" s="625">
        <v>45</v>
      </c>
      <c r="G53" s="625">
        <v>95</v>
      </c>
      <c r="H53" s="625">
        <v>41</v>
      </c>
      <c r="I53" s="626">
        <v>117</v>
      </c>
      <c r="J53" s="626">
        <v>262</v>
      </c>
      <c r="K53" s="627">
        <v>379</v>
      </c>
      <c r="L53" s="625">
        <v>105</v>
      </c>
      <c r="M53" s="625">
        <v>16</v>
      </c>
      <c r="N53" s="625">
        <v>141</v>
      </c>
      <c r="O53" s="625">
        <v>2</v>
      </c>
      <c r="P53" s="625">
        <v>104</v>
      </c>
      <c r="Q53" s="625">
        <v>0</v>
      </c>
      <c r="R53" s="625">
        <v>115</v>
      </c>
      <c r="S53" s="625">
        <v>4</v>
      </c>
      <c r="T53" s="625">
        <v>104</v>
      </c>
      <c r="U53" s="625">
        <v>0</v>
      </c>
      <c r="V53" s="625">
        <v>106</v>
      </c>
      <c r="W53" s="625">
        <v>0</v>
      </c>
      <c r="X53" s="626">
        <v>22</v>
      </c>
      <c r="Y53" s="626">
        <v>0</v>
      </c>
      <c r="Z53" s="626">
        <v>675</v>
      </c>
      <c r="AA53" s="627">
        <v>697</v>
      </c>
      <c r="AB53" s="626">
        <v>1076</v>
      </c>
    </row>
    <row r="54" spans="1:28" ht="13.5" x14ac:dyDescent="0.25">
      <c r="A54" s="262"/>
      <c r="B54" s="588"/>
      <c r="C54" s="588"/>
      <c r="D54" s="588"/>
      <c r="E54" s="588"/>
      <c r="F54" s="588"/>
      <c r="G54" s="588"/>
      <c r="H54" s="588"/>
      <c r="I54" s="744"/>
      <c r="J54" s="740"/>
      <c r="K54" s="390"/>
      <c r="L54" s="588"/>
      <c r="M54" s="588"/>
      <c r="N54" s="588"/>
      <c r="O54" s="588"/>
      <c r="P54" s="588"/>
      <c r="Q54" s="588"/>
      <c r="R54" s="588"/>
      <c r="S54" s="588"/>
      <c r="T54" s="588"/>
      <c r="U54" s="588"/>
      <c r="V54" s="588"/>
      <c r="W54" s="588"/>
      <c r="X54" s="737"/>
      <c r="Y54" s="737"/>
      <c r="Z54" s="737"/>
      <c r="AA54" s="390"/>
      <c r="AB54" s="598"/>
    </row>
    <row r="55" spans="1:28" ht="13.5" x14ac:dyDescent="0.25">
      <c r="A55" s="262" t="s">
        <v>401</v>
      </c>
      <c r="B55" s="579" t="s">
        <v>77</v>
      </c>
      <c r="C55" s="566">
        <v>20</v>
      </c>
      <c r="D55" s="566"/>
      <c r="E55" s="566">
        <v>27</v>
      </c>
      <c r="F55" s="566"/>
      <c r="G55" s="566">
        <v>26</v>
      </c>
      <c r="H55" s="566"/>
      <c r="I55" s="744">
        <v>0</v>
      </c>
      <c r="J55" s="740">
        <v>73</v>
      </c>
      <c r="K55" s="390">
        <v>73</v>
      </c>
      <c r="L55" s="566">
        <v>27</v>
      </c>
      <c r="M55" s="566"/>
      <c r="N55" s="566">
        <v>27</v>
      </c>
      <c r="O55" s="566"/>
      <c r="P55" s="566">
        <v>22</v>
      </c>
      <c r="Q55" s="566"/>
      <c r="R55" s="566">
        <v>33</v>
      </c>
      <c r="S55" s="566"/>
      <c r="T55" s="566">
        <v>31</v>
      </c>
      <c r="U55" s="566"/>
      <c r="V55" s="566">
        <v>25</v>
      </c>
      <c r="W55" s="566"/>
      <c r="X55" s="737">
        <v>0</v>
      </c>
      <c r="Y55" s="737"/>
      <c r="Z55" s="737">
        <v>165</v>
      </c>
      <c r="AA55" s="390">
        <v>165</v>
      </c>
      <c r="AB55" s="598">
        <v>238</v>
      </c>
    </row>
    <row r="56" spans="1:28" ht="13.5" x14ac:dyDescent="0.25">
      <c r="A56" s="262" t="s">
        <v>402</v>
      </c>
      <c r="B56" s="579" t="s">
        <v>78</v>
      </c>
      <c r="C56" s="566">
        <v>20</v>
      </c>
      <c r="D56" s="566"/>
      <c r="E56" s="566">
        <v>23</v>
      </c>
      <c r="F56" s="566"/>
      <c r="G56" s="566">
        <v>21</v>
      </c>
      <c r="H56" s="566"/>
      <c r="I56" s="744">
        <v>0</v>
      </c>
      <c r="J56" s="740">
        <v>64</v>
      </c>
      <c r="K56" s="390">
        <v>64</v>
      </c>
      <c r="L56" s="566">
        <v>22</v>
      </c>
      <c r="M56" s="566"/>
      <c r="N56" s="566">
        <v>23</v>
      </c>
      <c r="O56" s="566"/>
      <c r="P56" s="566">
        <v>24</v>
      </c>
      <c r="Q56" s="566"/>
      <c r="R56" s="566">
        <v>24</v>
      </c>
      <c r="S56" s="566"/>
      <c r="T56" s="566">
        <v>20</v>
      </c>
      <c r="U56" s="566"/>
      <c r="V56" s="566">
        <v>26</v>
      </c>
      <c r="W56" s="566"/>
      <c r="X56" s="737">
        <v>0</v>
      </c>
      <c r="Y56" s="737"/>
      <c r="Z56" s="737">
        <v>139</v>
      </c>
      <c r="AA56" s="390">
        <v>139</v>
      </c>
      <c r="AB56" s="598">
        <v>203</v>
      </c>
    </row>
    <row r="57" spans="1:28" ht="13.5" x14ac:dyDescent="0.25">
      <c r="A57" s="262">
        <v>2122</v>
      </c>
      <c r="B57" s="579" t="s">
        <v>79</v>
      </c>
      <c r="C57" s="566">
        <v>34</v>
      </c>
      <c r="D57" s="566"/>
      <c r="E57" s="566">
        <v>22</v>
      </c>
      <c r="F57" s="566"/>
      <c r="G57" s="566">
        <v>30</v>
      </c>
      <c r="H57" s="566"/>
      <c r="I57" s="744">
        <v>0</v>
      </c>
      <c r="J57" s="740">
        <v>86</v>
      </c>
      <c r="K57" s="390">
        <v>86</v>
      </c>
      <c r="L57" s="579">
        <v>25</v>
      </c>
      <c r="M57" s="579"/>
      <c r="N57" s="579">
        <v>23</v>
      </c>
      <c r="O57" s="579"/>
      <c r="P57" s="579">
        <v>19</v>
      </c>
      <c r="Q57" s="579"/>
      <c r="R57" s="579">
        <v>23</v>
      </c>
      <c r="S57" s="579"/>
      <c r="T57" s="579">
        <v>9</v>
      </c>
      <c r="U57" s="579"/>
      <c r="V57" s="579">
        <v>13</v>
      </c>
      <c r="W57" s="579"/>
      <c r="X57" s="737">
        <v>0</v>
      </c>
      <c r="Y57" s="737"/>
      <c r="Z57" s="737">
        <v>112</v>
      </c>
      <c r="AA57" s="390">
        <v>112</v>
      </c>
      <c r="AB57" s="598">
        <v>198</v>
      </c>
    </row>
    <row r="58" spans="1:28" ht="13.5" x14ac:dyDescent="0.25">
      <c r="A58" s="262"/>
      <c r="B58" s="625" t="s">
        <v>80</v>
      </c>
      <c r="C58" s="625">
        <v>74</v>
      </c>
      <c r="D58" s="625">
        <v>0</v>
      </c>
      <c r="E58" s="625">
        <v>72</v>
      </c>
      <c r="F58" s="625">
        <v>0</v>
      </c>
      <c r="G58" s="625">
        <v>77</v>
      </c>
      <c r="H58" s="625">
        <v>0</v>
      </c>
      <c r="I58" s="626">
        <v>0</v>
      </c>
      <c r="J58" s="626">
        <v>223</v>
      </c>
      <c r="K58" s="627">
        <v>223</v>
      </c>
      <c r="L58" s="625">
        <v>74</v>
      </c>
      <c r="M58" s="625">
        <v>0</v>
      </c>
      <c r="N58" s="625">
        <v>73</v>
      </c>
      <c r="O58" s="625">
        <v>0</v>
      </c>
      <c r="P58" s="625">
        <v>65</v>
      </c>
      <c r="Q58" s="625">
        <v>0</v>
      </c>
      <c r="R58" s="625">
        <v>80</v>
      </c>
      <c r="S58" s="625">
        <v>0</v>
      </c>
      <c r="T58" s="625">
        <v>60</v>
      </c>
      <c r="U58" s="625">
        <v>0</v>
      </c>
      <c r="V58" s="625">
        <v>64</v>
      </c>
      <c r="W58" s="625">
        <v>0</v>
      </c>
      <c r="X58" s="626">
        <v>0</v>
      </c>
      <c r="Y58" s="626">
        <v>0</v>
      </c>
      <c r="Z58" s="626">
        <v>416</v>
      </c>
      <c r="AA58" s="627">
        <v>416</v>
      </c>
      <c r="AB58" s="626">
        <v>639</v>
      </c>
    </row>
    <row r="59" spans="1:28" ht="13.5" x14ac:dyDescent="0.25">
      <c r="A59" s="262"/>
      <c r="B59" s="588"/>
      <c r="C59" s="588"/>
      <c r="D59" s="588"/>
      <c r="E59" s="588"/>
      <c r="F59" s="588"/>
      <c r="G59" s="588"/>
      <c r="H59" s="588"/>
      <c r="I59" s="744"/>
      <c r="J59" s="740"/>
      <c r="K59" s="390"/>
      <c r="L59" s="588"/>
      <c r="M59" s="588"/>
      <c r="N59" s="588"/>
      <c r="O59" s="588"/>
      <c r="P59" s="588"/>
      <c r="Q59" s="588"/>
      <c r="R59" s="588"/>
      <c r="S59" s="588"/>
      <c r="T59" s="588"/>
      <c r="U59" s="588"/>
      <c r="V59" s="588"/>
      <c r="W59" s="588"/>
      <c r="X59" s="737"/>
      <c r="Y59" s="737"/>
      <c r="Z59" s="737"/>
      <c r="AA59" s="390"/>
      <c r="AB59" s="598"/>
    </row>
    <row r="60" spans="1:28" ht="13.5" x14ac:dyDescent="0.25">
      <c r="A60" s="262" t="s">
        <v>403</v>
      </c>
      <c r="B60" s="579" t="s">
        <v>81</v>
      </c>
      <c r="C60" s="566">
        <v>23</v>
      </c>
      <c r="D60" s="566"/>
      <c r="E60" s="566">
        <v>16</v>
      </c>
      <c r="F60" s="566"/>
      <c r="G60" s="566">
        <v>19</v>
      </c>
      <c r="H60" s="566"/>
      <c r="I60" s="744">
        <v>0</v>
      </c>
      <c r="J60" s="740">
        <v>58</v>
      </c>
      <c r="K60" s="390">
        <v>58</v>
      </c>
      <c r="L60" s="566">
        <v>22</v>
      </c>
      <c r="M60" s="566"/>
      <c r="N60" s="566">
        <v>18</v>
      </c>
      <c r="O60" s="566"/>
      <c r="P60" s="566">
        <v>19</v>
      </c>
      <c r="Q60" s="566"/>
      <c r="R60" s="566">
        <v>14</v>
      </c>
      <c r="S60" s="566"/>
      <c r="T60" s="566">
        <v>19</v>
      </c>
      <c r="U60" s="566"/>
      <c r="V60" s="566">
        <v>10</v>
      </c>
      <c r="W60" s="566"/>
      <c r="X60" s="737">
        <v>0</v>
      </c>
      <c r="Y60" s="737"/>
      <c r="Z60" s="737">
        <v>102</v>
      </c>
      <c r="AA60" s="390">
        <v>102</v>
      </c>
      <c r="AB60" s="598">
        <v>160</v>
      </c>
    </row>
    <row r="61" spans="1:28" ht="13.5" x14ac:dyDescent="0.25">
      <c r="A61" s="262" t="s">
        <v>404</v>
      </c>
      <c r="B61" s="579" t="s">
        <v>312</v>
      </c>
      <c r="C61" s="566">
        <v>22</v>
      </c>
      <c r="D61" s="566"/>
      <c r="E61" s="566">
        <v>24</v>
      </c>
      <c r="F61" s="566"/>
      <c r="G61" s="566">
        <v>14</v>
      </c>
      <c r="H61" s="566">
        <v>1</v>
      </c>
      <c r="I61" s="744">
        <v>1</v>
      </c>
      <c r="J61" s="740">
        <v>60</v>
      </c>
      <c r="K61" s="390">
        <v>61</v>
      </c>
      <c r="L61" s="566">
        <v>16</v>
      </c>
      <c r="M61" s="566"/>
      <c r="N61" s="566">
        <v>23</v>
      </c>
      <c r="O61" s="566">
        <v>1</v>
      </c>
      <c r="P61" s="566">
        <v>21</v>
      </c>
      <c r="Q61" s="566">
        <v>1</v>
      </c>
      <c r="R61" s="566">
        <v>16</v>
      </c>
      <c r="S61" s="566"/>
      <c r="T61" s="566">
        <v>19</v>
      </c>
      <c r="U61" s="566"/>
      <c r="V61" s="566">
        <v>20</v>
      </c>
      <c r="W61" s="566"/>
      <c r="X61" s="737">
        <v>2</v>
      </c>
      <c r="Y61" s="737"/>
      <c r="Z61" s="737">
        <v>115</v>
      </c>
      <c r="AA61" s="390">
        <v>117</v>
      </c>
      <c r="AB61" s="598">
        <v>178</v>
      </c>
    </row>
    <row r="62" spans="1:28" ht="13.5" x14ac:dyDescent="0.25">
      <c r="A62" s="262" t="s">
        <v>406</v>
      </c>
      <c r="B62" s="579" t="s">
        <v>82</v>
      </c>
      <c r="C62" s="566">
        <v>9</v>
      </c>
      <c r="D62" s="566"/>
      <c r="E62" s="566">
        <v>14</v>
      </c>
      <c r="F62" s="566"/>
      <c r="G62" s="566">
        <v>9</v>
      </c>
      <c r="H62" s="566"/>
      <c r="I62" s="744">
        <v>0</v>
      </c>
      <c r="J62" s="740">
        <v>32</v>
      </c>
      <c r="K62" s="390">
        <v>32</v>
      </c>
      <c r="L62" s="566">
        <v>15</v>
      </c>
      <c r="M62" s="566"/>
      <c r="N62" s="566">
        <v>13</v>
      </c>
      <c r="O62" s="566"/>
      <c r="P62" s="566">
        <v>9</v>
      </c>
      <c r="Q62" s="566"/>
      <c r="R62" s="566">
        <v>11</v>
      </c>
      <c r="S62" s="566"/>
      <c r="T62" s="566">
        <v>11</v>
      </c>
      <c r="U62" s="566"/>
      <c r="V62" s="566">
        <v>9</v>
      </c>
      <c r="W62" s="566"/>
      <c r="X62" s="737">
        <v>0</v>
      </c>
      <c r="Y62" s="737"/>
      <c r="Z62" s="737">
        <v>68</v>
      </c>
      <c r="AA62" s="390">
        <v>68</v>
      </c>
      <c r="AB62" s="598">
        <v>100</v>
      </c>
    </row>
    <row r="63" spans="1:28" ht="13.5" x14ac:dyDescent="0.25">
      <c r="A63" s="262" t="s">
        <v>407</v>
      </c>
      <c r="B63" s="579" t="s">
        <v>405</v>
      </c>
      <c r="C63" s="566">
        <v>13</v>
      </c>
      <c r="D63" s="566"/>
      <c r="E63" s="566">
        <v>11</v>
      </c>
      <c r="F63" s="566"/>
      <c r="G63" s="566">
        <v>12</v>
      </c>
      <c r="H63" s="566"/>
      <c r="I63" s="744">
        <v>0</v>
      </c>
      <c r="J63" s="740">
        <v>36</v>
      </c>
      <c r="K63" s="390">
        <v>36</v>
      </c>
      <c r="L63" s="566">
        <v>12</v>
      </c>
      <c r="M63" s="566"/>
      <c r="N63" s="566">
        <v>17</v>
      </c>
      <c r="O63" s="566"/>
      <c r="P63" s="566">
        <v>12</v>
      </c>
      <c r="Q63" s="566"/>
      <c r="R63" s="566">
        <v>14</v>
      </c>
      <c r="S63" s="566"/>
      <c r="T63" s="566">
        <v>14</v>
      </c>
      <c r="U63" s="566"/>
      <c r="V63" s="566">
        <v>7</v>
      </c>
      <c r="W63" s="566"/>
      <c r="X63" s="737">
        <v>0</v>
      </c>
      <c r="Y63" s="737"/>
      <c r="Z63" s="737">
        <v>76</v>
      </c>
      <c r="AA63" s="390">
        <v>76</v>
      </c>
      <c r="AB63" s="598">
        <v>112</v>
      </c>
    </row>
    <row r="64" spans="1:28" ht="13.5" x14ac:dyDescent="0.25">
      <c r="A64" s="262"/>
      <c r="B64" s="625" t="s">
        <v>83</v>
      </c>
      <c r="C64" s="625">
        <v>67</v>
      </c>
      <c r="D64" s="625">
        <v>0</v>
      </c>
      <c r="E64" s="625">
        <v>65</v>
      </c>
      <c r="F64" s="625">
        <v>0</v>
      </c>
      <c r="G64" s="625">
        <v>54</v>
      </c>
      <c r="H64" s="625">
        <v>1</v>
      </c>
      <c r="I64" s="626">
        <v>1</v>
      </c>
      <c r="J64" s="626">
        <v>186</v>
      </c>
      <c r="K64" s="627">
        <v>187</v>
      </c>
      <c r="L64" s="625">
        <v>65</v>
      </c>
      <c r="M64" s="625">
        <v>0</v>
      </c>
      <c r="N64" s="625">
        <v>71</v>
      </c>
      <c r="O64" s="625">
        <v>1</v>
      </c>
      <c r="P64" s="625">
        <v>61</v>
      </c>
      <c r="Q64" s="625">
        <v>1</v>
      </c>
      <c r="R64" s="625">
        <v>55</v>
      </c>
      <c r="S64" s="625">
        <v>0</v>
      </c>
      <c r="T64" s="625">
        <v>63</v>
      </c>
      <c r="U64" s="625">
        <v>0</v>
      </c>
      <c r="V64" s="625">
        <v>46</v>
      </c>
      <c r="W64" s="625">
        <v>0</v>
      </c>
      <c r="X64" s="626">
        <v>2</v>
      </c>
      <c r="Y64" s="626">
        <v>0</v>
      </c>
      <c r="Z64" s="626">
        <v>361</v>
      </c>
      <c r="AA64" s="627">
        <v>363</v>
      </c>
      <c r="AB64" s="626">
        <v>550</v>
      </c>
    </row>
    <row r="65" spans="1:28" ht="13.5" x14ac:dyDescent="0.25">
      <c r="A65" s="262"/>
      <c r="B65" s="578"/>
      <c r="C65" s="578"/>
      <c r="D65" s="578"/>
      <c r="E65" s="578"/>
      <c r="F65" s="578"/>
      <c r="G65" s="578"/>
      <c r="H65" s="578"/>
      <c r="I65" s="744"/>
      <c r="J65" s="737"/>
      <c r="K65" s="390"/>
      <c r="L65" s="578"/>
      <c r="M65" s="578"/>
      <c r="N65" s="578"/>
      <c r="O65" s="578"/>
      <c r="P65" s="578"/>
      <c r="Q65" s="578"/>
      <c r="R65" s="578"/>
      <c r="S65" s="578"/>
      <c r="T65" s="578"/>
      <c r="U65" s="578"/>
      <c r="V65" s="578"/>
      <c r="W65" s="578"/>
      <c r="X65" s="737"/>
      <c r="Y65" s="737"/>
      <c r="Z65" s="737"/>
      <c r="AA65" s="390"/>
      <c r="AB65" s="258"/>
    </row>
    <row r="66" spans="1:28" ht="13.5" x14ac:dyDescent="0.25">
      <c r="A66" s="262">
        <v>2131</v>
      </c>
      <c r="B66" s="583" t="s">
        <v>86</v>
      </c>
      <c r="C66" s="281">
        <v>25</v>
      </c>
      <c r="D66" s="281"/>
      <c r="E66" s="281">
        <v>26</v>
      </c>
      <c r="F66" s="281"/>
      <c r="G66" s="281">
        <v>27</v>
      </c>
      <c r="H66" s="281"/>
      <c r="I66" s="744">
        <v>0</v>
      </c>
      <c r="J66" s="737">
        <v>78</v>
      </c>
      <c r="K66" s="390">
        <v>78</v>
      </c>
      <c r="L66" s="281">
        <v>22</v>
      </c>
      <c r="M66" s="281"/>
      <c r="N66" s="281">
        <v>19</v>
      </c>
      <c r="O66" s="281"/>
      <c r="P66" s="281">
        <v>15</v>
      </c>
      <c r="Q66" s="281"/>
      <c r="R66" s="281">
        <v>14</v>
      </c>
      <c r="S66" s="281"/>
      <c r="T66" s="281">
        <v>14</v>
      </c>
      <c r="U66" s="281"/>
      <c r="V66" s="281">
        <v>14</v>
      </c>
      <c r="W66" s="281">
        <v>1</v>
      </c>
      <c r="X66" s="737">
        <v>1</v>
      </c>
      <c r="Y66" s="737"/>
      <c r="Z66" s="737">
        <v>98</v>
      </c>
      <c r="AA66" s="390">
        <v>99</v>
      </c>
      <c r="AB66" s="258">
        <v>177</v>
      </c>
    </row>
    <row r="67" spans="1:28" ht="13.5" x14ac:dyDescent="0.25">
      <c r="A67" s="262" t="s">
        <v>408</v>
      </c>
      <c r="B67" s="579" t="s">
        <v>85</v>
      </c>
      <c r="C67" s="566">
        <v>22</v>
      </c>
      <c r="D67" s="566"/>
      <c r="E67" s="566">
        <v>23</v>
      </c>
      <c r="F67" s="566"/>
      <c r="G67" s="566">
        <v>30</v>
      </c>
      <c r="H67" s="566"/>
      <c r="I67" s="744">
        <v>0</v>
      </c>
      <c r="J67" s="737">
        <v>75</v>
      </c>
      <c r="K67" s="390">
        <v>75</v>
      </c>
      <c r="L67" s="566">
        <v>20</v>
      </c>
      <c r="M67" s="566"/>
      <c r="N67" s="566">
        <v>10</v>
      </c>
      <c r="O67" s="566"/>
      <c r="P67" s="566">
        <v>18</v>
      </c>
      <c r="Q67" s="566"/>
      <c r="R67" s="566">
        <v>23</v>
      </c>
      <c r="S67" s="566"/>
      <c r="T67" s="566">
        <v>22</v>
      </c>
      <c r="U67" s="566"/>
      <c r="V67" s="566">
        <v>22</v>
      </c>
      <c r="W67" s="566"/>
      <c r="X67" s="737">
        <v>0</v>
      </c>
      <c r="Y67" s="737"/>
      <c r="Z67" s="737">
        <v>115</v>
      </c>
      <c r="AA67" s="390">
        <v>115</v>
      </c>
      <c r="AB67" s="258">
        <v>190</v>
      </c>
    </row>
    <row r="68" spans="1:28" ht="13.5" x14ac:dyDescent="0.25">
      <c r="A68" s="262" t="s">
        <v>409</v>
      </c>
      <c r="B68" s="579" t="s">
        <v>284</v>
      </c>
      <c r="C68" s="566">
        <v>18</v>
      </c>
      <c r="D68" s="566"/>
      <c r="E68" s="566">
        <v>23</v>
      </c>
      <c r="F68" s="566"/>
      <c r="G68" s="566">
        <v>24</v>
      </c>
      <c r="H68" s="566"/>
      <c r="I68" s="744">
        <v>0</v>
      </c>
      <c r="J68" s="737">
        <v>65</v>
      </c>
      <c r="K68" s="390">
        <v>65</v>
      </c>
      <c r="L68" s="566">
        <v>18</v>
      </c>
      <c r="M68" s="566"/>
      <c r="N68" s="566">
        <v>20</v>
      </c>
      <c r="O68" s="566"/>
      <c r="P68" s="566">
        <v>23</v>
      </c>
      <c r="Q68" s="566"/>
      <c r="R68" s="566">
        <v>14</v>
      </c>
      <c r="S68" s="566"/>
      <c r="T68" s="566">
        <v>10</v>
      </c>
      <c r="U68" s="566"/>
      <c r="V68" s="566">
        <v>4</v>
      </c>
      <c r="W68" s="566"/>
      <c r="X68" s="737">
        <v>0</v>
      </c>
      <c r="Y68" s="737"/>
      <c r="Z68" s="737">
        <v>89</v>
      </c>
      <c r="AA68" s="390">
        <v>89</v>
      </c>
      <c r="AB68" s="258">
        <v>154</v>
      </c>
    </row>
    <row r="69" spans="1:28" ht="13.5" x14ac:dyDescent="0.25">
      <c r="A69" s="262">
        <v>2133</v>
      </c>
      <c r="B69" s="579" t="s">
        <v>84</v>
      </c>
      <c r="C69" s="566">
        <v>35</v>
      </c>
      <c r="D69" s="566"/>
      <c r="E69" s="566">
        <v>54</v>
      </c>
      <c r="F69" s="566"/>
      <c r="G69" s="566">
        <v>52</v>
      </c>
      <c r="H69" s="566"/>
      <c r="I69" s="745">
        <v>0</v>
      </c>
      <c r="J69" s="627">
        <v>141</v>
      </c>
      <c r="K69" s="390">
        <v>141</v>
      </c>
      <c r="L69" s="566">
        <v>52</v>
      </c>
      <c r="M69" s="566"/>
      <c r="N69" s="566">
        <v>39</v>
      </c>
      <c r="O69" s="566"/>
      <c r="P69" s="566">
        <v>46</v>
      </c>
      <c r="Q69" s="566"/>
      <c r="R69" s="566">
        <v>50</v>
      </c>
      <c r="S69" s="566"/>
      <c r="T69" s="566">
        <v>45</v>
      </c>
      <c r="U69" s="566"/>
      <c r="V69" s="566">
        <v>47</v>
      </c>
      <c r="W69" s="566"/>
      <c r="X69" s="737">
        <v>0</v>
      </c>
      <c r="Y69" s="737"/>
      <c r="Z69" s="737">
        <v>279</v>
      </c>
      <c r="AA69" s="390">
        <v>279</v>
      </c>
      <c r="AB69" s="258">
        <v>420</v>
      </c>
    </row>
    <row r="70" spans="1:28" ht="13.5" x14ac:dyDescent="0.25">
      <c r="A70" s="262"/>
      <c r="B70" s="625" t="s">
        <v>87</v>
      </c>
      <c r="C70" s="625">
        <v>100</v>
      </c>
      <c r="D70" s="625">
        <v>0</v>
      </c>
      <c r="E70" s="625">
        <v>126</v>
      </c>
      <c r="F70" s="625">
        <v>0</v>
      </c>
      <c r="G70" s="625">
        <v>133</v>
      </c>
      <c r="H70" s="625">
        <v>0</v>
      </c>
      <c r="I70" s="626">
        <v>0</v>
      </c>
      <c r="J70" s="626">
        <v>359</v>
      </c>
      <c r="K70" s="627">
        <v>359</v>
      </c>
      <c r="L70" s="625">
        <v>112</v>
      </c>
      <c r="M70" s="625">
        <v>0</v>
      </c>
      <c r="N70" s="625">
        <v>88</v>
      </c>
      <c r="O70" s="625">
        <v>0</v>
      </c>
      <c r="P70" s="625">
        <v>102</v>
      </c>
      <c r="Q70" s="625">
        <v>0</v>
      </c>
      <c r="R70" s="625">
        <v>101</v>
      </c>
      <c r="S70" s="625">
        <v>0</v>
      </c>
      <c r="T70" s="625">
        <v>91</v>
      </c>
      <c r="U70" s="625">
        <v>0</v>
      </c>
      <c r="V70" s="625">
        <v>87</v>
      </c>
      <c r="W70" s="625">
        <v>1</v>
      </c>
      <c r="X70" s="626">
        <v>1</v>
      </c>
      <c r="Y70" s="626">
        <v>0</v>
      </c>
      <c r="Z70" s="626">
        <v>581</v>
      </c>
      <c r="AA70" s="627">
        <v>582</v>
      </c>
      <c r="AB70" s="626">
        <v>941</v>
      </c>
    </row>
    <row r="71" spans="1:28" ht="13.5" x14ac:dyDescent="0.25">
      <c r="A71" s="262"/>
      <c r="B71" s="588"/>
      <c r="C71" s="588"/>
      <c r="D71" s="588"/>
      <c r="E71" s="588"/>
      <c r="F71" s="588"/>
      <c r="G71" s="588"/>
      <c r="H71" s="588"/>
      <c r="I71" s="744"/>
      <c r="J71" s="740"/>
      <c r="K71" s="390"/>
      <c r="L71" s="588"/>
      <c r="M71" s="588"/>
      <c r="N71" s="588"/>
      <c r="O71" s="588"/>
      <c r="P71" s="588"/>
      <c r="Q71" s="588"/>
      <c r="R71" s="588"/>
      <c r="S71" s="588"/>
      <c r="T71" s="588"/>
      <c r="U71" s="588"/>
      <c r="V71" s="588"/>
      <c r="W71" s="588"/>
      <c r="X71" s="737"/>
      <c r="Y71" s="737"/>
      <c r="Z71" s="737"/>
      <c r="AA71" s="390"/>
      <c r="AB71" s="598"/>
    </row>
    <row r="72" spans="1:28" ht="13.5" x14ac:dyDescent="0.25">
      <c r="A72" s="262" t="s">
        <v>410</v>
      </c>
      <c r="B72" s="579" t="s">
        <v>90</v>
      </c>
      <c r="C72" s="566">
        <v>10</v>
      </c>
      <c r="D72" s="566"/>
      <c r="E72" s="566">
        <v>22</v>
      </c>
      <c r="F72" s="566"/>
      <c r="G72" s="579">
        <v>11</v>
      </c>
      <c r="H72" s="579"/>
      <c r="I72" s="744">
        <v>0</v>
      </c>
      <c r="J72" s="740">
        <v>43</v>
      </c>
      <c r="K72" s="390">
        <v>43</v>
      </c>
      <c r="L72" s="579">
        <v>11</v>
      </c>
      <c r="M72" s="579"/>
      <c r="N72" s="579">
        <v>7</v>
      </c>
      <c r="O72" s="579"/>
      <c r="P72" s="579">
        <v>11</v>
      </c>
      <c r="Q72" s="579"/>
      <c r="R72" s="579">
        <v>7</v>
      </c>
      <c r="S72" s="579"/>
      <c r="T72" s="579">
        <v>9</v>
      </c>
      <c r="U72" s="579"/>
      <c r="V72" s="579">
        <v>4</v>
      </c>
      <c r="W72" s="579"/>
      <c r="X72" s="737">
        <v>0</v>
      </c>
      <c r="Y72" s="737"/>
      <c r="Z72" s="737">
        <v>49</v>
      </c>
      <c r="AA72" s="390">
        <v>49</v>
      </c>
      <c r="AB72" s="598">
        <v>92</v>
      </c>
    </row>
    <row r="73" spans="1:28" ht="13.5" x14ac:dyDescent="0.25">
      <c r="A73" s="262" t="s">
        <v>411</v>
      </c>
      <c r="B73" s="579" t="s">
        <v>91</v>
      </c>
      <c r="C73" s="566">
        <v>5</v>
      </c>
      <c r="D73" s="566"/>
      <c r="E73" s="566">
        <v>2</v>
      </c>
      <c r="F73" s="566"/>
      <c r="G73" s="579">
        <v>4</v>
      </c>
      <c r="H73" s="579"/>
      <c r="I73" s="744">
        <v>0</v>
      </c>
      <c r="J73" s="740">
        <v>11</v>
      </c>
      <c r="K73" s="390">
        <v>11</v>
      </c>
      <c r="L73" s="579">
        <v>4</v>
      </c>
      <c r="M73" s="579"/>
      <c r="N73" s="579">
        <v>5</v>
      </c>
      <c r="O73" s="579"/>
      <c r="P73" s="579">
        <v>4</v>
      </c>
      <c r="Q73" s="579"/>
      <c r="R73" s="579">
        <v>5</v>
      </c>
      <c r="S73" s="579"/>
      <c r="T73" s="579">
        <v>4</v>
      </c>
      <c r="U73" s="579"/>
      <c r="V73" s="579">
        <v>2</v>
      </c>
      <c r="W73" s="579"/>
      <c r="X73" s="737">
        <v>0</v>
      </c>
      <c r="Y73" s="737"/>
      <c r="Z73" s="737">
        <v>24</v>
      </c>
      <c r="AA73" s="390">
        <v>24</v>
      </c>
      <c r="AB73" s="598">
        <v>35</v>
      </c>
    </row>
    <row r="74" spans="1:28" ht="13.5" x14ac:dyDescent="0.25">
      <c r="A74" s="262" t="s">
        <v>412</v>
      </c>
      <c r="B74" s="579" t="s">
        <v>95</v>
      </c>
      <c r="C74" s="566">
        <v>2</v>
      </c>
      <c r="D74" s="566"/>
      <c r="E74" s="566">
        <v>3</v>
      </c>
      <c r="F74" s="566"/>
      <c r="G74" s="579">
        <v>2</v>
      </c>
      <c r="H74" s="579"/>
      <c r="I74" s="744">
        <v>0</v>
      </c>
      <c r="J74" s="740">
        <v>7</v>
      </c>
      <c r="K74" s="390">
        <v>7</v>
      </c>
      <c r="L74" s="579">
        <v>3</v>
      </c>
      <c r="M74" s="579"/>
      <c r="N74" s="579">
        <v>2</v>
      </c>
      <c r="O74" s="579"/>
      <c r="P74" s="579">
        <v>3</v>
      </c>
      <c r="Q74" s="579"/>
      <c r="R74" s="579">
        <v>2</v>
      </c>
      <c r="S74" s="579"/>
      <c r="T74" s="579">
        <v>7</v>
      </c>
      <c r="U74" s="579"/>
      <c r="V74" s="579">
        <v>2</v>
      </c>
      <c r="W74" s="579"/>
      <c r="X74" s="737">
        <v>0</v>
      </c>
      <c r="Y74" s="737"/>
      <c r="Z74" s="737">
        <v>19</v>
      </c>
      <c r="AA74" s="390">
        <v>19</v>
      </c>
      <c r="AB74" s="598">
        <v>26</v>
      </c>
    </row>
    <row r="75" spans="1:28" ht="13.5" x14ac:dyDescent="0.25">
      <c r="A75" s="262" t="s">
        <v>413</v>
      </c>
      <c r="B75" s="579" t="s">
        <v>96</v>
      </c>
      <c r="C75" s="566">
        <v>4</v>
      </c>
      <c r="D75" s="566"/>
      <c r="E75" s="566">
        <v>8</v>
      </c>
      <c r="F75" s="566"/>
      <c r="G75" s="579">
        <v>2</v>
      </c>
      <c r="H75" s="579"/>
      <c r="I75" s="744">
        <v>0</v>
      </c>
      <c r="J75" s="740">
        <v>14</v>
      </c>
      <c r="K75" s="390">
        <v>14</v>
      </c>
      <c r="L75" s="579">
        <v>3</v>
      </c>
      <c r="M75" s="579"/>
      <c r="N75" s="579">
        <v>5</v>
      </c>
      <c r="O75" s="579"/>
      <c r="P75" s="579">
        <v>4</v>
      </c>
      <c r="Q75" s="579"/>
      <c r="R75" s="579">
        <v>5</v>
      </c>
      <c r="S75" s="579"/>
      <c r="T75" s="579">
        <v>7</v>
      </c>
      <c r="U75" s="579"/>
      <c r="V75" s="579">
        <v>4</v>
      </c>
      <c r="W75" s="579"/>
      <c r="X75" s="737">
        <v>0</v>
      </c>
      <c r="Y75" s="737"/>
      <c r="Z75" s="737">
        <v>28</v>
      </c>
      <c r="AA75" s="390">
        <v>28</v>
      </c>
      <c r="AB75" s="598">
        <v>42</v>
      </c>
    </row>
    <row r="76" spans="1:28" ht="13.5" x14ac:dyDescent="0.25">
      <c r="A76" s="262" t="s">
        <v>463</v>
      </c>
      <c r="B76" s="579" t="s">
        <v>464</v>
      </c>
      <c r="C76" s="566">
        <v>8</v>
      </c>
      <c r="D76" s="566"/>
      <c r="E76" s="566">
        <v>9</v>
      </c>
      <c r="F76" s="566"/>
      <c r="G76" s="579">
        <v>12</v>
      </c>
      <c r="H76" s="579"/>
      <c r="I76" s="744">
        <v>0</v>
      </c>
      <c r="J76" s="740">
        <v>29</v>
      </c>
      <c r="K76" s="390">
        <v>29</v>
      </c>
      <c r="L76" s="579">
        <v>9</v>
      </c>
      <c r="M76" s="579"/>
      <c r="N76" s="579">
        <v>8</v>
      </c>
      <c r="O76" s="579"/>
      <c r="P76" s="579">
        <v>10</v>
      </c>
      <c r="Q76" s="579"/>
      <c r="R76" s="579">
        <v>11</v>
      </c>
      <c r="S76" s="579"/>
      <c r="T76" s="579">
        <v>15</v>
      </c>
      <c r="U76" s="579"/>
      <c r="V76" s="579">
        <v>6</v>
      </c>
      <c r="W76" s="579"/>
      <c r="X76" s="737">
        <v>0</v>
      </c>
      <c r="Y76" s="737"/>
      <c r="Z76" s="737">
        <v>59</v>
      </c>
      <c r="AA76" s="390">
        <v>59</v>
      </c>
      <c r="AB76" s="598">
        <v>88</v>
      </c>
    </row>
    <row r="77" spans="1:28" ht="13.5" x14ac:dyDescent="0.25">
      <c r="A77" s="262" t="s">
        <v>414</v>
      </c>
      <c r="B77" s="579" t="s">
        <v>89</v>
      </c>
      <c r="C77" s="566">
        <v>10</v>
      </c>
      <c r="D77" s="566"/>
      <c r="E77" s="566">
        <v>14</v>
      </c>
      <c r="F77" s="566"/>
      <c r="G77" s="579">
        <v>11</v>
      </c>
      <c r="H77" s="579"/>
      <c r="I77" s="744">
        <v>0</v>
      </c>
      <c r="J77" s="740">
        <v>35</v>
      </c>
      <c r="K77" s="390">
        <v>35</v>
      </c>
      <c r="L77" s="579">
        <v>10</v>
      </c>
      <c r="M77" s="579"/>
      <c r="N77" s="579">
        <v>17</v>
      </c>
      <c r="O77" s="579"/>
      <c r="P77" s="579">
        <v>10</v>
      </c>
      <c r="Q77" s="579"/>
      <c r="R77" s="579">
        <v>17</v>
      </c>
      <c r="S77" s="579"/>
      <c r="T77" s="579">
        <v>17</v>
      </c>
      <c r="U77" s="579"/>
      <c r="V77" s="579">
        <v>15</v>
      </c>
      <c r="W77" s="579"/>
      <c r="X77" s="737">
        <v>0</v>
      </c>
      <c r="Y77" s="737"/>
      <c r="Z77" s="737">
        <v>86</v>
      </c>
      <c r="AA77" s="390">
        <v>86</v>
      </c>
      <c r="AB77" s="598">
        <v>121</v>
      </c>
    </row>
    <row r="78" spans="1:28" ht="13.5" x14ac:dyDescent="0.25">
      <c r="A78" s="262" t="s">
        <v>415</v>
      </c>
      <c r="B78" s="579" t="s">
        <v>92</v>
      </c>
      <c r="C78" s="566">
        <v>6</v>
      </c>
      <c r="D78" s="566"/>
      <c r="E78" s="566">
        <v>12</v>
      </c>
      <c r="F78" s="566"/>
      <c r="G78" s="579">
        <v>6</v>
      </c>
      <c r="H78" s="579"/>
      <c r="I78" s="744">
        <v>0</v>
      </c>
      <c r="J78" s="740">
        <v>24</v>
      </c>
      <c r="K78" s="390">
        <v>24</v>
      </c>
      <c r="L78" s="579">
        <v>10</v>
      </c>
      <c r="M78" s="579"/>
      <c r="N78" s="579">
        <v>7</v>
      </c>
      <c r="O78" s="579"/>
      <c r="P78" s="579">
        <v>10</v>
      </c>
      <c r="Q78" s="579"/>
      <c r="R78" s="579">
        <v>9</v>
      </c>
      <c r="S78" s="579"/>
      <c r="T78" s="579">
        <v>9</v>
      </c>
      <c r="U78" s="579"/>
      <c r="V78" s="579">
        <v>9</v>
      </c>
      <c r="W78" s="579"/>
      <c r="X78" s="737">
        <v>0</v>
      </c>
      <c r="Y78" s="737"/>
      <c r="Z78" s="737">
        <v>54</v>
      </c>
      <c r="AA78" s="390">
        <v>54</v>
      </c>
      <c r="AB78" s="598">
        <v>78</v>
      </c>
    </row>
    <row r="79" spans="1:28" ht="13.5" x14ac:dyDescent="0.25">
      <c r="A79" s="262" t="s">
        <v>416</v>
      </c>
      <c r="B79" s="579" t="s">
        <v>94</v>
      </c>
      <c r="C79" s="566">
        <v>7</v>
      </c>
      <c r="D79" s="566"/>
      <c r="E79" s="566">
        <v>3</v>
      </c>
      <c r="F79" s="566"/>
      <c r="G79" s="566">
        <v>6</v>
      </c>
      <c r="H79" s="566"/>
      <c r="I79" s="744">
        <v>0</v>
      </c>
      <c r="J79" s="740">
        <v>16</v>
      </c>
      <c r="K79" s="390">
        <v>16</v>
      </c>
      <c r="L79" s="566">
        <v>6</v>
      </c>
      <c r="M79" s="566"/>
      <c r="N79" s="566">
        <v>8</v>
      </c>
      <c r="O79" s="566"/>
      <c r="P79" s="566">
        <v>4</v>
      </c>
      <c r="Q79" s="566"/>
      <c r="R79" s="566">
        <v>7</v>
      </c>
      <c r="S79" s="566"/>
      <c r="T79" s="566">
        <v>4</v>
      </c>
      <c r="U79" s="566"/>
      <c r="V79" s="566">
        <v>6</v>
      </c>
      <c r="W79" s="566"/>
      <c r="X79" s="737">
        <v>0</v>
      </c>
      <c r="Y79" s="737"/>
      <c r="Z79" s="737">
        <v>35</v>
      </c>
      <c r="AA79" s="390">
        <v>35</v>
      </c>
      <c r="AB79" s="598">
        <v>51</v>
      </c>
    </row>
    <row r="80" spans="1:28" ht="13.5" x14ac:dyDescent="0.25">
      <c r="A80" s="262" t="s">
        <v>465</v>
      </c>
      <c r="B80" s="579" t="s">
        <v>93</v>
      </c>
      <c r="C80" s="566">
        <v>10</v>
      </c>
      <c r="D80" s="566"/>
      <c r="E80" s="566">
        <v>3</v>
      </c>
      <c r="F80" s="566"/>
      <c r="G80" s="566">
        <v>14</v>
      </c>
      <c r="H80" s="566"/>
      <c r="I80" s="744">
        <v>0</v>
      </c>
      <c r="J80" s="740">
        <v>27</v>
      </c>
      <c r="K80" s="390">
        <v>27</v>
      </c>
      <c r="L80" s="566">
        <v>5</v>
      </c>
      <c r="M80" s="566"/>
      <c r="N80" s="566">
        <v>3</v>
      </c>
      <c r="O80" s="566"/>
      <c r="P80" s="566">
        <v>5</v>
      </c>
      <c r="Q80" s="566"/>
      <c r="R80" s="566">
        <v>4</v>
      </c>
      <c r="S80" s="566"/>
      <c r="T80" s="566">
        <v>5</v>
      </c>
      <c r="U80" s="566"/>
      <c r="V80" s="566">
        <v>4</v>
      </c>
      <c r="W80" s="566"/>
      <c r="X80" s="737">
        <v>0</v>
      </c>
      <c r="Y80" s="737"/>
      <c r="Z80" s="737">
        <v>26</v>
      </c>
      <c r="AA80" s="390">
        <v>26</v>
      </c>
      <c r="AB80" s="598">
        <v>53</v>
      </c>
    </row>
    <row r="81" spans="1:28" ht="13.5" x14ac:dyDescent="0.25">
      <c r="A81" s="262" t="s">
        <v>466</v>
      </c>
      <c r="B81" s="579" t="s">
        <v>97</v>
      </c>
      <c r="C81" s="566">
        <v>2</v>
      </c>
      <c r="D81" s="566"/>
      <c r="E81" s="566">
        <v>3</v>
      </c>
      <c r="F81" s="566"/>
      <c r="G81" s="566">
        <v>7</v>
      </c>
      <c r="H81" s="566">
        <v>1</v>
      </c>
      <c r="I81" s="744">
        <v>1</v>
      </c>
      <c r="J81" s="740">
        <v>12</v>
      </c>
      <c r="K81" s="390">
        <v>13</v>
      </c>
      <c r="L81" s="566">
        <v>3</v>
      </c>
      <c r="M81" s="566"/>
      <c r="N81" s="566">
        <v>4</v>
      </c>
      <c r="O81" s="566">
        <v>2</v>
      </c>
      <c r="P81" s="566">
        <v>6</v>
      </c>
      <c r="Q81" s="566"/>
      <c r="R81" s="566">
        <v>7</v>
      </c>
      <c r="S81" s="566"/>
      <c r="T81" s="566">
        <v>5</v>
      </c>
      <c r="U81" s="566"/>
      <c r="V81" s="566">
        <v>5</v>
      </c>
      <c r="W81" s="566"/>
      <c r="X81" s="737">
        <v>2</v>
      </c>
      <c r="Y81" s="737"/>
      <c r="Z81" s="737">
        <v>30</v>
      </c>
      <c r="AA81" s="390">
        <v>32</v>
      </c>
      <c r="AB81" s="598">
        <v>45</v>
      </c>
    </row>
    <row r="82" spans="1:28" ht="13.5" x14ac:dyDescent="0.25">
      <c r="A82" s="262"/>
      <c r="B82" s="625" t="s">
        <v>98</v>
      </c>
      <c r="C82" s="625">
        <v>64</v>
      </c>
      <c r="D82" s="625">
        <v>0</v>
      </c>
      <c r="E82" s="625">
        <v>79</v>
      </c>
      <c r="F82" s="625">
        <v>0</v>
      </c>
      <c r="G82" s="625">
        <v>75</v>
      </c>
      <c r="H82" s="625">
        <v>1</v>
      </c>
      <c r="I82" s="626">
        <v>1</v>
      </c>
      <c r="J82" s="626">
        <v>218</v>
      </c>
      <c r="K82" s="627">
        <v>219</v>
      </c>
      <c r="L82" s="625">
        <v>64</v>
      </c>
      <c r="M82" s="625">
        <v>0</v>
      </c>
      <c r="N82" s="625">
        <v>66</v>
      </c>
      <c r="O82" s="625">
        <v>2</v>
      </c>
      <c r="P82" s="625">
        <v>67</v>
      </c>
      <c r="Q82" s="625">
        <v>0</v>
      </c>
      <c r="R82" s="625">
        <v>74</v>
      </c>
      <c r="S82" s="625">
        <v>0</v>
      </c>
      <c r="T82" s="625">
        <v>82</v>
      </c>
      <c r="U82" s="625">
        <v>0</v>
      </c>
      <c r="V82" s="625">
        <v>57</v>
      </c>
      <c r="W82" s="625">
        <v>0</v>
      </c>
      <c r="X82" s="626">
        <v>2</v>
      </c>
      <c r="Y82" s="626">
        <v>0</v>
      </c>
      <c r="Z82" s="626">
        <v>410</v>
      </c>
      <c r="AA82" s="627">
        <v>412</v>
      </c>
      <c r="AB82" s="626">
        <v>631</v>
      </c>
    </row>
    <row r="83" spans="1:28" ht="13.5" x14ac:dyDescent="0.25">
      <c r="A83" s="262"/>
      <c r="B83" s="588"/>
      <c r="C83" s="588"/>
      <c r="D83" s="588"/>
      <c r="E83" s="588"/>
      <c r="F83" s="588"/>
      <c r="G83" s="588"/>
      <c r="H83" s="588"/>
      <c r="I83" s="561"/>
      <c r="J83" s="597"/>
      <c r="K83" s="390"/>
      <c r="L83" s="588"/>
      <c r="M83" s="588"/>
      <c r="N83" s="588"/>
      <c r="O83" s="588"/>
      <c r="P83" s="588"/>
      <c r="Q83" s="588"/>
      <c r="R83" s="588"/>
      <c r="S83" s="588"/>
      <c r="T83" s="588"/>
      <c r="U83" s="588"/>
      <c r="V83" s="588"/>
      <c r="W83" s="588"/>
      <c r="X83" s="280"/>
      <c r="Y83" s="597"/>
      <c r="Z83" s="280"/>
      <c r="AA83" s="390"/>
      <c r="AB83" s="598"/>
    </row>
    <row r="84" spans="1:28" s="76" customFormat="1" ht="13.5" x14ac:dyDescent="0.25">
      <c r="A84" s="605"/>
      <c r="B84" s="746" t="s">
        <v>726</v>
      </c>
      <c r="C84" s="746">
        <f t="shared" ref="C84:Z84" si="0">C22+C31+C41+C47+C53+C58+C64+C70+C82</f>
        <v>590</v>
      </c>
      <c r="D84" s="746">
        <f t="shared" si="0"/>
        <v>31</v>
      </c>
      <c r="E84" s="746">
        <f t="shared" si="0"/>
        <v>635</v>
      </c>
      <c r="F84" s="746">
        <f t="shared" si="0"/>
        <v>45</v>
      </c>
      <c r="G84" s="746">
        <f t="shared" si="0"/>
        <v>607</v>
      </c>
      <c r="H84" s="746">
        <f t="shared" si="0"/>
        <v>57</v>
      </c>
      <c r="I84" s="746">
        <f t="shared" si="0"/>
        <v>133</v>
      </c>
      <c r="J84" s="746">
        <f t="shared" si="0"/>
        <v>1832</v>
      </c>
      <c r="K84" s="390">
        <f t="shared" ref="K84" si="1">J84+I84</f>
        <v>1965</v>
      </c>
      <c r="L84" s="746">
        <f t="shared" si="0"/>
        <v>609</v>
      </c>
      <c r="M84" s="746">
        <f t="shared" si="0"/>
        <v>20</v>
      </c>
      <c r="N84" s="746">
        <f t="shared" si="0"/>
        <v>622</v>
      </c>
      <c r="O84" s="746">
        <f t="shared" si="0"/>
        <v>7</v>
      </c>
      <c r="P84" s="746">
        <f t="shared" si="0"/>
        <v>599</v>
      </c>
      <c r="Q84" s="746">
        <f t="shared" si="0"/>
        <v>4</v>
      </c>
      <c r="R84" s="746">
        <f t="shared" si="0"/>
        <v>614</v>
      </c>
      <c r="S84" s="746">
        <f t="shared" si="0"/>
        <v>5</v>
      </c>
      <c r="T84" s="746">
        <f t="shared" si="0"/>
        <v>580</v>
      </c>
      <c r="U84" s="746">
        <f t="shared" si="0"/>
        <v>1</v>
      </c>
      <c r="V84" s="746">
        <f t="shared" si="0"/>
        <v>545</v>
      </c>
      <c r="W84" s="746">
        <f t="shared" si="0"/>
        <v>2</v>
      </c>
      <c r="X84" s="746">
        <f t="shared" si="0"/>
        <v>39</v>
      </c>
      <c r="Y84" s="746">
        <f t="shared" si="0"/>
        <v>1</v>
      </c>
      <c r="Z84" s="746">
        <f t="shared" si="0"/>
        <v>3569</v>
      </c>
      <c r="AA84" s="390">
        <f>Z84+Y84+X84</f>
        <v>3609</v>
      </c>
      <c r="AB84" s="750">
        <f>AA84+K84</f>
        <v>5574</v>
      </c>
    </row>
    <row r="85" spans="1:28" x14ac:dyDescent="0.2">
      <c r="AA85"/>
      <c r="AB85"/>
    </row>
    <row r="86" spans="1:28" x14ac:dyDescent="0.2">
      <c r="A86" s="141" t="s">
        <v>558</v>
      </c>
      <c r="AA86"/>
      <c r="AB86"/>
    </row>
    <row r="87" spans="1:28" x14ac:dyDescent="0.2">
      <c r="AA87"/>
      <c r="AB87"/>
    </row>
    <row r="88" spans="1:28" x14ac:dyDescent="0.2">
      <c r="AA88"/>
      <c r="AB88"/>
    </row>
    <row r="89" spans="1:28" x14ac:dyDescent="0.2">
      <c r="AA89"/>
      <c r="AB89"/>
    </row>
    <row r="90" spans="1:28" x14ac:dyDescent="0.2">
      <c r="AA90"/>
      <c r="AB90"/>
    </row>
  </sheetData>
  <mergeCells count="3">
    <mergeCell ref="B2:AB2"/>
    <mergeCell ref="B3:AB3"/>
    <mergeCell ref="B4:AB4"/>
  </mergeCells>
  <pageMargins left="0.70866141732283472" right="0.70866141732283472" top="0.78740157480314965" bottom="0.78740157480314965" header="0.31496062992125984" footer="0.31496062992125984"/>
  <pageSetup paperSize="9" scale="85" orientation="landscape" r:id="rId1"/>
  <rowBreaks count="2" manualBreakCount="2">
    <brk id="41" max="16383" man="1"/>
    <brk id="7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32</vt:i4>
      </vt:variant>
      <vt:variant>
        <vt:lpstr>Benannte Bereiche</vt:lpstr>
      </vt:variant>
      <vt:variant>
        <vt:i4>13</vt:i4>
      </vt:variant>
    </vt:vector>
  </HeadingPairs>
  <TitlesOfParts>
    <vt:vector size="45" baseType="lpstr">
      <vt:lpstr>Entwicklung</vt:lpstr>
      <vt:lpstr>Grundschulen pro Netz</vt:lpstr>
      <vt:lpstr>Grundschulen pro Netz EAS</vt:lpstr>
      <vt:lpstr>ALLE Grundschulen</vt:lpstr>
      <vt:lpstr>ALLE Grundschulen EAS</vt:lpstr>
      <vt:lpstr>Grundschulen GUW</vt:lpstr>
      <vt:lpstr>Grundschulen GUW EAS</vt:lpstr>
      <vt:lpstr>Grundschulen OSU</vt:lpstr>
      <vt:lpstr>Grundschulen OSU EAS</vt:lpstr>
      <vt:lpstr>Grundschulen FSU</vt:lpstr>
      <vt:lpstr>Grundschulen FSU EAS</vt:lpstr>
      <vt:lpstr>Regelsekundarschulen</vt:lpstr>
      <vt:lpstr>KAEU</vt:lpstr>
      <vt:lpstr>RSI</vt:lpstr>
      <vt:lpstr>CFA</vt:lpstr>
      <vt:lpstr>KASV</vt:lpstr>
      <vt:lpstr>BIB</vt:lpstr>
      <vt:lpstr>PDS</vt:lpstr>
      <vt:lpstr>BS</vt:lpstr>
      <vt:lpstr>TI</vt:lpstr>
      <vt:lpstr>MG</vt:lpstr>
      <vt:lpstr>Hochschule</vt:lpstr>
      <vt:lpstr>Förderschulen</vt:lpstr>
      <vt:lpstr>Internate</vt:lpstr>
      <vt:lpstr>Teilzeitunterricht</vt:lpstr>
      <vt:lpstr>Musikakademie</vt:lpstr>
      <vt:lpstr>Schul. Weiterbildung</vt:lpstr>
      <vt:lpstr>Bisch. Schule</vt:lpstr>
      <vt:lpstr>Haushaltskurse</vt:lpstr>
      <vt:lpstr>GUW Eupen</vt:lpstr>
      <vt:lpstr>GUW Kelmis</vt:lpstr>
      <vt:lpstr>GUW Sankt Vith</vt:lpstr>
      <vt:lpstr>'ALLE Grundschulen'!Druckbereich</vt:lpstr>
      <vt:lpstr>Regelsekundarschulen!Druckbereich</vt:lpstr>
      <vt:lpstr>'ALLE Grundschulen'!Drucktitel</vt:lpstr>
      <vt:lpstr>'ALLE Grundschulen EAS'!Drucktitel</vt:lpstr>
      <vt:lpstr>'Bisch. Schule'!Drucktitel</vt:lpstr>
      <vt:lpstr>Entwicklung!Drucktitel</vt:lpstr>
      <vt:lpstr>'Grundschulen OSU'!Drucktitel</vt:lpstr>
      <vt:lpstr>'Grundschulen OSU EAS'!Drucktitel</vt:lpstr>
      <vt:lpstr>'GUW Eupen'!Drucktitel</vt:lpstr>
      <vt:lpstr>'GUW Kelmis'!Drucktitel</vt:lpstr>
      <vt:lpstr>'GUW Sankt Vith'!Drucktitel</vt:lpstr>
      <vt:lpstr>Haushaltskurse!Drucktitel</vt:lpstr>
      <vt:lpstr>RSI!Drucktitel</vt:lpstr>
    </vt:vector>
  </TitlesOfParts>
  <Company>MDG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 Boemer</dc:creator>
  <cp:lastModifiedBy>GASSMANN, Chantale</cp:lastModifiedBy>
  <cp:lastPrinted>2020-11-06T09:09:09Z</cp:lastPrinted>
  <dcterms:created xsi:type="dcterms:W3CDTF">2002-10-15T11:18:06Z</dcterms:created>
  <dcterms:modified xsi:type="dcterms:W3CDTF">2020-11-09T10:25:13Z</dcterms:modified>
</cp:coreProperties>
</file>