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Default Extension="vml" ContentType="application/vnd.openxmlformats-officedocument.vmlDrawing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765" windowHeight="10230" tabRatio="601" activeTab="0"/>
  </bookViews>
  <sheets>
    <sheet name="Entwicklung" sheetId="1" r:id="rId1"/>
    <sheet name="Grundschulen Total" sheetId="2" r:id="rId2"/>
    <sheet name="Regelgrundschulen" sheetId="3" r:id="rId3"/>
    <sheet name="Grundschulen GUW" sheetId="4" r:id="rId4"/>
    <sheet name="Grundschulen OSUW" sheetId="5" r:id="rId5"/>
    <sheet name="Grundschulen FSU" sheetId="6" r:id="rId6"/>
    <sheet name="Regelsekundarschulen" sheetId="7" r:id="rId7"/>
    <sheet name="KAEU" sheetId="8" r:id="rId8"/>
    <sheet name="RSI" sheetId="9" r:id="rId9"/>
    <sheet name="CFA" sheetId="10" r:id="rId10"/>
    <sheet name="KASV" sheetId="11" r:id="rId11"/>
    <sheet name="BIB" sheetId="12" r:id="rId12"/>
    <sheet name="PDS" sheetId="13" r:id="rId13"/>
    <sheet name="BS" sheetId="14" r:id="rId14"/>
    <sheet name="TI" sheetId="15" r:id="rId15"/>
    <sheet name="MG" sheetId="16" r:id="rId16"/>
    <sheet name="Förderschulen" sheetId="17" r:id="rId17"/>
    <sheet name="Hochschulen" sheetId="18" r:id="rId18"/>
    <sheet name="Internate" sheetId="19" r:id="rId19"/>
    <sheet name="Teilzeitunterricht" sheetId="20" r:id="rId20"/>
    <sheet name="Weiterbildung" sheetId="21" r:id="rId21"/>
    <sheet name="Bisch. Schule" sheetId="22" r:id="rId22"/>
    <sheet name="Haushaltungsabendkurse" sheetId="23" r:id="rId23"/>
    <sheet name="GUW Eupen" sheetId="24" r:id="rId24"/>
    <sheet name="GUW Kelmis" sheetId="25" r:id="rId25"/>
    <sheet name="GUW Sankt Vith" sheetId="26" r:id="rId26"/>
  </sheets>
  <externalReferences>
    <externalReference r:id="rId29"/>
    <externalReference r:id="rId30"/>
  </externalReferences>
  <definedNames>
    <definedName name="_xlnm.Print_Area" localSheetId="4">'Grundschulen OSUW'!$A$2:$O$8</definedName>
    <definedName name="_xlnm.Print_Area" localSheetId="2">'Regelgrundschulen'!$A$3:$M$111</definedName>
    <definedName name="_xlnm.Print_Area" localSheetId="6">'Regelsekundarschulen'!$A$2:$R$46</definedName>
    <definedName name="_xlnm.Print_Area" localSheetId="8">'RSI'!$B$2:$K$49</definedName>
    <definedName name="_xlnm.Print_Titles" localSheetId="0">'Entwicklung'!$1:$3</definedName>
    <definedName name="_xlnm.Print_Titles" localSheetId="4">'Grundschulen OSUW'!$1:$6</definedName>
    <definedName name="_xlnm.Print_Titles" localSheetId="23">'GUW Eupen'!$1:$9</definedName>
    <definedName name="_xlnm.Print_Titles" localSheetId="25">'GUW Sankt Vith'!$1:$8</definedName>
    <definedName name="_xlnm.Print_Titles" localSheetId="22">'Haushaltungsabendkurse'!$1:$8</definedName>
    <definedName name="_xlnm.Print_Titles" localSheetId="2">'Regelgrundschulen'!$1:$8</definedName>
    <definedName name="grk1">'[1]Modell Grundschulen I'!$C$3</definedName>
    <definedName name="grk2">'[1]Modell Grundschulen I'!$C$4</definedName>
    <definedName name="grk3">'[1]Modell Grundschulen I'!$C$5</definedName>
    <definedName name="große_Schulen">'[1]Parameter GRSCHUL II'!$B$3</definedName>
    <definedName name="gru1">'[1]Vorschlag Viktor'!$C$3:$C$24</definedName>
    <definedName name="gru2au">'[1]Vorschlag Viktor'!$D$3:$D$24</definedName>
    <definedName name="gru2bu">'[1]Vorschlag Viktor'!$F$3:$F$24</definedName>
    <definedName name="gru2tu">'[1]Vorschlag Viktor'!$E$3:$E$24</definedName>
    <definedName name="gru3au">'[1]Vorschlag Viktor'!$G$3:$G$24</definedName>
    <definedName name="gru3bu">'[1]Vorschlag Viktor'!$I$3:$I$24</definedName>
    <definedName name="gru3tu">'[1]Vorschlag Viktor'!$H$3:$H$24</definedName>
    <definedName name="Index">'[2]FUNKSUB'!$D$4</definedName>
    <definedName name="Kapital_je_Stelle">'[1]Parameter GRSCHUL II'!$B$4</definedName>
    <definedName name="kleine_Schulen">'[1]Parameter GRSCHUL II'!$B$5</definedName>
    <definedName name="koeff1">'[1]Modell Grundschulen I'!$G$5</definedName>
    <definedName name="koeff1.1">'[1]Modell Grundschulen I'!$G$6</definedName>
    <definedName name="koeff1.2">'[1]Modell Grundschulen I'!$G$7</definedName>
    <definedName name="koeff2">'[1]Modell Grundschulen I'!$H$5</definedName>
    <definedName name="koeff2.1">'[1]Modell Grundschulen I'!$H$6</definedName>
    <definedName name="koeff2.2">'[1]Modell Grundschulen I'!$H$7</definedName>
    <definedName name="pädagogische_Koordination">'[1]Parameter GRSCHUL II'!$B$6</definedName>
    <definedName name="stufe1b">'[1]Vorschlag Viktor'!$M$3:$M$14</definedName>
    <definedName name="sub3.1">'[2]FUNKSUB'!$H$3</definedName>
    <definedName name="sub3.2">'[2]FUNKSUB'!$H$4</definedName>
    <definedName name="sub3.3">'[2]FUNKSUB'!$H$5</definedName>
    <definedName name="sub3.4">'[2]FUNKSUB'!$H$6</definedName>
    <definedName name="sz1">'[1]Vorschlag Viktor'!$A$3:$A$24</definedName>
    <definedName name="sz1stb">'[1]Vorschlag Viktor'!$L$3:$L$14</definedName>
    <definedName name="sz2">'[1]Vorschlag Viktor'!$B$3:$B$24</definedName>
    <definedName name="sz3">'[1]Vorschlag Viktor'!$J$3:$J$6</definedName>
    <definedName name="szzus">'[1]Vorschlag Viktor'!$J$3:$J$464</definedName>
    <definedName name="zus">'[1]Vorschlag Viktor'!$K$3:$K$464</definedName>
    <definedName name="zusatz">'[1]Vorschlag Viktor'!$K$3:$K$6</definedName>
  </definedNames>
  <calcPr fullCalcOnLoad="1"/>
</workbook>
</file>

<file path=xl/comments24.xml><?xml version="1.0" encoding="utf-8"?>
<comments xmlns="http://schemas.openxmlformats.org/spreadsheetml/2006/main">
  <authors>
    <author>Boemer</author>
    <author>gassmann</author>
  </authors>
  <commentList>
    <comment ref="O9" authorId="0">
      <text>
        <r>
          <rPr>
            <b/>
            <sz val="8"/>
            <rFont val="Tahoma"/>
            <family val="0"/>
          </rPr>
          <t>Boemer:</t>
        </r>
        <r>
          <rPr>
            <sz val="8"/>
            <rFont val="Tahoma"/>
            <family val="0"/>
          </rPr>
          <t xml:space="preserve">
Zahlen noch nicht aktualisiert</t>
        </r>
      </text>
    </comment>
    <comment ref="D16" authorId="1">
      <text>
        <r>
          <rPr>
            <b/>
            <sz val="8"/>
            <rFont val="Tahoma"/>
            <family val="0"/>
          </rPr>
          <t>gassmann:</t>
        </r>
        <r>
          <rPr>
            <sz val="8"/>
            <rFont val="Tahoma"/>
            <family val="0"/>
          </rPr>
          <t xml:space="preserve">
Laut Schulleiter wurden, wo eine 0 steht, die Kurse zusammengelegt. Z.B. Italienisch 2. und 3. Jahr werden zusammen gegeben, also keine einzelnen Stunden.</t>
        </r>
      </text>
    </comment>
  </commentList>
</comments>
</file>

<file path=xl/comments26.xml><?xml version="1.0" encoding="utf-8"?>
<comments xmlns="http://schemas.openxmlformats.org/spreadsheetml/2006/main">
  <authors>
    <author>gassmann</author>
  </authors>
  <commentList>
    <comment ref="R17" authorId="0">
      <text>
        <r>
          <rPr>
            <b/>
            <sz val="8"/>
            <rFont val="Tahoma"/>
            <family val="0"/>
          </rPr>
          <t>gassmann:</t>
        </r>
        <r>
          <rPr>
            <sz val="8"/>
            <rFont val="Tahoma"/>
            <family val="0"/>
          </rPr>
          <t xml:space="preserve">
Anfrage an Minister auf Abweichung.</t>
        </r>
      </text>
    </comment>
    <comment ref="R24" authorId="0">
      <text>
        <r>
          <rPr>
            <b/>
            <sz val="8"/>
            <rFont val="Tahoma"/>
            <family val="0"/>
          </rPr>
          <t>gassmann:</t>
        </r>
        <r>
          <rPr>
            <sz val="8"/>
            <rFont val="Tahoma"/>
            <family val="0"/>
          </rPr>
          <t xml:space="preserve">
Unterricht wurde von Frau Reichling gestrichen, da Schüler nicht bezahlt hatten.</t>
        </r>
      </text>
    </comment>
    <comment ref="R49" authorId="0">
      <text>
        <r>
          <rPr>
            <b/>
            <sz val="8"/>
            <rFont val="Tahoma"/>
            <family val="0"/>
          </rPr>
          <t>gassmann:</t>
        </r>
        <r>
          <rPr>
            <sz val="8"/>
            <rFont val="Tahoma"/>
            <family val="0"/>
          </rPr>
          <t xml:space="preserve">
Anfrage an Minister auf Abweichung</t>
        </r>
      </text>
    </comment>
  </commentList>
</comments>
</file>

<file path=xl/sharedStrings.xml><?xml version="1.0" encoding="utf-8"?>
<sst xmlns="http://schemas.openxmlformats.org/spreadsheetml/2006/main" count="1661" uniqueCount="507">
  <si>
    <t>Entwicklung der Schülerzahlen seit dem Schuljahr 1988-1989</t>
  </si>
  <si>
    <t>1988-89</t>
  </si>
  <si>
    <t>GUW</t>
  </si>
  <si>
    <t>OSUW</t>
  </si>
  <si>
    <t>FSUW</t>
  </si>
  <si>
    <t>TOTAL</t>
  </si>
  <si>
    <t>1993-94</t>
  </si>
  <si>
    <t>Kindergarten</t>
  </si>
  <si>
    <t>Primarschule</t>
  </si>
  <si>
    <t>Sekundarschule</t>
  </si>
  <si>
    <t>Hochschule</t>
  </si>
  <si>
    <t>Sonderschule</t>
  </si>
  <si>
    <t>Total</t>
  </si>
  <si>
    <t>Fortbildung</t>
  </si>
  <si>
    <t>1989-90</t>
  </si>
  <si>
    <t>1994-95</t>
  </si>
  <si>
    <t>1990-91</t>
  </si>
  <si>
    <t>1995-96</t>
  </si>
  <si>
    <t>1991-92</t>
  </si>
  <si>
    <t>1992-93</t>
  </si>
  <si>
    <t>1996-97</t>
  </si>
  <si>
    <t>1997-98</t>
  </si>
  <si>
    <t>1998-99</t>
  </si>
  <si>
    <t>1999-2000</t>
  </si>
  <si>
    <t>2000-2001</t>
  </si>
  <si>
    <t>2001-2002</t>
  </si>
  <si>
    <t>Grundschulen in der Deutschsprachigen Gemeinschaft</t>
  </si>
  <si>
    <t>1KG</t>
  </si>
  <si>
    <t>2KG</t>
  </si>
  <si>
    <t>3KG</t>
  </si>
  <si>
    <t>KG</t>
  </si>
  <si>
    <t>1PS</t>
  </si>
  <si>
    <t>2PS</t>
  </si>
  <si>
    <t>3PS</t>
  </si>
  <si>
    <t>4PS</t>
  </si>
  <si>
    <t>5PS</t>
  </si>
  <si>
    <t>6PS</t>
  </si>
  <si>
    <t>PS</t>
  </si>
  <si>
    <t>TOT</t>
  </si>
  <si>
    <t>KA Eupen dt. Abt.</t>
  </si>
  <si>
    <t>KA Eupen frz. Abt.</t>
  </si>
  <si>
    <t>CFA Kelmis dt. Abt.</t>
  </si>
  <si>
    <t>CFA Kelmis fr. Abt.</t>
  </si>
  <si>
    <t>Total GUW</t>
  </si>
  <si>
    <t>Iveldingen</t>
  </si>
  <si>
    <t>Born</t>
  </si>
  <si>
    <t>Deidenberg</t>
  </si>
  <si>
    <t>Schoppen</t>
  </si>
  <si>
    <t>Heppenbach</t>
  </si>
  <si>
    <t>Herresbach</t>
  </si>
  <si>
    <t>Meyerode</t>
  </si>
  <si>
    <t>Medell</t>
  </si>
  <si>
    <t>Amel Total</t>
  </si>
  <si>
    <t>Büllingen</t>
  </si>
  <si>
    <t>Honsfeld</t>
  </si>
  <si>
    <t>Hünningen</t>
  </si>
  <si>
    <t>Mürringen</t>
  </si>
  <si>
    <t>Manderfeld</t>
  </si>
  <si>
    <t>Rocherath</t>
  </si>
  <si>
    <t>Wirtzfeld</t>
  </si>
  <si>
    <t>Büllingen Total</t>
  </si>
  <si>
    <t>Kreuzberg</t>
  </si>
  <si>
    <t>Espeler</t>
  </si>
  <si>
    <t>Aldringen</t>
  </si>
  <si>
    <t>Maldingen</t>
  </si>
  <si>
    <t>Braunlauf</t>
  </si>
  <si>
    <t>Oudler</t>
  </si>
  <si>
    <t>Lascheid</t>
  </si>
  <si>
    <t>Burg Reuland Total</t>
  </si>
  <si>
    <t>Weywertz</t>
  </si>
  <si>
    <t>Elsenborn</t>
  </si>
  <si>
    <t>Nidrum</t>
  </si>
  <si>
    <t>Küchelscheid</t>
  </si>
  <si>
    <t>Bütgenbach Total</t>
  </si>
  <si>
    <t>Frz. Schule</t>
  </si>
  <si>
    <t>Oberstadt</t>
  </si>
  <si>
    <t>Kettenis</t>
  </si>
  <si>
    <t>Unterstadt</t>
  </si>
  <si>
    <t>Eupen Total</t>
  </si>
  <si>
    <t>Kelmis dt.</t>
  </si>
  <si>
    <t>Kelmis frz.</t>
  </si>
  <si>
    <t>Hergenrath</t>
  </si>
  <si>
    <t>Kelmis Total</t>
  </si>
  <si>
    <t>Herbesthal dt</t>
  </si>
  <si>
    <t>Lontzen</t>
  </si>
  <si>
    <t>Walhorn</t>
  </si>
  <si>
    <t>Lontzen Total</t>
  </si>
  <si>
    <t>Raeren</t>
  </si>
  <si>
    <t>Eynatten</t>
  </si>
  <si>
    <t>Hauset</t>
  </si>
  <si>
    <t>Raeren Total</t>
  </si>
  <si>
    <t>Sankt Vith</t>
  </si>
  <si>
    <t>Recht</t>
  </si>
  <si>
    <t>Schönberg</t>
  </si>
  <si>
    <t>Lommersweiler</t>
  </si>
  <si>
    <t>Emmels</t>
  </si>
  <si>
    <t>Crombach</t>
  </si>
  <si>
    <t>Rodt</t>
  </si>
  <si>
    <t>Neidingen</t>
  </si>
  <si>
    <t>Wallerode</t>
  </si>
  <si>
    <t>Hinderhausen</t>
  </si>
  <si>
    <t>Sankt Vith Total</t>
  </si>
  <si>
    <t>OSUW TOTAL</t>
  </si>
  <si>
    <t>Pater-Damian-Grundschule</t>
  </si>
  <si>
    <t>Freie Primarschule SV</t>
  </si>
  <si>
    <t>Total FSUW</t>
  </si>
  <si>
    <t>Total 1. Oktober 2001</t>
  </si>
  <si>
    <t xml:space="preserve">Grundschulen des Gemeinschaftsunterrichtswesens </t>
  </si>
  <si>
    <t>Grundschulen des offiziellen subventionierten Unterrichtswesens</t>
  </si>
  <si>
    <t>Niederlassung</t>
  </si>
  <si>
    <t>Alle</t>
  </si>
  <si>
    <t>Grundschulen des freien subventionierten Unterrichtswesens</t>
  </si>
  <si>
    <t>ALLE</t>
  </si>
  <si>
    <t>Sekundarschulen in der Deutschsprachigen Gemeinschaft</t>
  </si>
  <si>
    <t>1AU</t>
  </si>
  <si>
    <t>2AU</t>
  </si>
  <si>
    <t>3AU</t>
  </si>
  <si>
    <t>4AU</t>
  </si>
  <si>
    <t>5AU</t>
  </si>
  <si>
    <t>6AU</t>
  </si>
  <si>
    <t>1BU</t>
  </si>
  <si>
    <t>2BU</t>
  </si>
  <si>
    <t>3BU</t>
  </si>
  <si>
    <t>4BU</t>
  </si>
  <si>
    <t>5BU</t>
  </si>
  <si>
    <t>6BU</t>
  </si>
  <si>
    <t>7BU</t>
  </si>
  <si>
    <t>KA Eupen</t>
  </si>
  <si>
    <t>Robert-Schuman-Institut</t>
  </si>
  <si>
    <t>CFA Kelmis</t>
  </si>
  <si>
    <t>KA Sankt Vith</t>
  </si>
  <si>
    <t>TOTAL GUW</t>
  </si>
  <si>
    <t xml:space="preserve">BI Büllingen </t>
  </si>
  <si>
    <t>Pater-Damian-Schule</t>
  </si>
  <si>
    <t>Bisch. Schule SV</t>
  </si>
  <si>
    <t>Tech. Inst. SV</t>
  </si>
  <si>
    <t xml:space="preserve">Maria-Goretti-Institut </t>
  </si>
  <si>
    <t>Krankenpflege</t>
  </si>
  <si>
    <t xml:space="preserve"> TOTAL FSUW</t>
  </si>
  <si>
    <t>3TÜ</t>
  </si>
  <si>
    <t>4TÜ</t>
  </si>
  <si>
    <t>5TÜ</t>
  </si>
  <si>
    <t>6TÜ</t>
  </si>
  <si>
    <t>3TB</t>
  </si>
  <si>
    <t>4TB</t>
  </si>
  <si>
    <t>5TB</t>
  </si>
  <si>
    <t>6TB</t>
  </si>
  <si>
    <t>7TB</t>
  </si>
  <si>
    <t>Schuljahre</t>
  </si>
  <si>
    <t>AU</t>
  </si>
  <si>
    <t>TOT AU</t>
  </si>
  <si>
    <t>Sekretariat - Sprachen</t>
  </si>
  <si>
    <t>TOT TB</t>
  </si>
  <si>
    <t>BU</t>
  </si>
  <si>
    <t>Anpassungsklasse</t>
  </si>
  <si>
    <t>Metallkonstruktionen - Schweißen</t>
  </si>
  <si>
    <t>TOT BU</t>
  </si>
  <si>
    <t>TB</t>
  </si>
  <si>
    <t>Elektrotechnik - Elektronik (2. Stufe)</t>
  </si>
  <si>
    <t>TÜ</t>
  </si>
  <si>
    <t>TOT TÜ</t>
  </si>
  <si>
    <t>Moderne Sprache-öffentliche Beziehungen</t>
  </si>
  <si>
    <t>Dienstleistungen für Personen -Sozial und Familiendienste</t>
  </si>
  <si>
    <t>Sport-Tennis</t>
  </si>
  <si>
    <t>Maria-Goretti-Institut Sankt Vith</t>
  </si>
  <si>
    <t>Primarschulen</t>
  </si>
  <si>
    <t>1LK</t>
  </si>
  <si>
    <t>2LK</t>
  </si>
  <si>
    <t>3LK</t>
  </si>
  <si>
    <t>TOT LK</t>
  </si>
  <si>
    <t>1LP</t>
  </si>
  <si>
    <t>2LP</t>
  </si>
  <si>
    <t>3LP</t>
  </si>
  <si>
    <t>TOT LP</t>
  </si>
  <si>
    <t>Internate in der Deutschsprachigen Gemeinschaft</t>
  </si>
  <si>
    <t>Internat BS</t>
  </si>
  <si>
    <t>Internat MG</t>
  </si>
  <si>
    <t>Grundschüler</t>
  </si>
  <si>
    <t>Sekundarschüler</t>
  </si>
  <si>
    <t>Internat im Sonderschulwesen</t>
  </si>
  <si>
    <t>Teilzeitunterricht in der DG</t>
  </si>
  <si>
    <t xml:space="preserve">Eupen </t>
  </si>
  <si>
    <t>Schulische Weiterbildung in der DG</t>
  </si>
  <si>
    <t>Institut</t>
  </si>
  <si>
    <t>Netz</t>
  </si>
  <si>
    <t>Schülerzahl</t>
  </si>
  <si>
    <t>Abendschule der BS</t>
  </si>
  <si>
    <t>Städt. Haushaltsabendschule Eupen</t>
  </si>
  <si>
    <t>Inst. für schulische Weiterbildung Kelmis</t>
  </si>
  <si>
    <t>Inst. für schulische Weiterbildung Sankt Vith</t>
  </si>
  <si>
    <t>ALLE SCHULEN</t>
  </si>
  <si>
    <t xml:space="preserve"> Abendschule BS Sankt Vith</t>
  </si>
  <si>
    <t>SJ</t>
  </si>
  <si>
    <t>Angebot</t>
  </si>
  <si>
    <t>Stufe</t>
  </si>
  <si>
    <t>Stunden</t>
  </si>
  <si>
    <t>Jahr</t>
  </si>
  <si>
    <t>Daktylographie</t>
  </si>
  <si>
    <t>TUOS</t>
  </si>
  <si>
    <t>Automation</t>
  </si>
  <si>
    <t>Elektronik- Einführung</t>
  </si>
  <si>
    <t>Elektronik - Aufbaukurs</t>
  </si>
  <si>
    <t>CNC-Mechanik</t>
  </si>
  <si>
    <t>Englisch</t>
  </si>
  <si>
    <t>Französisch</t>
  </si>
  <si>
    <t>Informatik Aufbaukurs</t>
  </si>
  <si>
    <t>Informatik Gruppe A</t>
  </si>
  <si>
    <t>Informatik Gruppe B</t>
  </si>
  <si>
    <t>Informatik Gruppe C</t>
  </si>
  <si>
    <t>Informatik Gruppe D</t>
  </si>
  <si>
    <t>Textverarbeitung</t>
  </si>
  <si>
    <t>MS-Office für Fortgeschrittene</t>
  </si>
  <si>
    <t>Einführung Informatik Modul A</t>
  </si>
  <si>
    <t>Modul</t>
  </si>
  <si>
    <t>Textverabeitung Winword 6.0</t>
  </si>
  <si>
    <t>Tabellenkalkulation Excel 5.0</t>
  </si>
  <si>
    <t>TOTAL SCHÜLERZAHLEN</t>
  </si>
  <si>
    <t>Aufbaukurs : Bekleidung spez. Techniken</t>
  </si>
  <si>
    <t>BUOS</t>
  </si>
  <si>
    <t>Bekleidung: Freizeit-, Regen-, Sportbekl.</t>
  </si>
  <si>
    <t>Aufbaukurs Kochen und Backen</t>
  </si>
  <si>
    <t>BUUS</t>
  </si>
  <si>
    <t>Einführung in die Informatik</t>
  </si>
  <si>
    <t>TUUS</t>
  </si>
  <si>
    <t>Ernährungslehre und Kochen</t>
  </si>
  <si>
    <t>Ernährungslehre-Vollwerternährung</t>
  </si>
  <si>
    <t>KLG</t>
  </si>
  <si>
    <t>Fachgehilfe im Gastgewerbe</t>
  </si>
  <si>
    <t>Fachkraft für Feinkost, Bankettorg. und Gastgewerbe</t>
  </si>
  <si>
    <t>Grundkurs Bekleidung</t>
  </si>
  <si>
    <t>Vereinfachte Nähtechniken/Mechanisierung</t>
  </si>
  <si>
    <t>Kreatives Nähen</t>
  </si>
  <si>
    <t>Innendekoration und Kunsthandwerk</t>
  </si>
  <si>
    <t>Deutsch, Elementarkenntnisse</t>
  </si>
  <si>
    <t>Deutsch, gründliche Kenntnisse</t>
  </si>
  <si>
    <t>Deutsch, praktische Kenntnisse</t>
  </si>
  <si>
    <t>Deutsch für Deutschsprachige</t>
  </si>
  <si>
    <t>Englisch Elementarkenntnisse</t>
  </si>
  <si>
    <t>Englisch prakt. Kenntnisse</t>
  </si>
  <si>
    <t>Französisch Elementarkenntnisse</t>
  </si>
  <si>
    <t>Französisch prakt. Kenntnisse</t>
  </si>
  <si>
    <t>Informatik</t>
  </si>
  <si>
    <t>Informatik: Textverarbeitung (Winword)</t>
  </si>
  <si>
    <t>Computer assisted design</t>
  </si>
  <si>
    <t>Computer assisted design (fortgeschrittene)</t>
  </si>
  <si>
    <t>Internet für Anfänger</t>
  </si>
  <si>
    <t>Internet für Fortgeschrittene</t>
  </si>
  <si>
    <t>Italienisch, Elementarkenntnisse</t>
  </si>
  <si>
    <t>Italienisch, Konversationskurse</t>
  </si>
  <si>
    <t>Italienisch, praktische Kenntnisse</t>
  </si>
  <si>
    <t>Kaderausbildung Stationsleitung</t>
  </si>
  <si>
    <t>Kochen</t>
  </si>
  <si>
    <t>Nähen und Zuschneiden</t>
  </si>
  <si>
    <t>Niederländisch, Elementarkenntnisse</t>
  </si>
  <si>
    <t>Niederländisch, praktische Kenntnisse</t>
  </si>
  <si>
    <t>Sekretariat</t>
  </si>
  <si>
    <t>Spanisch Konversationskurse</t>
  </si>
  <si>
    <t>Spanisch, Elementarkenntnisse</t>
  </si>
  <si>
    <t>Spanisch, praktische Kenntnisse</t>
  </si>
  <si>
    <t>Försterausbildung</t>
  </si>
  <si>
    <t>Vorbereitung Abitur</t>
  </si>
  <si>
    <t>Modul 1</t>
  </si>
  <si>
    <t>Modul 2</t>
  </si>
  <si>
    <t>Vorbereitung Mittlere Reife</t>
  </si>
  <si>
    <t xml:space="preserve"> GUW Kelmis</t>
  </si>
  <si>
    <t>Deutsch, mittleres Niveau</t>
  </si>
  <si>
    <t>Englisch Konversationskurse</t>
  </si>
  <si>
    <t>Französisch Konversationskurs</t>
  </si>
  <si>
    <t>Informatik: Windows, Excel, PowerPoint</t>
  </si>
  <si>
    <t>Informatik: Grundkennt. Win, Word, Excel</t>
  </si>
  <si>
    <t>Informatik: Mittelkennt. Win, Word, Excel</t>
  </si>
  <si>
    <t>Informatik: Grundkennt. CAD</t>
  </si>
  <si>
    <t>Nähen: ModulKleid und Ensemble</t>
  </si>
  <si>
    <t>Nähen: Modul Regen-, Sport- unFreizeit.</t>
  </si>
  <si>
    <t>Nähen: Modul Mantel</t>
  </si>
  <si>
    <t>Nähen: Kostüm und Jackenkleid</t>
  </si>
  <si>
    <t xml:space="preserve"> GUW Sankt Vith - Bütgenbach</t>
  </si>
  <si>
    <t>Buchführung, KZA, Niveau 1+ 2</t>
  </si>
  <si>
    <t>Modular</t>
  </si>
  <si>
    <t>Buchführung, KZA, Niveau 3+4</t>
  </si>
  <si>
    <t>Analytische Buchführung</t>
  </si>
  <si>
    <t>Deutsch, gründliches Niveau</t>
  </si>
  <si>
    <t>Englisch (Gründliches Niveau)</t>
  </si>
  <si>
    <t>Französisch, Konversation</t>
  </si>
  <si>
    <t>Modularausbildung Französisch Oberstufe</t>
  </si>
  <si>
    <t>Kochkunst, LZA</t>
  </si>
  <si>
    <t>Nähen und Zuschneiden, Kurzlehrgang</t>
  </si>
  <si>
    <t xml:space="preserve">Niederländisch, mittleres Niveau, </t>
  </si>
  <si>
    <t>Russisch, elementares Niveau</t>
  </si>
  <si>
    <t>Spanisch, mittleres Niveau</t>
  </si>
  <si>
    <t>Italienisch, elementares Niveau</t>
  </si>
  <si>
    <t>2002-2003</t>
  </si>
  <si>
    <t>Bütgenbach dt.</t>
  </si>
  <si>
    <t>Bütgenbach fr.</t>
  </si>
  <si>
    <t>Total 1. Oktober 2002</t>
  </si>
  <si>
    <t>Amel-Dorf</t>
  </si>
  <si>
    <t>Kommunikation - Moderne Sprachen</t>
  </si>
  <si>
    <t>Gesellschaft- und Erziehungslehre</t>
  </si>
  <si>
    <t>Textile und farbliche Wohngestaltung</t>
  </si>
  <si>
    <t>Aus alt mach neu</t>
  </si>
  <si>
    <t>Übergang</t>
  </si>
  <si>
    <t>Informatik 2</t>
  </si>
  <si>
    <t>Informatik Büllingen</t>
  </si>
  <si>
    <t>2003-2004</t>
  </si>
  <si>
    <t>Total 1. Oktober 2003</t>
  </si>
  <si>
    <t>IDGS</t>
  </si>
  <si>
    <t>Mode Kreationen</t>
  </si>
  <si>
    <t>Langzeitausbildung Buchführung</t>
  </si>
  <si>
    <t>Informatik: Webdesign</t>
  </si>
  <si>
    <t xml:space="preserve">Königliches Athenäum Eupen </t>
  </si>
  <si>
    <t xml:space="preserve">Robert-Schuman-Institut </t>
  </si>
  <si>
    <t xml:space="preserve">César-Franck-Athenäum Kelmis </t>
  </si>
  <si>
    <t>Königliches Athenäum Sankt Vith</t>
  </si>
  <si>
    <t xml:space="preserve">Bischöfliches Institut Büllingen </t>
  </si>
  <si>
    <t xml:space="preserve">Pater-Damian-Sekundarschule </t>
  </si>
  <si>
    <t xml:space="preserve">Bischöfliche Schule Sankt Vith </t>
  </si>
  <si>
    <t xml:space="preserve">Technisches Institut Sankt Vith </t>
  </si>
  <si>
    <t>2004-2005</t>
  </si>
  <si>
    <t>Total 1. Oktober 2004</t>
  </si>
  <si>
    <t>Wohngestaltung II</t>
  </si>
  <si>
    <t>2005-2006</t>
  </si>
  <si>
    <t>Total 1. Oktober 2005</t>
  </si>
  <si>
    <t>Sekretariat - Sprachen (Raster 14) 2. Stufe</t>
  </si>
  <si>
    <t>Sekretariat - Sprachen (Raster 30) 3. Stufe</t>
  </si>
  <si>
    <t>Touristik und Sprachen (Raster 15) 2. Stufe</t>
  </si>
  <si>
    <t>TZU</t>
  </si>
  <si>
    <t>EAS</t>
  </si>
  <si>
    <t>Autonome Hochschule</t>
  </si>
  <si>
    <t>Windows und Textverarbeitung 1</t>
  </si>
  <si>
    <t>Windows und Textverarbeitung 2</t>
  </si>
  <si>
    <t>Wohngestaltung III</t>
  </si>
  <si>
    <t>Teilzeitunterricht</t>
  </si>
  <si>
    <t>Schneiderjacken</t>
  </si>
  <si>
    <t>Nähen Modul Unterstufe</t>
  </si>
  <si>
    <t>Kochen Modul</t>
  </si>
  <si>
    <t>Langzeitausbildung Buchführung Modul Oberstufe</t>
  </si>
  <si>
    <t xml:space="preserve">TUOS </t>
  </si>
  <si>
    <t>Informatik Modul</t>
  </si>
  <si>
    <t>Autonome Hochschule in der DG</t>
  </si>
  <si>
    <t>2006-2007</t>
  </si>
  <si>
    <t>Total 1. Oktober 2006</t>
  </si>
  <si>
    <t xml:space="preserve"> TOTAL OSUW</t>
  </si>
  <si>
    <t>Nähen Kleider und zweiteiler</t>
  </si>
  <si>
    <t>2007-2008</t>
  </si>
  <si>
    <t>Total 1. Oktober 2007</t>
  </si>
  <si>
    <t>Pater-Damian-Fördeschule</t>
  </si>
  <si>
    <t>Niederländisch, Konversationskurse</t>
  </si>
  <si>
    <t>Französisch Konversationskurse</t>
  </si>
  <si>
    <t>2008-2009</t>
  </si>
  <si>
    <t>Total 1. Oktober 2008</t>
  </si>
  <si>
    <t>Pflegehelfer</t>
  </si>
  <si>
    <t>Lichtenbusch</t>
  </si>
  <si>
    <t>Paul Gerardy</t>
  </si>
  <si>
    <t>Übergang LK-LP</t>
  </si>
  <si>
    <t>Total FSU</t>
  </si>
  <si>
    <t>Informatik: Windows, Textverarbeitung, Excel, Access</t>
  </si>
  <si>
    <t>Informatik: Windows, Textverarbeitung+Excel, optimaler einsatz aller Office Komponenten</t>
  </si>
  <si>
    <t>Idee und Gestaltung (ab SJ 08-09) neue Bezeichnung für Deko</t>
  </si>
  <si>
    <t>Aufbaukurs: Freizeit-, Regen-, Sportbekeidung</t>
  </si>
  <si>
    <t xml:space="preserve"> Haushaltsabendkurse Eupen</t>
  </si>
  <si>
    <t>Aufbaukurs Bekleidung (neue Struktur)</t>
  </si>
  <si>
    <t>Französisch Kommunikation</t>
  </si>
  <si>
    <t>Niederländisch</t>
  </si>
  <si>
    <t>2009-2010</t>
  </si>
  <si>
    <t>Total 1. Oktober 2009</t>
  </si>
  <si>
    <r>
      <t xml:space="preserve">Verwaltung und Geschäftsführung </t>
    </r>
    <r>
      <rPr>
        <b/>
        <sz val="8"/>
        <rFont val="Arial"/>
        <family val="2"/>
      </rPr>
      <t>GSMA</t>
    </r>
  </si>
  <si>
    <r>
      <t xml:space="preserve">Sekretariat </t>
    </r>
    <r>
      <rPr>
        <b/>
        <sz val="8"/>
        <rFont val="Arial"/>
        <family val="2"/>
      </rPr>
      <t>SECR</t>
    </r>
  </si>
  <si>
    <r>
      <t xml:space="preserve">Dienstleistungen Sozial. Sekretariat </t>
    </r>
    <r>
      <rPr>
        <b/>
        <sz val="8"/>
        <rFont val="Arial"/>
        <family val="2"/>
      </rPr>
      <t>TCSI</t>
    </r>
  </si>
  <si>
    <r>
      <t xml:space="preserve">Dienstleistungen Sozial. Erziehung </t>
    </r>
    <r>
      <rPr>
        <b/>
        <sz val="8"/>
        <rFont val="Arial"/>
        <family val="2"/>
      </rPr>
      <t>TCSO</t>
    </r>
  </si>
  <si>
    <r>
      <t xml:space="preserve">Erziehung (3. Stufe) </t>
    </r>
    <r>
      <rPr>
        <b/>
        <sz val="8"/>
        <rFont val="Arial"/>
        <family val="2"/>
      </rPr>
      <t>EDEN</t>
    </r>
  </si>
  <si>
    <t>Italienisch</t>
  </si>
  <si>
    <t>Spanisch, Konversation</t>
  </si>
  <si>
    <t>SE</t>
  </si>
  <si>
    <t>Inst. für schulische Weiterbildung Eupen (RSI)</t>
  </si>
  <si>
    <t>Zentrum für Förderpädagogik (Elsenborn)</t>
  </si>
  <si>
    <t>Zentrum für Förderpädagogik (Sankt Vith)</t>
  </si>
  <si>
    <t>Zentrum für Förderpädagogik (Eupen)</t>
  </si>
  <si>
    <t>2010-2011</t>
  </si>
  <si>
    <t>Total 1. Oktober 2010</t>
  </si>
  <si>
    <r>
      <t xml:space="preserve">Handarbeiten </t>
    </r>
    <r>
      <rPr>
        <sz val="8"/>
        <color indexed="10"/>
        <rFont val="Arial"/>
        <family val="0"/>
      </rPr>
      <t>(mit Kindern)</t>
    </r>
  </si>
  <si>
    <r>
      <t xml:space="preserve">Grundkurs </t>
    </r>
    <r>
      <rPr>
        <sz val="8"/>
        <rFont val="Arial"/>
        <family val="0"/>
      </rPr>
      <t>vereinfachte Nähtechniken/Mechanisierung</t>
    </r>
  </si>
  <si>
    <t>Jersey</t>
  </si>
  <si>
    <t>Jersey II</t>
  </si>
  <si>
    <t>Zusatzjahr</t>
  </si>
  <si>
    <t>EAS: erstankommende Schüler</t>
  </si>
  <si>
    <t>Wohngestaltung (2010-2011 neu, im Aufbau)</t>
  </si>
  <si>
    <t>Mode &amp; Accessoires im Relooking (2 Jahre) Kurzzeit</t>
  </si>
  <si>
    <t xml:space="preserve">Forstwirtschaft </t>
  </si>
  <si>
    <r>
      <t xml:space="preserve">Dienstleistungen für Personen (2. Stufe) </t>
    </r>
    <r>
      <rPr>
        <b/>
        <sz val="8"/>
        <rFont val="Arial"/>
        <family val="2"/>
      </rPr>
      <t>SVPS</t>
    </r>
  </si>
  <si>
    <r>
      <t xml:space="preserve">Familien- und Sanitätshilfe (3. Stufe) </t>
    </r>
    <r>
      <rPr>
        <b/>
        <sz val="8"/>
        <rFont val="Arial"/>
        <family val="2"/>
      </rPr>
      <t>AFSN</t>
    </r>
  </si>
  <si>
    <r>
      <t xml:space="preserve">Dek. Kunst/Haush./Bekleidung (2. + 3. Jahr) </t>
    </r>
    <r>
      <rPr>
        <b/>
        <sz val="8"/>
        <rFont val="Arial"/>
        <family val="2"/>
      </rPr>
      <t>ADMH</t>
    </r>
  </si>
  <si>
    <r>
      <t xml:space="preserve">Bekleidung./Verkauf (3. Stufe) </t>
    </r>
    <r>
      <rPr>
        <b/>
        <sz val="8"/>
        <rFont val="Arial"/>
        <family val="2"/>
      </rPr>
      <t>HAVE</t>
    </r>
  </si>
  <si>
    <r>
      <t xml:space="preserve">Bekleidung/Verkauf (2. Stufe) </t>
    </r>
    <r>
      <rPr>
        <b/>
        <sz val="8"/>
        <rFont val="Arial"/>
        <family val="2"/>
      </rPr>
      <t>VENTE</t>
    </r>
  </si>
  <si>
    <r>
      <t xml:space="preserve">Pflegehelfer(in) </t>
    </r>
    <r>
      <rPr>
        <b/>
        <sz val="8"/>
        <rFont val="Arial"/>
        <family val="2"/>
      </rPr>
      <t>PFHE</t>
    </r>
  </si>
  <si>
    <r>
      <t>Projekte (Comp. Auffangkurse u polyt. Werken) (2.J) (</t>
    </r>
    <r>
      <rPr>
        <b/>
        <sz val="8"/>
        <rFont val="Arial"/>
        <family val="2"/>
      </rPr>
      <t>COMP)</t>
    </r>
  </si>
  <si>
    <r>
      <t xml:space="preserve">Elektrotechnik (2. J) </t>
    </r>
    <r>
      <rPr>
        <b/>
        <sz val="8"/>
        <rFont val="Arial"/>
        <family val="2"/>
      </rPr>
      <t>(ELMC)</t>
    </r>
  </si>
  <si>
    <r>
      <t xml:space="preserve">Metall (2. J) </t>
    </r>
    <r>
      <rPr>
        <b/>
        <sz val="8"/>
        <rFont val="Arial"/>
        <family val="2"/>
      </rPr>
      <t>(META)</t>
    </r>
  </si>
  <si>
    <r>
      <t xml:space="preserve">Mechanik </t>
    </r>
    <r>
      <rPr>
        <b/>
        <sz val="8"/>
        <rFont val="Arial"/>
        <family val="2"/>
      </rPr>
      <t>(MECA)</t>
    </r>
  </si>
  <si>
    <r>
      <t xml:space="preserve">Landwirtschaft </t>
    </r>
    <r>
      <rPr>
        <b/>
        <sz val="8"/>
        <rFont val="Arial"/>
        <family val="2"/>
      </rPr>
      <t>(AGRI)</t>
    </r>
  </si>
  <si>
    <r>
      <t xml:space="preserve">Elektrotechnik (2. Stufe) </t>
    </r>
    <r>
      <rPr>
        <b/>
        <sz val="8"/>
        <rFont val="Arial"/>
        <family val="2"/>
      </rPr>
      <t>(ELIT)</t>
    </r>
  </si>
  <si>
    <r>
      <t xml:space="preserve">Industrieelektronik (3. Stufe) </t>
    </r>
    <r>
      <rPr>
        <b/>
        <sz val="8"/>
        <rFont val="Arial"/>
        <family val="2"/>
      </rPr>
      <t>(ELNI)</t>
    </r>
  </si>
  <si>
    <r>
      <t xml:space="preserve">Elektromechanik </t>
    </r>
    <r>
      <rPr>
        <b/>
        <sz val="8"/>
        <rFont val="Arial"/>
        <family val="2"/>
      </rPr>
      <t>(ELOM)</t>
    </r>
  </si>
  <si>
    <r>
      <t xml:space="preserve">Projekte (Holz-Bau) (2.J) </t>
    </r>
    <r>
      <rPr>
        <b/>
        <sz val="8"/>
        <rFont val="Arial"/>
        <family val="2"/>
      </rPr>
      <t>(BSCS)</t>
    </r>
  </si>
  <si>
    <r>
      <t xml:space="preserve">Projekte (Elektro) (2.J) </t>
    </r>
    <r>
      <rPr>
        <b/>
        <sz val="8"/>
        <rFont val="Arial"/>
        <family val="2"/>
      </rPr>
      <t>(ELEK)</t>
    </r>
  </si>
  <si>
    <r>
      <t xml:space="preserve">Agronomie (Landwirtschaft) </t>
    </r>
    <r>
      <rPr>
        <b/>
        <sz val="8"/>
        <rFont val="Arial"/>
        <family val="2"/>
      </rPr>
      <t>(AGRO)</t>
    </r>
  </si>
  <si>
    <r>
      <t xml:space="preserve">Agronomie (Gartenbau) </t>
    </r>
    <r>
      <rPr>
        <b/>
        <sz val="8"/>
        <rFont val="Arial"/>
        <family val="2"/>
      </rPr>
      <t>(AGROG)</t>
    </r>
  </si>
  <si>
    <r>
      <t xml:space="preserve">Holz: Schreinerei (2. Stufe) </t>
    </r>
    <r>
      <rPr>
        <b/>
        <sz val="8"/>
        <rFont val="Arial"/>
        <family val="2"/>
      </rPr>
      <t>(BSMN)</t>
    </r>
  </si>
  <si>
    <r>
      <t xml:space="preserve">Schreinerei (3. Stufe) </t>
    </r>
    <r>
      <rPr>
        <b/>
        <sz val="8"/>
        <rFont val="Arial"/>
        <family val="2"/>
      </rPr>
      <t>(MENU)</t>
    </r>
  </si>
  <si>
    <r>
      <t>Inneneinrichtungen/Holz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(7.J</t>
    </r>
    <r>
      <rPr>
        <b/>
        <sz val="8"/>
        <rFont val="Arial"/>
        <family val="2"/>
      </rPr>
      <t>) (AGHB)</t>
    </r>
  </si>
  <si>
    <r>
      <t>Elektroinstallationen (2. Stufe)</t>
    </r>
    <r>
      <rPr>
        <b/>
        <sz val="8"/>
        <rFont val="Arial"/>
        <family val="2"/>
      </rPr>
      <t xml:space="preserve"> (INEL)</t>
    </r>
  </si>
  <si>
    <r>
      <t xml:space="preserve">KFZ-Elektromechanik (3. Stufe) </t>
    </r>
    <r>
      <rPr>
        <b/>
        <sz val="8"/>
        <rFont val="Arial"/>
        <family val="2"/>
      </rPr>
      <t>(ELOG)</t>
    </r>
  </si>
  <si>
    <r>
      <t xml:space="preserve">Diesel-Hydraulik-Pneumatik (7.J) </t>
    </r>
    <r>
      <rPr>
        <b/>
        <sz val="8"/>
        <rFont val="Arial"/>
        <family val="2"/>
      </rPr>
      <t>(DHPN)</t>
    </r>
  </si>
  <si>
    <r>
      <t xml:space="preserve">Mechanik (3.J) </t>
    </r>
    <r>
      <rPr>
        <b/>
        <sz val="8"/>
        <rFont val="Arial"/>
        <family val="2"/>
      </rPr>
      <t>(MECA)</t>
    </r>
  </si>
  <si>
    <r>
      <t xml:space="preserve">Mechanik (4.J) </t>
    </r>
    <r>
      <rPr>
        <b/>
        <sz val="8"/>
        <rFont val="Arial"/>
        <family val="2"/>
      </rPr>
      <t>(MECE)</t>
    </r>
  </si>
  <si>
    <r>
      <t xml:space="preserve">Holz: Schreinerei  </t>
    </r>
    <r>
      <rPr>
        <b/>
        <sz val="8"/>
        <rFont val="Arial"/>
        <family val="2"/>
      </rPr>
      <t>(BSMN)</t>
    </r>
  </si>
  <si>
    <r>
      <t xml:space="preserve">Polytechnik </t>
    </r>
    <r>
      <rPr>
        <b/>
        <sz val="8"/>
        <rFont val="Arial"/>
        <family val="2"/>
      </rPr>
      <t>(POLYV)</t>
    </r>
  </si>
  <si>
    <r>
      <t xml:space="preserve">Polytechnik </t>
    </r>
    <r>
      <rPr>
        <b/>
        <sz val="8"/>
        <rFont val="Arial"/>
        <family val="2"/>
      </rPr>
      <t>(POLY)</t>
    </r>
  </si>
  <si>
    <r>
      <t xml:space="preserve">Bürowesen (2. Stufe) </t>
    </r>
    <r>
      <rPr>
        <b/>
        <sz val="8"/>
        <rFont val="Arial"/>
        <family val="2"/>
      </rPr>
      <t>(BUR)</t>
    </r>
  </si>
  <si>
    <r>
      <t xml:space="preserve">Familien und Sozialhilfe </t>
    </r>
    <r>
      <rPr>
        <b/>
        <sz val="8"/>
        <rFont val="Arial"/>
        <family val="2"/>
      </rPr>
      <t>(FAM)</t>
    </r>
  </si>
  <si>
    <r>
      <t xml:space="preserve">Bürowesen - EDV (3. Stufe) </t>
    </r>
    <r>
      <rPr>
        <b/>
        <sz val="8"/>
        <rFont val="Arial"/>
        <family val="2"/>
      </rPr>
      <t>(BUR)</t>
    </r>
  </si>
  <si>
    <r>
      <t xml:space="preserve">Schreinerei (2. Stufe) </t>
    </r>
    <r>
      <rPr>
        <b/>
        <sz val="8"/>
        <rFont val="Arial"/>
        <family val="2"/>
      </rPr>
      <t>(HOL)</t>
    </r>
  </si>
  <si>
    <r>
      <t xml:space="preserve">Bau- und Industrieschreinerei (3. Stufe) </t>
    </r>
    <r>
      <rPr>
        <b/>
        <sz val="8"/>
        <rFont val="Arial"/>
        <family val="2"/>
      </rPr>
      <t>(HOL)</t>
    </r>
  </si>
  <si>
    <r>
      <t xml:space="preserve">Kochkunst (2. Stufe) </t>
    </r>
    <r>
      <rPr>
        <b/>
        <sz val="8"/>
        <rFont val="Arial"/>
        <family val="2"/>
      </rPr>
      <t>(KOCH)</t>
    </r>
  </si>
  <si>
    <r>
      <t xml:space="preserve">Gastronomie-Hotelgewerbe (3. Stufe) </t>
    </r>
    <r>
      <rPr>
        <b/>
        <sz val="8"/>
        <rFont val="Arial"/>
        <family val="2"/>
      </rPr>
      <t>(HOT)</t>
    </r>
  </si>
  <si>
    <r>
      <t xml:space="preserve">Haarpflege </t>
    </r>
    <r>
      <rPr>
        <b/>
        <sz val="8"/>
        <rFont val="Arial"/>
        <family val="2"/>
      </rPr>
      <t>(FRI)</t>
    </r>
  </si>
  <si>
    <r>
      <t xml:space="preserve">Zerspanungsmechanik (2. Stufe) </t>
    </r>
    <r>
      <rPr>
        <b/>
        <sz val="8"/>
        <rFont val="Arial"/>
        <family val="2"/>
      </rPr>
      <t>(MEC)</t>
    </r>
  </si>
  <si>
    <r>
      <t xml:space="preserve">Zerspanungsmechanik - CNC (3. Stufe) </t>
    </r>
    <r>
      <rPr>
        <b/>
        <sz val="8"/>
        <rFont val="Arial"/>
        <family val="2"/>
      </rPr>
      <t>(MEC)</t>
    </r>
  </si>
  <si>
    <r>
      <t xml:space="preserve">Moderne Sprachen und  Kommunikation </t>
    </r>
    <r>
      <rPr>
        <b/>
        <sz val="8"/>
        <rFont val="Arial"/>
        <family val="2"/>
      </rPr>
      <t>(SPR)</t>
    </r>
  </si>
  <si>
    <r>
      <t xml:space="preserve">Ang. Betriebswirtschaft, Sekretariat, Rechnungswesen </t>
    </r>
    <r>
      <rPr>
        <b/>
        <sz val="8"/>
        <rFont val="Arial"/>
        <family val="2"/>
      </rPr>
      <t>(BUCH)</t>
    </r>
  </si>
  <si>
    <r>
      <t xml:space="preserve">Sekretariat - Sprachen </t>
    </r>
    <r>
      <rPr>
        <b/>
        <sz val="8"/>
        <rFont val="Arial"/>
        <family val="2"/>
      </rPr>
      <t>(SEK)</t>
    </r>
  </si>
  <si>
    <r>
      <t xml:space="preserve">Angewandte Kunst und Grafik </t>
    </r>
    <r>
      <rPr>
        <b/>
        <sz val="8"/>
        <rFont val="Arial"/>
        <family val="2"/>
      </rPr>
      <t>(KUN)</t>
    </r>
  </si>
  <si>
    <r>
      <t xml:space="preserve">Biotechnik (2. Stufe) </t>
    </r>
    <r>
      <rPr>
        <b/>
        <sz val="8"/>
        <rFont val="Arial"/>
        <family val="2"/>
      </rPr>
      <t>(BIO)</t>
    </r>
  </si>
  <si>
    <r>
      <t xml:space="preserve">Chemie - Biochemie (3. Stufe) </t>
    </r>
    <r>
      <rPr>
        <b/>
        <sz val="8"/>
        <rFont val="Arial"/>
        <family val="2"/>
      </rPr>
      <t>(CHEB)</t>
    </r>
  </si>
  <si>
    <r>
      <t xml:space="preserve">BFTM </t>
    </r>
    <r>
      <rPr>
        <b/>
        <sz val="8"/>
        <rFont val="Arial"/>
        <family val="2"/>
      </rPr>
      <t>(FTM)</t>
    </r>
  </si>
  <si>
    <r>
      <t xml:space="preserve">Elektromechanik </t>
    </r>
    <r>
      <rPr>
        <b/>
        <sz val="8"/>
        <rFont val="Arial"/>
        <family val="2"/>
      </rPr>
      <t>(EM)</t>
    </r>
  </si>
  <si>
    <r>
      <t xml:space="preserve">Industrie - Elektrotechnik (3. Stufe) </t>
    </r>
    <r>
      <rPr>
        <b/>
        <sz val="8"/>
        <rFont val="Arial"/>
        <family val="2"/>
      </rPr>
      <t>(ELO)</t>
    </r>
  </si>
  <si>
    <r>
      <t>Industrie - Elektronik (3. Stufe)</t>
    </r>
    <r>
      <rPr>
        <b/>
        <sz val="8"/>
        <rFont val="Arial"/>
        <family val="2"/>
      </rPr>
      <t xml:space="preserve"> (ELI)</t>
    </r>
  </si>
  <si>
    <r>
      <t xml:space="preserve">Holzverarbeitung (2. Stufe) </t>
    </r>
    <r>
      <rPr>
        <b/>
        <sz val="8"/>
        <rFont val="Arial"/>
        <family val="2"/>
      </rPr>
      <t>(HOL)</t>
    </r>
  </si>
  <si>
    <r>
      <t xml:space="preserve">Bauzeichnen und öffentliche Arbeiten (3. Stufe) </t>
    </r>
    <r>
      <rPr>
        <b/>
        <sz val="8"/>
        <rFont val="Arial"/>
        <family val="2"/>
      </rPr>
      <t>(BAU)</t>
    </r>
  </si>
  <si>
    <t>Förderschüler</t>
  </si>
  <si>
    <t>2011-2012</t>
  </si>
  <si>
    <t>Total 1. Oktober 2011</t>
  </si>
  <si>
    <t>Innendekoration und Kunsthandwerk
(2010-2011 auslaufende Bezeichnung)</t>
  </si>
  <si>
    <t>Touristik und Sprachen (Raster 31) 3.Stufe</t>
  </si>
  <si>
    <r>
      <t xml:space="preserve">Bauzeichnen und öffentliche Arbeiten (3. Stufe) </t>
    </r>
    <r>
      <rPr>
        <b/>
        <sz val="8"/>
        <rFont val="Arial"/>
        <family val="2"/>
      </rPr>
      <t>(BAU MATH 4)</t>
    </r>
  </si>
  <si>
    <r>
      <t>Industrie - Elektronik (3. Stufe)</t>
    </r>
    <r>
      <rPr>
        <b/>
        <sz val="8"/>
        <rFont val="Arial"/>
        <family val="2"/>
      </rPr>
      <t xml:space="preserve"> (ELI MATH 4)</t>
    </r>
  </si>
  <si>
    <r>
      <t xml:space="preserve">BFTM </t>
    </r>
    <r>
      <rPr>
        <b/>
        <sz val="8"/>
        <rFont val="Arial"/>
        <family val="2"/>
      </rPr>
      <t>(FTM MATH 4)</t>
    </r>
  </si>
  <si>
    <r>
      <t xml:space="preserve">Familienhelfer </t>
    </r>
    <r>
      <rPr>
        <b/>
        <sz val="8"/>
        <rFont val="Arial"/>
        <family val="2"/>
      </rPr>
      <t>(FAHE)</t>
    </r>
  </si>
  <si>
    <r>
      <t xml:space="preserve">Pflegehelfer </t>
    </r>
    <r>
      <rPr>
        <b/>
        <sz val="8"/>
        <rFont val="Arial"/>
        <family val="2"/>
      </rPr>
      <t>(PFH)</t>
    </r>
  </si>
  <si>
    <r>
      <t xml:space="preserve">Betreuer von Kindergemeinschaften </t>
    </r>
    <r>
      <rPr>
        <b/>
        <sz val="8"/>
        <rFont val="Arial"/>
        <family val="2"/>
      </rPr>
      <t>(BKG)</t>
    </r>
  </si>
  <si>
    <t>Herbesthal frz</t>
  </si>
  <si>
    <t>Kinderbekleidung</t>
  </si>
  <si>
    <t>1. BUCH</t>
  </si>
  <si>
    <t>2.+3.</t>
  </si>
  <si>
    <t>Gesamt</t>
  </si>
  <si>
    <t>Dualer Bachelor in Buchhaltung</t>
  </si>
  <si>
    <t>Vorbereitungsjahr</t>
  </si>
  <si>
    <t>Niederländisch, praktische Kenntnis</t>
  </si>
  <si>
    <t>Englisch, Elementarkenntnisse</t>
  </si>
  <si>
    <t>Französisch, Elementarkenntnisse</t>
  </si>
  <si>
    <t>Niederländisch, gründliche Kenntnisse</t>
  </si>
  <si>
    <t>Italienisch, gründliche Kenntnisse</t>
  </si>
  <si>
    <t>Spanisch, gründliche Kenntnisse</t>
  </si>
  <si>
    <t>GUW
EAS</t>
  </si>
  <si>
    <t>KPF
1.BAC</t>
  </si>
  <si>
    <t>KPF
2.BAC</t>
  </si>
  <si>
    <t>KPF
3.BAC</t>
  </si>
  <si>
    <t>2012-2013</t>
  </si>
  <si>
    <t>Schuljahr 2012-2013</t>
  </si>
  <si>
    <t>TZU RSI:</t>
  </si>
  <si>
    <t xml:space="preserve">TZU TI: </t>
  </si>
  <si>
    <t xml:space="preserve"> Oktober 2012</t>
  </si>
  <si>
    <t>Total 5. Oktober 2012</t>
  </si>
  <si>
    <t>Deutsch, praktische Kenntnisse 1</t>
  </si>
  <si>
    <t>Deutsch, praktische Kenntnisse 2</t>
  </si>
  <si>
    <t>Deutsch, gründliche Kenntnisse 1</t>
  </si>
  <si>
    <t>Deutsch, gründliche Kenntnisse 2</t>
  </si>
  <si>
    <t>Englisch prakt. Kenntnisse 1</t>
  </si>
  <si>
    <t>Englisch prakt. Kenntnisse 2</t>
  </si>
  <si>
    <t>Französisch prakt. Kenntnisse 1</t>
  </si>
  <si>
    <t>Französisch prakt. Kenntnisse 2</t>
  </si>
  <si>
    <t>Italienisch, praktische Kenntnisse 1</t>
  </si>
  <si>
    <t>Italienisch, praktische Kenntnisse 2</t>
  </si>
  <si>
    <t>Niederländisch, praktische Kenntnisse 1</t>
  </si>
  <si>
    <t>Niederländisch, praktische Kenntnisse 2</t>
  </si>
  <si>
    <t>Spanisch, praktische Kenntnisse 1</t>
  </si>
  <si>
    <t>Spanisch, praktische Kenntnisse 2</t>
  </si>
  <si>
    <t>Bürokaufleute</t>
  </si>
  <si>
    <t>Verwaltung und Buchführung</t>
  </si>
  <si>
    <t>Wirtschaftswissenschaften</t>
  </si>
  <si>
    <r>
      <t>PC- und Netzwerktechnik</t>
    </r>
    <r>
      <rPr>
        <b/>
        <sz val="8"/>
        <rFont val="Arial"/>
        <family val="2"/>
      </rPr>
      <t xml:space="preserve"> (PCNW)</t>
    </r>
  </si>
  <si>
    <r>
      <t xml:space="preserve">Chemie - Biochemie (3. Stufe) </t>
    </r>
    <r>
      <rPr>
        <b/>
        <sz val="8"/>
        <rFont val="Arial"/>
        <family val="2"/>
      </rPr>
      <t>(CHEB MATH 4)</t>
    </r>
  </si>
  <si>
    <t>}</t>
  </si>
  <si>
    <t>TOTAL SEKUNDAR</t>
  </si>
  <si>
    <t>TOTAL PRIMAR</t>
  </si>
  <si>
    <t>2. BUCH</t>
  </si>
  <si>
    <t>Krankenpflegesekundarabteilung EBS</t>
  </si>
  <si>
    <t>Leder- und Pelzimitat</t>
  </si>
  <si>
    <t>Wohngestaltung</t>
  </si>
  <si>
    <t>Englisch praktische Kenntnisse</t>
  </si>
  <si>
    <t>Niederländisch Elementarkenntnisse</t>
  </si>
  <si>
    <t>Spanisch Elementarkenntnisse</t>
  </si>
  <si>
    <t xml:space="preserve"> GUW Eupen (RSI)</t>
  </si>
  <si>
    <t>Total Hochschule</t>
  </si>
  <si>
    <t>Gesamttotal</t>
  </si>
  <si>
    <t>Förderschule</t>
  </si>
  <si>
    <t>Förderschulen in der DG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</si>
</sst>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EF&quot;;\-#,##0\ &quot;BEF&quot;"/>
    <numFmt numFmtId="165" formatCode="#,##0\ &quot;BEF&quot;;[Red]\-#,##0\ &quot;BEF&quot;"/>
    <numFmt numFmtId="166" formatCode="#,##0.00\ &quot;BEF&quot;;\-#,##0.00\ &quot;BEF&quot;"/>
    <numFmt numFmtId="167" formatCode="#,##0.00\ &quot;BEF&quot;;[Red]\-#,##0.00\ &quot;BEF&quot;"/>
    <numFmt numFmtId="168" formatCode="_-* #,##0\ &quot;BEF&quot;_-;\-* #,##0\ &quot;BEF&quot;_-;_-* &quot;-&quot;\ &quot;BEF&quot;_-;_-@_-"/>
    <numFmt numFmtId="169" formatCode="_-* #,##0\ _B_E_F_-;\-* #,##0\ _B_E_F_-;_-* &quot;-&quot;\ _B_E_F_-;_-@_-"/>
    <numFmt numFmtId="170" formatCode="_-* #,##0.00\ &quot;BEF&quot;_-;\-* #,##0.00\ &quot;BEF&quot;_-;_-* &quot;-&quot;??\ &quot;BEF&quot;_-;_-@_-"/>
    <numFmt numFmtId="171" formatCode="_-* #,##0.00\ _B_E_F_-;\-* #,##0.00\ _B_E_F_-;_-* &quot;-&quot;??\ _B_E_F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#,##0\ &quot;F&quot;;\-#,##0\ &quot;F&quot;"/>
    <numFmt numFmtId="176" formatCode="#,##0\ &quot;F&quot;;[Red]\-#,##0\ &quot;F&quot;"/>
    <numFmt numFmtId="177" formatCode="#,##0.00\ &quot;F&quot;;\-#,##0.00\ &quot;F&quot;"/>
    <numFmt numFmtId="178" formatCode="#,##0.00\ &quot;F&quot;;[Red]\-#,##0.00\ &quot;F&quot;"/>
    <numFmt numFmtId="179" formatCode="_-* #,##0\ &quot;F&quot;_-;\-* #,##0\ &quot;F&quot;_-;_-* &quot;-&quot;\ &quot;F&quot;_-;_-@_-"/>
    <numFmt numFmtId="180" formatCode="_-* #,##0\ _F_-;\-* #,##0\ _F_-;_-* &quot;-&quot;\ _F_-;_-@_-"/>
    <numFmt numFmtId="181" formatCode="_-* #,##0.00\ &quot;F&quot;_-;\-* #,##0.00\ &quot;F&quot;_-;_-* &quot;-&quot;??\ &quot;F&quot;_-;_-@_-"/>
    <numFmt numFmtId="182" formatCode="_-* #,##0.00\ _F_-;\-* #,##0.00\ _F_-;_-* &quot;-&quot;??\ _F_-;_-@_-"/>
    <numFmt numFmtId="183" formatCode="#,##0\ &quot;DM&quot;;\-#,##0\ &quot;DM&quot;"/>
    <numFmt numFmtId="184" formatCode="#,##0\ &quot;DM&quot;;[Red]\-#,##0\ &quot;DM&quot;"/>
    <numFmt numFmtId="185" formatCode="#,##0.00\ &quot;DM&quot;;\-#,##0.00\ &quot;DM&quot;"/>
    <numFmt numFmtId="186" formatCode="#,##0.00\ &quot;DM&quot;;[Red]\-#,##0.00\ &quot;DM&quot;"/>
    <numFmt numFmtId="187" formatCode="_-* #,##0\ &quot;DM&quot;_-;\-* #,##0\ &quot;DM&quot;_-;_-* &quot;-&quot;\ &quot;DM&quot;_-;_-@_-"/>
    <numFmt numFmtId="188" formatCode="_-* #,##0\ _D_M_-;\-* #,##0\ _D_M_-;_-* &quot;-&quot;\ _D_M_-;_-@_-"/>
    <numFmt numFmtId="189" formatCode="_-* #,##0.00\ &quot;DM&quot;_-;\-* #,##0.00\ &quot;DM&quot;_-;_-* &quot;-&quot;??\ &quot;DM&quot;_-;_-@_-"/>
    <numFmt numFmtId="190" formatCode="_-* #,##0.00\ _D_M_-;\-* #,##0.00\ _D_M_-;_-* &quot;-&quot;??\ _D_M_-;_-@_-"/>
    <numFmt numFmtId="191" formatCode="#,##0;\-#,##0"/>
    <numFmt numFmtId="192" formatCode="#,##0;[Red]\-#,##0"/>
    <numFmt numFmtId="193" formatCode="#,##0.00;\-#,##0.00"/>
    <numFmt numFmtId="194" formatCode="#,##0.00;[Red]\-#,##0.00"/>
    <numFmt numFmtId="195" formatCode="#####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[$€-2]\ #,##0.00_);[Red]\([$€-2]\ #,##0.00\)"/>
    <numFmt numFmtId="201" formatCode="[$-407]dddd\,\ d\.\ mmmm\ yyyy"/>
    <numFmt numFmtId="202" formatCode="[$-407]d/\ mmm/\ yy;@"/>
    <numFmt numFmtId="203" formatCode="[$-407]d/\ mmmm\ yyyy;@"/>
    <numFmt numFmtId="204" formatCode="[$-407]mmmm\ yy;@"/>
  </numFmts>
  <fonts count="8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sz val="10"/>
      <name val="MS Sans Serif"/>
      <family val="0"/>
    </font>
    <font>
      <sz val="8"/>
      <name val="Arial"/>
      <family val="0"/>
    </font>
    <font>
      <b/>
      <sz val="10"/>
      <color indexed="37"/>
      <name val="Arial"/>
      <family val="2"/>
    </font>
    <font>
      <sz val="8"/>
      <color indexed="37"/>
      <name val="Arial"/>
      <family val="2"/>
    </font>
    <font>
      <sz val="10"/>
      <color indexed="37"/>
      <name val="Arial"/>
      <family val="2"/>
    </font>
    <font>
      <b/>
      <sz val="8"/>
      <name val="Arial"/>
      <family val="0"/>
    </font>
    <font>
      <i/>
      <sz val="8"/>
      <name val="Arial"/>
      <family val="0"/>
    </font>
    <font>
      <b/>
      <sz val="12"/>
      <color indexed="37"/>
      <name val="Arial"/>
      <family val="2"/>
    </font>
    <font>
      <b/>
      <i/>
      <sz val="12"/>
      <color indexed="37"/>
      <name val="Arial"/>
      <family val="2"/>
    </font>
    <font>
      <b/>
      <sz val="10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0"/>
    </font>
    <font>
      <i/>
      <sz val="9"/>
      <name val="Arial"/>
      <family val="0"/>
    </font>
    <font>
      <sz val="8"/>
      <name val="MS Sans Serif"/>
      <family val="0"/>
    </font>
    <font>
      <b/>
      <sz val="10"/>
      <name val="MS Sans Serif"/>
      <family val="0"/>
    </font>
    <font>
      <b/>
      <i/>
      <sz val="10"/>
      <name val="MS Sans Serif"/>
      <family val="0"/>
    </font>
    <font>
      <sz val="10"/>
      <color indexed="8"/>
      <name val="Arial"/>
      <family val="0"/>
    </font>
    <font>
      <sz val="7"/>
      <name val="Small Fonts"/>
      <family val="0"/>
    </font>
    <font>
      <b/>
      <sz val="7"/>
      <name val="Small Fonts"/>
      <family val="0"/>
    </font>
    <font>
      <b/>
      <i/>
      <sz val="7"/>
      <name val="Small Fonts"/>
      <family val="0"/>
    </font>
    <font>
      <sz val="12"/>
      <color indexed="37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0"/>
    </font>
    <font>
      <b/>
      <sz val="8"/>
      <color indexed="37"/>
      <name val="MS Sans Serif"/>
      <family val="2"/>
    </font>
    <font>
      <b/>
      <sz val="8"/>
      <name val="MS Sans Serif"/>
      <family val="0"/>
    </font>
    <font>
      <b/>
      <sz val="8.5"/>
      <color indexed="37"/>
      <name val="MS Sans Serif"/>
      <family val="2"/>
    </font>
    <font>
      <b/>
      <sz val="8.5"/>
      <name val="MS Sans Serif"/>
      <family val="0"/>
    </font>
    <font>
      <b/>
      <sz val="8.5"/>
      <name val="Arial"/>
      <family val="0"/>
    </font>
    <font>
      <sz val="8.5"/>
      <name val="Arial"/>
      <family val="0"/>
    </font>
    <font>
      <sz val="8.5"/>
      <name val="MS Sans Serif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Narrow"/>
      <family val="2"/>
    </font>
    <font>
      <b/>
      <sz val="10"/>
      <color indexed="10"/>
      <name val="Arial"/>
      <family val="2"/>
    </font>
    <font>
      <sz val="12"/>
      <name val="MS Sans Serif"/>
      <family val="2"/>
    </font>
    <font>
      <sz val="12"/>
      <name val="Arial"/>
      <family val="2"/>
    </font>
    <font>
      <b/>
      <sz val="12"/>
      <color indexed="37"/>
      <name val="Small Fonts"/>
      <family val="0"/>
    </font>
    <font>
      <sz val="12"/>
      <name val="Small Fonts"/>
      <family val="0"/>
    </font>
    <font>
      <b/>
      <sz val="12"/>
      <name val="Small Fonts"/>
      <family val="0"/>
    </font>
    <font>
      <b/>
      <i/>
      <sz val="12"/>
      <name val="Small Fonts"/>
      <family val="0"/>
    </font>
    <font>
      <b/>
      <sz val="8"/>
      <name val="Verdana"/>
      <family val="2"/>
    </font>
    <font>
      <b/>
      <sz val="8"/>
      <color indexed="37"/>
      <name val="Small Fonts"/>
      <family val="0"/>
    </font>
    <font>
      <b/>
      <sz val="8"/>
      <color indexed="37"/>
      <name val="Verdana"/>
      <family val="2"/>
    </font>
    <font>
      <i/>
      <sz val="8"/>
      <name val="Verdana"/>
      <family val="2"/>
    </font>
    <font>
      <b/>
      <i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6"/>
      <name val="Arial"/>
      <family val="0"/>
    </font>
    <font>
      <b/>
      <sz val="12"/>
      <color indexed="60"/>
      <name val="Arial"/>
      <family val="2"/>
    </font>
    <font>
      <sz val="9"/>
      <name val="Arial"/>
      <family val="0"/>
    </font>
    <font>
      <b/>
      <sz val="9"/>
      <name val="Verdana"/>
      <family val="2"/>
    </font>
    <font>
      <b/>
      <i/>
      <sz val="9"/>
      <name val="Arial"/>
      <family val="0"/>
    </font>
    <font>
      <sz val="9"/>
      <name val="Small Fonts"/>
      <family val="0"/>
    </font>
    <font>
      <b/>
      <sz val="9"/>
      <name val="Small Fonts"/>
      <family val="0"/>
    </font>
    <font>
      <b/>
      <sz val="9"/>
      <color indexed="12"/>
      <name val="Arial"/>
      <family val="2"/>
    </font>
    <font>
      <b/>
      <i/>
      <sz val="9"/>
      <name val="Small Fonts"/>
      <family val="0"/>
    </font>
    <font>
      <i/>
      <sz val="8"/>
      <color indexed="8"/>
      <name val="Verdana"/>
      <family val="2"/>
    </font>
    <font>
      <sz val="8"/>
      <color indexed="10"/>
      <name val="Arial"/>
      <family val="0"/>
    </font>
    <font>
      <sz val="5"/>
      <name val="MS Sans Serif"/>
      <family val="0"/>
    </font>
    <font>
      <b/>
      <sz val="5"/>
      <name val="MS Sans Serif"/>
      <family val="0"/>
    </font>
    <font>
      <b/>
      <sz val="5"/>
      <name val="Arial"/>
      <family val="0"/>
    </font>
    <font>
      <sz val="5"/>
      <name val="Arial"/>
      <family val="0"/>
    </font>
    <font>
      <b/>
      <sz val="5"/>
      <color indexed="37"/>
      <name val="MS Sans Serif"/>
      <family val="2"/>
    </font>
    <font>
      <b/>
      <sz val="10"/>
      <color indexed="61"/>
      <name val="Arial"/>
      <family val="2"/>
    </font>
    <font>
      <sz val="8"/>
      <color indexed="61"/>
      <name val="Arial"/>
      <family val="2"/>
    </font>
    <font>
      <b/>
      <sz val="12"/>
      <color indexed="61"/>
      <name val="Arial"/>
      <family val="2"/>
    </font>
    <font>
      <b/>
      <sz val="8"/>
      <color indexed="61"/>
      <name val="Arial"/>
      <family val="2"/>
    </font>
    <font>
      <b/>
      <i/>
      <sz val="10"/>
      <color indexed="37"/>
      <name val="Arial"/>
      <family val="2"/>
    </font>
    <font>
      <sz val="8.5"/>
      <color indexed="10"/>
      <name val="Arial"/>
      <family val="0"/>
    </font>
    <font>
      <b/>
      <sz val="9"/>
      <color indexed="37"/>
      <name val="Arial"/>
      <family val="2"/>
    </font>
    <font>
      <sz val="7"/>
      <name val="Arial"/>
      <family val="0"/>
    </font>
    <font>
      <sz val="20"/>
      <name val="Tunga"/>
      <family val="0"/>
    </font>
    <font>
      <sz val="2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8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23" applyFont="1">
      <alignment/>
      <protection/>
    </xf>
    <xf numFmtId="0" fontId="0" fillId="0" borderId="0" xfId="23" applyFont="1" applyFill="1" applyBorder="1" applyAlignment="1">
      <alignment/>
      <protection/>
    </xf>
    <xf numFmtId="0" fontId="13" fillId="0" borderId="0" xfId="23" applyFont="1">
      <alignment/>
      <protection/>
    </xf>
    <xf numFmtId="0" fontId="15" fillId="0" borderId="0" xfId="23" applyFont="1" applyFill="1" applyBorder="1" applyAlignment="1">
      <alignment/>
      <protection/>
    </xf>
    <xf numFmtId="0" fontId="15" fillId="0" borderId="0" xfId="23" applyFont="1">
      <alignment/>
      <protection/>
    </xf>
    <xf numFmtId="0" fontId="13" fillId="0" borderId="0" xfId="23" applyFont="1" applyFill="1" applyBorder="1" applyAlignment="1">
      <alignment/>
      <protection/>
    </xf>
    <xf numFmtId="0" fontId="13" fillId="0" borderId="0" xfId="23" applyFont="1">
      <alignment/>
      <protection/>
    </xf>
    <xf numFmtId="0" fontId="9" fillId="0" borderId="1" xfId="0" applyFont="1" applyBorder="1" applyAlignment="1">
      <alignment/>
    </xf>
    <xf numFmtId="0" fontId="18" fillId="0" borderId="0" xfId="23" applyFont="1">
      <alignment/>
      <protection/>
    </xf>
    <xf numFmtId="0" fontId="19" fillId="0" borderId="0" xfId="23" applyFont="1">
      <alignment/>
      <protection/>
    </xf>
    <xf numFmtId="0" fontId="21" fillId="0" borderId="1" xfId="24" applyFont="1" applyFill="1" applyBorder="1" applyAlignment="1">
      <alignment/>
      <protection/>
    </xf>
    <xf numFmtId="0" fontId="20" fillId="0" borderId="2" xfId="24" applyFont="1" applyFill="1" applyBorder="1" applyAlignment="1">
      <alignment/>
      <protection/>
    </xf>
    <xf numFmtId="0" fontId="4" fillId="0" borderId="0" xfId="26" applyAlignment="1">
      <alignment horizontal="right"/>
      <protection/>
    </xf>
    <xf numFmtId="0" fontId="4" fillId="0" borderId="0" xfId="26">
      <alignment/>
      <protection/>
    </xf>
    <xf numFmtId="0" fontId="22" fillId="0" borderId="0" xfId="26" applyFont="1">
      <alignment/>
      <protection/>
    </xf>
    <xf numFmtId="0" fontId="23" fillId="0" borderId="0" xfId="26" applyFont="1">
      <alignment/>
      <protection/>
    </xf>
    <xf numFmtId="0" fontId="24" fillId="0" borderId="0" xfId="26" applyFont="1">
      <alignment/>
      <protection/>
    </xf>
    <xf numFmtId="0" fontId="13" fillId="0" borderId="1" xfId="26" applyFont="1" applyFill="1" applyBorder="1" applyAlignment="1">
      <alignment/>
      <protection/>
    </xf>
    <xf numFmtId="0" fontId="13" fillId="0" borderId="0" xfId="26" applyFont="1" applyFill="1" applyBorder="1" applyAlignment="1">
      <alignment horizontal="right"/>
      <protection/>
    </xf>
    <xf numFmtId="0" fontId="13" fillId="0" borderId="0" xfId="26" applyFont="1" applyFill="1" applyBorder="1" applyAlignment="1">
      <alignment/>
      <protection/>
    </xf>
    <xf numFmtId="0" fontId="13" fillId="0" borderId="0" xfId="26" applyFont="1">
      <alignment/>
      <protection/>
    </xf>
    <xf numFmtId="0" fontId="15" fillId="0" borderId="0" xfId="26" applyFont="1" applyFill="1" applyBorder="1" applyAlignment="1">
      <alignment horizontal="right"/>
      <protection/>
    </xf>
    <xf numFmtId="0" fontId="15" fillId="0" borderId="0" xfId="26" applyFont="1" applyFill="1" applyBorder="1" applyAlignment="1">
      <alignment/>
      <protection/>
    </xf>
    <xf numFmtId="0" fontId="15" fillId="0" borderId="0" xfId="26" applyFont="1">
      <alignment/>
      <protection/>
    </xf>
    <xf numFmtId="0" fontId="0" fillId="0" borderId="1" xfId="26" applyFont="1" applyFill="1" applyBorder="1" applyAlignment="1">
      <alignment/>
      <protection/>
    </xf>
    <xf numFmtId="0" fontId="15" fillId="0" borderId="0" xfId="26" applyFont="1" applyFill="1" applyBorder="1" applyAlignment="1">
      <alignment horizontal="right"/>
      <protection/>
    </xf>
    <xf numFmtId="0" fontId="0" fillId="0" borderId="0" xfId="26" applyFont="1" applyFill="1" applyBorder="1" applyAlignment="1">
      <alignment/>
      <protection/>
    </xf>
    <xf numFmtId="0" fontId="4" fillId="0" borderId="0" xfId="29" applyAlignment="1">
      <alignment horizontal="right"/>
      <protection/>
    </xf>
    <xf numFmtId="0" fontId="4" fillId="0" borderId="0" xfId="29" applyAlignment="1">
      <alignment/>
      <protection/>
    </xf>
    <xf numFmtId="0" fontId="4" fillId="0" borderId="0" xfId="29" applyFont="1" applyAlignment="1">
      <alignment textRotation="255"/>
      <protection/>
    </xf>
    <xf numFmtId="0" fontId="4" fillId="0" borderId="0" xfId="29">
      <alignment/>
      <protection/>
    </xf>
    <xf numFmtId="0" fontId="4" fillId="0" borderId="0" xfId="29" applyFill="1" applyBorder="1">
      <alignment/>
      <protection/>
    </xf>
    <xf numFmtId="0" fontId="13" fillId="0" borderId="1" xfId="29" applyFont="1" applyFill="1" applyBorder="1" applyAlignment="1">
      <alignment/>
      <protection/>
    </xf>
    <xf numFmtId="0" fontId="13" fillId="0" borderId="2" xfId="29" applyFont="1" applyFill="1" applyBorder="1" applyAlignment="1">
      <alignment/>
      <protection/>
    </xf>
    <xf numFmtId="0" fontId="13" fillId="0" borderId="3" xfId="29" applyFont="1" applyFill="1" applyBorder="1" applyAlignment="1">
      <alignment/>
      <protection/>
    </xf>
    <xf numFmtId="0" fontId="13" fillId="0" borderId="0" xfId="29" applyFont="1" applyFill="1" applyBorder="1" applyAlignment="1">
      <alignment horizontal="right"/>
      <protection/>
    </xf>
    <xf numFmtId="0" fontId="25" fillId="0" borderId="0" xfId="25" applyFont="1" applyFill="1" applyBorder="1" applyAlignment="1">
      <alignment horizontal="center"/>
      <protection/>
    </xf>
    <xf numFmtId="0" fontId="13" fillId="0" borderId="0" xfId="29" applyFont="1" applyFill="1" applyBorder="1" applyAlignment="1">
      <alignment/>
      <protection/>
    </xf>
    <xf numFmtId="0" fontId="13" fillId="0" borderId="0" xfId="29" applyFont="1">
      <alignment/>
      <protection/>
    </xf>
    <xf numFmtId="0" fontId="25" fillId="0" borderId="0" xfId="25" applyFont="1" applyFill="1" applyBorder="1" applyAlignment="1">
      <alignment horizontal="left" wrapText="1"/>
      <protection/>
    </xf>
    <xf numFmtId="0" fontId="25" fillId="0" borderId="0" xfId="25" applyFont="1" applyFill="1" applyBorder="1" applyAlignment="1">
      <alignment horizontal="right" wrapText="1"/>
      <protection/>
    </xf>
    <xf numFmtId="0" fontId="14" fillId="0" borderId="0" xfId="29" applyFont="1" applyFill="1" applyBorder="1" applyAlignment="1">
      <alignment/>
      <protection/>
    </xf>
    <xf numFmtId="0" fontId="0" fillId="0" borderId="0" xfId="24" applyFont="1" applyAlignment="1">
      <alignment horizontal="right"/>
      <protection/>
    </xf>
    <xf numFmtId="0" fontId="0" fillId="0" borderId="0" xfId="24" applyFont="1">
      <alignment/>
      <protection/>
    </xf>
    <xf numFmtId="0" fontId="13" fillId="0" borderId="1" xfId="24" applyFont="1" applyFill="1" applyBorder="1" applyAlignment="1">
      <alignment/>
      <protection/>
    </xf>
    <xf numFmtId="0" fontId="13" fillId="0" borderId="0" xfId="24" applyFont="1" applyFill="1" applyBorder="1" applyAlignment="1">
      <alignment horizontal="right"/>
      <protection/>
    </xf>
    <xf numFmtId="0" fontId="13" fillId="0" borderId="0" xfId="24" applyFont="1" applyFill="1" applyBorder="1" applyAlignment="1">
      <alignment/>
      <protection/>
    </xf>
    <xf numFmtId="0" fontId="13" fillId="0" borderId="0" xfId="24" applyFont="1">
      <alignment/>
      <protection/>
    </xf>
    <xf numFmtId="0" fontId="15" fillId="0" borderId="0" xfId="24" applyFont="1" applyFill="1" applyBorder="1" applyAlignment="1">
      <alignment horizontal="right"/>
      <protection/>
    </xf>
    <xf numFmtId="0" fontId="15" fillId="0" borderId="0" xfId="24" applyFont="1" applyFill="1" applyBorder="1" applyAlignment="1">
      <alignment/>
      <protection/>
    </xf>
    <xf numFmtId="0" fontId="15" fillId="0" borderId="0" xfId="24" applyFont="1">
      <alignment/>
      <protection/>
    </xf>
    <xf numFmtId="0" fontId="9" fillId="0" borderId="1" xfId="31" applyFont="1" applyFill="1" applyBorder="1" applyAlignment="1">
      <alignment/>
      <protection/>
    </xf>
    <xf numFmtId="0" fontId="13" fillId="0" borderId="0" xfId="31" applyFont="1" applyFill="1" applyBorder="1" applyAlignment="1">
      <alignment/>
      <protection/>
    </xf>
    <xf numFmtId="0" fontId="5" fillId="0" borderId="1" xfId="31" applyFont="1" applyFill="1" applyBorder="1" applyAlignment="1">
      <alignment/>
      <protection/>
    </xf>
    <xf numFmtId="0" fontId="5" fillId="0" borderId="1" xfId="27" applyFont="1" applyFill="1" applyBorder="1">
      <alignment/>
      <protection/>
    </xf>
    <xf numFmtId="0" fontId="0" fillId="0" borderId="0" xfId="31" applyFont="1" applyFill="1" applyBorder="1" applyAlignment="1">
      <alignment/>
      <protection/>
    </xf>
    <xf numFmtId="0" fontId="0" fillId="0" borderId="0" xfId="0" applyFont="1" applyFill="1" applyBorder="1" applyAlignment="1">
      <alignment/>
    </xf>
    <xf numFmtId="0" fontId="13" fillId="0" borderId="0" xfId="22" applyFont="1" applyFill="1" applyBorder="1" applyAlignment="1">
      <alignment/>
      <protection/>
    </xf>
    <xf numFmtId="0" fontId="0" fillId="0" borderId="0" xfId="22" applyFont="1" applyFill="1" applyBorder="1" applyAlignment="1">
      <alignment/>
      <protection/>
    </xf>
    <xf numFmtId="0" fontId="5" fillId="0" borderId="1" xfId="21" applyFont="1" applyFill="1" applyBorder="1">
      <alignment/>
      <protection/>
    </xf>
    <xf numFmtId="0" fontId="16" fillId="0" borderId="1" xfId="31" applyFont="1" applyFill="1" applyBorder="1" applyAlignment="1">
      <alignment/>
      <protection/>
    </xf>
    <xf numFmtId="0" fontId="14" fillId="0" borderId="0" xfId="31" applyFont="1" applyFill="1" applyBorder="1" applyAlignment="1">
      <alignment/>
      <protection/>
    </xf>
    <xf numFmtId="0" fontId="9" fillId="0" borderId="0" xfId="28" applyFont="1">
      <alignment/>
      <protection/>
    </xf>
    <xf numFmtId="0" fontId="5" fillId="0" borderId="0" xfId="28" applyFont="1">
      <alignment/>
      <protection/>
    </xf>
    <xf numFmtId="0" fontId="9" fillId="0" borderId="4" xfId="21" applyFont="1" applyBorder="1" applyAlignment="1">
      <alignment/>
      <protection/>
    </xf>
    <xf numFmtId="0" fontId="9" fillId="0" borderId="5" xfId="27" applyFont="1" applyBorder="1" applyAlignment="1">
      <alignment/>
      <protection/>
    </xf>
    <xf numFmtId="0" fontId="5" fillId="0" borderId="6" xfId="21" applyFont="1" applyBorder="1">
      <alignment/>
      <protection/>
    </xf>
    <xf numFmtId="0" fontId="5" fillId="0" borderId="7" xfId="27" applyFont="1" applyBorder="1">
      <alignment/>
      <protection/>
    </xf>
    <xf numFmtId="0" fontId="5" fillId="0" borderId="6" xfId="27" applyFont="1" applyBorder="1">
      <alignment/>
      <protection/>
    </xf>
    <xf numFmtId="0" fontId="9" fillId="0" borderId="5" xfId="27" applyFont="1" applyFill="1" applyBorder="1" applyAlignment="1">
      <alignment/>
      <protection/>
    </xf>
    <xf numFmtId="0" fontId="9" fillId="0" borderId="4" xfId="27" applyFont="1" applyBorder="1" applyAlignment="1">
      <alignment/>
      <protection/>
    </xf>
    <xf numFmtId="0" fontId="16" fillId="0" borderId="4" xfId="27" applyFont="1" applyFill="1" applyBorder="1">
      <alignment/>
      <protection/>
    </xf>
    <xf numFmtId="0" fontId="5" fillId="0" borderId="0" xfId="27" applyFont="1" applyFill="1" applyBorder="1">
      <alignment/>
      <protection/>
    </xf>
    <xf numFmtId="0" fontId="5" fillId="0" borderId="0" xfId="21" applyFont="1" applyBorder="1">
      <alignment/>
      <protection/>
    </xf>
    <xf numFmtId="0" fontId="5" fillId="0" borderId="8" xfId="27" applyFont="1" applyBorder="1">
      <alignment/>
      <protection/>
    </xf>
    <xf numFmtId="0" fontId="25" fillId="0" borderId="0" xfId="20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25" fillId="0" borderId="0" xfId="20" applyFont="1" applyFill="1" applyBorder="1" applyAlignment="1">
      <alignment horizontal="left" wrapText="1"/>
      <protection/>
    </xf>
    <xf numFmtId="0" fontId="25" fillId="0" borderId="0" xfId="20" applyFont="1" applyFill="1" applyBorder="1" applyAlignment="1">
      <alignment horizontal="right" wrapText="1"/>
      <protection/>
    </xf>
    <xf numFmtId="0" fontId="9" fillId="0" borderId="9" xfId="21" applyFont="1" applyBorder="1" applyAlignment="1">
      <alignment/>
      <protection/>
    </xf>
    <xf numFmtId="0" fontId="9" fillId="0" borderId="5" xfId="21" applyFont="1" applyBorder="1" applyAlignment="1">
      <alignment/>
      <protection/>
    </xf>
    <xf numFmtId="0" fontId="16" fillId="0" borderId="4" xfId="21" applyFont="1" applyFill="1" applyBorder="1">
      <alignment/>
      <protection/>
    </xf>
    <xf numFmtId="0" fontId="16" fillId="0" borderId="1" xfId="21" applyFont="1" applyFill="1" applyBorder="1">
      <alignment/>
      <protection/>
    </xf>
    <xf numFmtId="0" fontId="9" fillId="0" borderId="0" xfId="21" applyFont="1" applyFill="1" applyBorder="1">
      <alignment/>
      <protection/>
    </xf>
    <xf numFmtId="0" fontId="5" fillId="0" borderId="0" xfId="21" applyFont="1" applyFill="1" applyBorder="1">
      <alignment/>
      <protection/>
    </xf>
    <xf numFmtId="0" fontId="0" fillId="0" borderId="0" xfId="0" applyFill="1" applyAlignment="1">
      <alignment/>
    </xf>
    <xf numFmtId="0" fontId="4" fillId="0" borderId="0" xfId="32">
      <alignment/>
      <protection/>
    </xf>
    <xf numFmtId="0" fontId="14" fillId="0" borderId="0" xfId="32" applyFont="1" applyFill="1" applyBorder="1" applyAlignment="1">
      <alignment/>
      <protection/>
    </xf>
    <xf numFmtId="0" fontId="14" fillId="0" borderId="0" xfId="32" applyFont="1">
      <alignment/>
      <protection/>
    </xf>
    <xf numFmtId="0" fontId="15" fillId="0" borderId="1" xfId="32" applyFont="1" applyFill="1" applyBorder="1" applyAlignment="1">
      <alignment/>
      <protection/>
    </xf>
    <xf numFmtId="0" fontId="15" fillId="0" borderId="0" xfId="32" applyFont="1" applyFill="1" applyBorder="1" applyAlignment="1">
      <alignment/>
      <protection/>
    </xf>
    <xf numFmtId="0" fontId="15" fillId="0" borderId="0" xfId="32" applyFont="1">
      <alignment/>
      <protection/>
    </xf>
    <xf numFmtId="0" fontId="13" fillId="0" borderId="1" xfId="32" applyFont="1" applyFill="1" applyBorder="1" applyAlignment="1">
      <alignment/>
      <protection/>
    </xf>
    <xf numFmtId="0" fontId="0" fillId="0" borderId="1" xfId="32" applyFont="1" applyFill="1" applyBorder="1" applyAlignment="1">
      <alignment/>
      <protection/>
    </xf>
    <xf numFmtId="0" fontId="0" fillId="0" borderId="0" xfId="32" applyFont="1" applyFill="1" applyBorder="1" applyAlignment="1">
      <alignment/>
      <protection/>
    </xf>
    <xf numFmtId="0" fontId="23" fillId="0" borderId="0" xfId="32" applyFont="1">
      <alignment/>
      <protection/>
    </xf>
    <xf numFmtId="0" fontId="13" fillId="0" borderId="0" xfId="32" applyFont="1" applyFill="1" applyBorder="1" applyAlignment="1">
      <alignment/>
      <protection/>
    </xf>
    <xf numFmtId="0" fontId="9" fillId="0" borderId="1" xfId="28" applyFont="1" applyFill="1" applyBorder="1" applyAlignment="1">
      <alignment/>
      <protection/>
    </xf>
    <xf numFmtId="0" fontId="0" fillId="0" borderId="0" xfId="0" applyFont="1" applyAlignment="1">
      <alignment/>
    </xf>
    <xf numFmtId="0" fontId="9" fillId="0" borderId="0" xfId="22" applyFont="1">
      <alignment/>
      <protection/>
    </xf>
    <xf numFmtId="0" fontId="0" fillId="0" borderId="0" xfId="22" applyFont="1">
      <alignment/>
      <protection/>
    </xf>
    <xf numFmtId="0" fontId="13" fillId="0" borderId="1" xfId="22" applyFont="1" applyFill="1" applyBorder="1" applyAlignment="1">
      <alignment/>
      <protection/>
    </xf>
    <xf numFmtId="0" fontId="14" fillId="0" borderId="1" xfId="22" applyFont="1" applyFill="1" applyBorder="1" applyAlignment="1">
      <alignment/>
      <protection/>
    </xf>
    <xf numFmtId="0" fontId="13" fillId="0" borderId="0" xfId="0" applyFont="1" applyAlignment="1">
      <alignment/>
    </xf>
    <xf numFmtId="0" fontId="5" fillId="0" borderId="1" xfId="22" applyFont="1" applyFill="1" applyBorder="1" applyAlignment="1">
      <alignment/>
      <protection/>
    </xf>
    <xf numFmtId="0" fontId="15" fillId="0" borderId="1" xfId="22" applyFont="1" applyFill="1" applyBorder="1" applyAlignment="1">
      <alignment/>
      <protection/>
    </xf>
    <xf numFmtId="0" fontId="10" fillId="0" borderId="1" xfId="0" applyFont="1" applyFill="1" applyBorder="1" applyAlignment="1">
      <alignment/>
    </xf>
    <xf numFmtId="0" fontId="13" fillId="0" borderId="0" xfId="0" applyFont="1" applyFill="1" applyAlignment="1">
      <alignment/>
    </xf>
    <xf numFmtId="0" fontId="0" fillId="0" borderId="0" xfId="0" applyAlignment="1">
      <alignment horizontal="centerContinuous"/>
    </xf>
    <xf numFmtId="0" fontId="13" fillId="0" borderId="1" xfId="0" applyFont="1" applyFill="1" applyBorder="1" applyAlignment="1">
      <alignment/>
    </xf>
    <xf numFmtId="0" fontId="22" fillId="0" borderId="0" xfId="30" applyFont="1">
      <alignment/>
      <protection/>
    </xf>
    <xf numFmtId="0" fontId="32" fillId="0" borderId="0" xfId="30" applyFont="1" applyFill="1" applyBorder="1" applyAlignment="1">
      <alignment horizontal="centerContinuous"/>
      <protection/>
    </xf>
    <xf numFmtId="0" fontId="32" fillId="0" borderId="0" xfId="30" applyFont="1" applyFill="1" applyBorder="1" applyAlignment="1">
      <alignment horizontal="center"/>
      <protection/>
    </xf>
    <xf numFmtId="0" fontId="33" fillId="0" borderId="1" xfId="30" applyFont="1" applyBorder="1">
      <alignment/>
      <protection/>
    </xf>
    <xf numFmtId="0" fontId="9" fillId="0" borderId="1" xfId="0" applyFont="1" applyBorder="1" applyAlignment="1">
      <alignment/>
    </xf>
    <xf numFmtId="0" fontId="9" fillId="0" borderId="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" xfId="30" applyFont="1" applyFill="1" applyBorder="1" applyAlignment="1">
      <alignment/>
      <protection/>
    </xf>
    <xf numFmtId="0" fontId="9" fillId="0" borderId="1" xfId="30" applyFont="1" applyFill="1" applyBorder="1" applyAlignment="1">
      <alignment/>
      <protection/>
    </xf>
    <xf numFmtId="0" fontId="34" fillId="0" borderId="0" xfId="30" applyFont="1" applyFill="1" applyBorder="1" applyAlignment="1">
      <alignment horizontal="centerContinuous"/>
      <protection/>
    </xf>
    <xf numFmtId="0" fontId="34" fillId="0" borderId="0" xfId="30" applyFont="1" applyFill="1" applyBorder="1" applyAlignment="1">
      <alignment horizontal="center"/>
      <protection/>
    </xf>
    <xf numFmtId="0" fontId="35" fillId="0" borderId="1" xfId="30" applyFont="1" applyBorder="1">
      <alignment/>
      <protection/>
    </xf>
    <xf numFmtId="0" fontId="36" fillId="0" borderId="1" xfId="0" applyFont="1" applyBorder="1" applyAlignment="1">
      <alignment/>
    </xf>
    <xf numFmtId="0" fontId="36" fillId="0" borderId="1" xfId="0" applyFont="1" applyFill="1" applyBorder="1" applyAlignment="1">
      <alignment/>
    </xf>
    <xf numFmtId="0" fontId="37" fillId="0" borderId="0" xfId="0" applyFont="1" applyAlignment="1">
      <alignment/>
    </xf>
    <xf numFmtId="0" fontId="38" fillId="0" borderId="0" xfId="30" applyFont="1">
      <alignment/>
      <protection/>
    </xf>
    <xf numFmtId="0" fontId="38" fillId="0" borderId="0" xfId="30" applyFont="1" applyAlignment="1">
      <alignment horizontal="center"/>
      <protection/>
    </xf>
    <xf numFmtId="0" fontId="37" fillId="0" borderId="1" xfId="30" applyFont="1" applyFill="1" applyBorder="1" applyAlignment="1">
      <alignment/>
      <protection/>
    </xf>
    <xf numFmtId="0" fontId="36" fillId="0" borderId="1" xfId="30" applyFont="1" applyFill="1" applyBorder="1" applyAlignment="1">
      <alignment/>
      <protection/>
    </xf>
    <xf numFmtId="0" fontId="22" fillId="0" borderId="0" xfId="30" applyFont="1" applyBorder="1" applyAlignment="1">
      <alignment horizontal="center"/>
      <protection/>
    </xf>
    <xf numFmtId="0" fontId="5" fillId="0" borderId="10" xfId="30" applyFont="1" applyFill="1" applyBorder="1" applyAlignment="1">
      <alignment/>
      <protection/>
    </xf>
    <xf numFmtId="0" fontId="9" fillId="0" borderId="0" xfId="28" applyFont="1" applyFill="1">
      <alignment/>
      <protection/>
    </xf>
    <xf numFmtId="0" fontId="5" fillId="0" borderId="0" xfId="28" applyFont="1" applyFill="1">
      <alignment/>
      <protection/>
    </xf>
    <xf numFmtId="0" fontId="5" fillId="0" borderId="6" xfId="27" applyFont="1" applyFill="1" applyBorder="1">
      <alignment/>
      <protection/>
    </xf>
    <xf numFmtId="0" fontId="5" fillId="0" borderId="7" xfId="27" applyFont="1" applyFill="1" applyBorder="1">
      <alignment/>
      <protection/>
    </xf>
    <xf numFmtId="0" fontId="30" fillId="0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31" fillId="0" borderId="1" xfId="0" applyFont="1" applyFill="1" applyBorder="1" applyAlignment="1">
      <alignment/>
    </xf>
    <xf numFmtId="0" fontId="0" fillId="0" borderId="0" xfId="0" applyFill="1" applyAlignment="1">
      <alignment horizontal="centerContinuous"/>
    </xf>
    <xf numFmtId="0" fontId="0" fillId="0" borderId="1" xfId="0" applyFill="1" applyBorder="1" applyAlignment="1">
      <alignment/>
    </xf>
    <xf numFmtId="0" fontId="5" fillId="0" borderId="10" xfId="21" applyFont="1" applyBorder="1">
      <alignment/>
      <protection/>
    </xf>
    <xf numFmtId="0" fontId="43" fillId="0" borderId="0" xfId="26" applyFont="1" applyAlignment="1">
      <alignment horizontal="right"/>
      <protection/>
    </xf>
    <xf numFmtId="0" fontId="43" fillId="0" borderId="0" xfId="26" applyFont="1">
      <alignment/>
      <protection/>
    </xf>
    <xf numFmtId="0" fontId="43" fillId="0" borderId="0" xfId="29" applyFont="1" applyAlignment="1">
      <alignment horizontal="right"/>
      <protection/>
    </xf>
    <xf numFmtId="0" fontId="43" fillId="0" borderId="0" xfId="29" applyFont="1" applyFill="1" applyBorder="1" applyAlignment="1">
      <alignment/>
      <protection/>
    </xf>
    <xf numFmtId="0" fontId="43" fillId="0" borderId="0" xfId="29" applyFont="1" applyAlignment="1">
      <alignment/>
      <protection/>
    </xf>
    <xf numFmtId="0" fontId="44" fillId="0" borderId="0" xfId="24" applyFont="1" applyAlignment="1">
      <alignment horizontal="right"/>
      <protection/>
    </xf>
    <xf numFmtId="0" fontId="44" fillId="0" borderId="0" xfId="24" applyFont="1">
      <alignment/>
      <protection/>
    </xf>
    <xf numFmtId="0" fontId="36" fillId="0" borderId="0" xfId="0" applyFont="1" applyAlignment="1">
      <alignment/>
    </xf>
    <xf numFmtId="0" fontId="36" fillId="0" borderId="0" xfId="30" applyFont="1" applyFill="1" applyBorder="1" applyAlignment="1">
      <alignment/>
      <protection/>
    </xf>
    <xf numFmtId="0" fontId="36" fillId="0" borderId="0" xfId="0" applyFont="1" applyFill="1" applyAlignment="1">
      <alignment/>
    </xf>
    <xf numFmtId="0" fontId="37" fillId="0" borderId="7" xfId="30" applyFont="1" applyFill="1" applyBorder="1" applyAlignment="1">
      <alignment/>
      <protection/>
    </xf>
    <xf numFmtId="0" fontId="36" fillId="0" borderId="10" xfId="0" applyFont="1" applyBorder="1" applyAlignment="1">
      <alignment/>
    </xf>
    <xf numFmtId="0" fontId="36" fillId="0" borderId="10" xfId="0" applyFont="1" applyFill="1" applyBorder="1" applyAlignment="1">
      <alignment/>
    </xf>
    <xf numFmtId="0" fontId="37" fillId="0" borderId="6" xfId="30" applyFont="1" applyFill="1" applyBorder="1" applyAlignment="1">
      <alignment/>
      <protection/>
    </xf>
    <xf numFmtId="0" fontId="37" fillId="0" borderId="11" xfId="30" applyFont="1" applyFill="1" applyBorder="1" applyAlignment="1">
      <alignment/>
      <protection/>
    </xf>
    <xf numFmtId="0" fontId="38" fillId="0" borderId="0" xfId="30" applyFont="1" applyAlignment="1">
      <alignment wrapText="1"/>
      <protection/>
    </xf>
    <xf numFmtId="0" fontId="37" fillId="0" borderId="1" xfId="30" applyFont="1" applyFill="1" applyBorder="1" applyAlignment="1">
      <alignment wrapText="1"/>
      <protection/>
    </xf>
    <xf numFmtId="0" fontId="37" fillId="0" borderId="12" xfId="30" applyFont="1" applyFill="1" applyBorder="1" applyAlignment="1">
      <alignment/>
      <protection/>
    </xf>
    <xf numFmtId="0" fontId="37" fillId="0" borderId="0" xfId="0" applyFont="1" applyAlignment="1">
      <alignment wrapText="1"/>
    </xf>
    <xf numFmtId="0" fontId="37" fillId="0" borderId="1" xfId="30" applyFont="1" applyFill="1" applyBorder="1" applyAlignment="1">
      <alignment/>
      <protection/>
    </xf>
    <xf numFmtId="0" fontId="13" fillId="0" borderId="1" xfId="26" applyFont="1" applyFill="1" applyBorder="1" applyAlignment="1">
      <alignment/>
      <protection/>
    </xf>
    <xf numFmtId="0" fontId="46" fillId="0" borderId="0" xfId="31" applyFont="1" applyFill="1">
      <alignment/>
      <protection/>
    </xf>
    <xf numFmtId="0" fontId="47" fillId="0" borderId="0" xfId="31" applyFont="1" applyFill="1">
      <alignment/>
      <protection/>
    </xf>
    <xf numFmtId="0" fontId="48" fillId="0" borderId="0" xfId="31" applyFont="1" applyFill="1">
      <alignment/>
      <protection/>
    </xf>
    <xf numFmtId="0" fontId="5" fillId="0" borderId="0" xfId="31" applyFont="1" applyFill="1">
      <alignment/>
      <protection/>
    </xf>
    <xf numFmtId="0" fontId="26" fillId="0" borderId="0" xfId="31" applyFont="1" applyFill="1">
      <alignment/>
      <protection/>
    </xf>
    <xf numFmtId="0" fontId="27" fillId="0" borderId="0" xfId="31" applyFont="1" applyFill="1">
      <alignment/>
      <protection/>
    </xf>
    <xf numFmtId="0" fontId="28" fillId="0" borderId="0" xfId="31" applyFont="1" applyFill="1">
      <alignment/>
      <protection/>
    </xf>
    <xf numFmtId="0" fontId="13" fillId="0" borderId="0" xfId="31" applyFont="1" applyFill="1">
      <alignment/>
      <protection/>
    </xf>
    <xf numFmtId="0" fontId="5" fillId="0" borderId="1" xfId="0" applyNumberFormat="1" applyFont="1" applyFill="1" applyBorder="1" applyAlignment="1">
      <alignment/>
    </xf>
    <xf numFmtId="0" fontId="14" fillId="0" borderId="0" xfId="31" applyFont="1" applyFill="1">
      <alignment/>
      <protection/>
    </xf>
    <xf numFmtId="0" fontId="5" fillId="0" borderId="1" xfId="28" applyFont="1" applyFill="1" applyBorder="1" applyAlignment="1">
      <alignment/>
      <protection/>
    </xf>
    <xf numFmtId="0" fontId="36" fillId="0" borderId="1" xfId="0" applyFont="1" applyBorder="1" applyAlignment="1">
      <alignment/>
    </xf>
    <xf numFmtId="0" fontId="36" fillId="0" borderId="10" xfId="0" applyFont="1" applyBorder="1" applyAlignment="1">
      <alignment/>
    </xf>
    <xf numFmtId="0" fontId="9" fillId="0" borderId="1" xfId="21" applyFont="1" applyFill="1" applyBorder="1" applyAlignment="1">
      <alignment/>
      <protection/>
    </xf>
    <xf numFmtId="0" fontId="5" fillId="0" borderId="12" xfId="27" applyFont="1" applyFill="1" applyBorder="1">
      <alignment/>
      <protection/>
    </xf>
    <xf numFmtId="0" fontId="9" fillId="0" borderId="1" xfId="21" applyFont="1" applyBorder="1" applyAlignment="1">
      <alignment/>
      <protection/>
    </xf>
    <xf numFmtId="0" fontId="5" fillId="0" borderId="1" xfId="21" applyFont="1" applyBorder="1">
      <alignment/>
      <protection/>
    </xf>
    <xf numFmtId="0" fontId="5" fillId="0" borderId="12" xfId="27" applyFont="1" applyBorder="1">
      <alignment/>
      <protection/>
    </xf>
    <xf numFmtId="0" fontId="5" fillId="0" borderId="1" xfId="27" applyFont="1" applyBorder="1">
      <alignment/>
      <protection/>
    </xf>
    <xf numFmtId="0" fontId="5" fillId="0" borderId="12" xfId="21" applyFont="1" applyBorder="1">
      <alignment/>
      <protection/>
    </xf>
    <xf numFmtId="0" fontId="5" fillId="0" borderId="7" xfId="21" applyFont="1" applyBorder="1">
      <alignment/>
      <protection/>
    </xf>
    <xf numFmtId="0" fontId="9" fillId="0" borderId="8" xfId="28" applyFont="1" applyFill="1" applyBorder="1">
      <alignment/>
      <protection/>
    </xf>
    <xf numFmtId="0" fontId="5" fillId="0" borderId="5" xfId="28" applyFont="1" applyFill="1" applyBorder="1">
      <alignment/>
      <protection/>
    </xf>
    <xf numFmtId="0" fontId="5" fillId="0" borderId="4" xfId="28" applyFont="1" applyFill="1" applyBorder="1">
      <alignment/>
      <protection/>
    </xf>
    <xf numFmtId="0" fontId="9" fillId="0" borderId="1" xfId="28" applyFont="1" applyFill="1" applyBorder="1">
      <alignment/>
      <protection/>
    </xf>
    <xf numFmtId="0" fontId="36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50" fillId="0" borderId="0" xfId="31" applyFont="1" applyFill="1" applyBorder="1" applyAlignment="1">
      <alignment horizontal="centerContinuous"/>
      <protection/>
    </xf>
    <xf numFmtId="0" fontId="5" fillId="0" borderId="0" xfId="0" applyFont="1" applyFill="1" applyAlignment="1">
      <alignment/>
    </xf>
    <xf numFmtId="0" fontId="51" fillId="0" borderId="0" xfId="31" applyFont="1" applyFill="1" applyBorder="1" applyAlignment="1">
      <alignment horizontal="centerContinuous"/>
      <protection/>
    </xf>
    <xf numFmtId="0" fontId="49" fillId="0" borderId="1" xfId="26" applyFont="1" applyFill="1" applyBorder="1" applyAlignment="1">
      <alignment/>
      <protection/>
    </xf>
    <xf numFmtId="0" fontId="49" fillId="0" borderId="13" xfId="26" applyFont="1" applyFill="1" applyBorder="1" applyAlignment="1">
      <alignment/>
      <protection/>
    </xf>
    <xf numFmtId="0" fontId="49" fillId="0" borderId="14" xfId="26" applyFont="1" applyFill="1" applyBorder="1" applyAlignment="1">
      <alignment/>
      <protection/>
    </xf>
    <xf numFmtId="0" fontId="52" fillId="0" borderId="1" xfId="26" applyFont="1" applyFill="1" applyBorder="1" applyAlignment="1">
      <alignment/>
      <protection/>
    </xf>
    <xf numFmtId="0" fontId="53" fillId="0" borderId="14" xfId="26" applyFont="1" applyFill="1" applyBorder="1" applyAlignment="1">
      <alignment/>
      <protection/>
    </xf>
    <xf numFmtId="0" fontId="54" fillId="0" borderId="1" xfId="26" applyFont="1" applyFill="1" applyBorder="1" applyAlignment="1">
      <alignment/>
      <protection/>
    </xf>
    <xf numFmtId="0" fontId="54" fillId="0" borderId="0" xfId="0" applyFont="1" applyFill="1" applyAlignment="1">
      <alignment/>
    </xf>
    <xf numFmtId="0" fontId="52" fillId="0" borderId="1" xfId="29" applyFont="1" applyFill="1" applyBorder="1" applyAlignment="1">
      <alignment/>
      <protection/>
    </xf>
    <xf numFmtId="0" fontId="53" fillId="0" borderId="14" xfId="29" applyFont="1" applyFill="1" applyBorder="1" applyAlignment="1">
      <alignment/>
      <protection/>
    </xf>
    <xf numFmtId="0" fontId="49" fillId="0" borderId="0" xfId="29" applyFont="1" applyFill="1" applyBorder="1" applyAlignment="1">
      <alignment/>
      <protection/>
    </xf>
    <xf numFmtId="0" fontId="55" fillId="0" borderId="1" xfId="25" applyFont="1" applyFill="1" applyBorder="1" applyAlignment="1">
      <alignment horizontal="right" wrapText="1"/>
      <protection/>
    </xf>
    <xf numFmtId="0" fontId="53" fillId="0" borderId="0" xfId="29" applyFont="1" applyFill="1" applyBorder="1" applyAlignment="1">
      <alignment/>
      <protection/>
    </xf>
    <xf numFmtId="0" fontId="53" fillId="0" borderId="2" xfId="29" applyFont="1" applyFill="1" applyBorder="1" applyAlignment="1">
      <alignment/>
      <protection/>
    </xf>
    <xf numFmtId="0" fontId="53" fillId="0" borderId="3" xfId="29" applyFont="1" applyFill="1" applyBorder="1" applyAlignment="1">
      <alignment/>
      <protection/>
    </xf>
    <xf numFmtId="0" fontId="53" fillId="0" borderId="6" xfId="29" applyFont="1" applyFill="1" applyBorder="1" applyAlignment="1">
      <alignment/>
      <protection/>
    </xf>
    <xf numFmtId="0" fontId="53" fillId="0" borderId="7" xfId="29" applyFont="1" applyFill="1" applyBorder="1" applyAlignment="1">
      <alignment/>
      <protection/>
    </xf>
    <xf numFmtId="0" fontId="54" fillId="0" borderId="1" xfId="24" applyFont="1" applyFill="1" applyBorder="1" applyAlignment="1">
      <alignment/>
      <protection/>
    </xf>
    <xf numFmtId="0" fontId="52" fillId="0" borderId="12" xfId="0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49" fillId="0" borderId="15" xfId="24" applyFont="1" applyFill="1" applyBorder="1" applyAlignment="1">
      <alignment/>
      <protection/>
    </xf>
    <xf numFmtId="0" fontId="53" fillId="0" borderId="15" xfId="24" applyFont="1" applyFill="1" applyBorder="1" applyAlignment="1">
      <alignment/>
      <protection/>
    </xf>
    <xf numFmtId="0" fontId="49" fillId="0" borderId="0" xfId="24" applyFont="1" applyFill="1" applyBorder="1" applyAlignment="1">
      <alignment/>
      <protection/>
    </xf>
    <xf numFmtId="0" fontId="53" fillId="0" borderId="0" xfId="24" applyFont="1" applyFill="1" applyBorder="1" applyAlignment="1">
      <alignment/>
      <protection/>
    </xf>
    <xf numFmtId="0" fontId="49" fillId="0" borderId="1" xfId="24" applyFont="1" applyFill="1" applyBorder="1" applyAlignment="1">
      <alignment/>
      <protection/>
    </xf>
    <xf numFmtId="0" fontId="9" fillId="0" borderId="0" xfId="0" applyFont="1" applyFill="1" applyAlignment="1">
      <alignment/>
    </xf>
    <xf numFmtId="0" fontId="45" fillId="0" borderId="0" xfId="31" applyFont="1" applyFill="1" applyBorder="1" applyAlignment="1">
      <alignment horizontal="centerContinuous"/>
      <protection/>
    </xf>
    <xf numFmtId="0" fontId="5" fillId="0" borderId="0" xfId="31" applyFont="1" applyFill="1" applyAlignment="1">
      <alignment horizontal="center"/>
      <protection/>
    </xf>
    <xf numFmtId="0" fontId="0" fillId="0" borderId="0" xfId="22" applyFont="1" applyFill="1" applyBorder="1" applyAlignment="1">
      <alignment horizontal="centerContinuous"/>
      <protection/>
    </xf>
    <xf numFmtId="0" fontId="13" fillId="0" borderId="0" xfId="22" applyFont="1" applyFill="1" applyBorder="1" applyAlignment="1">
      <alignment horizontal="centerContinuous"/>
      <protection/>
    </xf>
    <xf numFmtId="0" fontId="52" fillId="0" borderId="6" xfId="24" applyFont="1" applyFill="1" applyBorder="1" applyAlignment="1">
      <alignment/>
      <protection/>
    </xf>
    <xf numFmtId="0" fontId="52" fillId="0" borderId="7" xfId="0" applyFont="1" applyFill="1" applyBorder="1" applyAlignment="1">
      <alignment/>
    </xf>
    <xf numFmtId="0" fontId="52" fillId="0" borderId="6" xfId="0" applyFont="1" applyFill="1" applyBorder="1" applyAlignment="1">
      <alignment/>
    </xf>
    <xf numFmtId="0" fontId="21" fillId="0" borderId="6" xfId="24" applyFont="1" applyFill="1" applyBorder="1" applyAlignment="1">
      <alignment/>
      <protection/>
    </xf>
    <xf numFmtId="0" fontId="31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6" fillId="0" borderId="0" xfId="31" applyFont="1" applyFill="1" applyBorder="1">
      <alignment/>
      <protection/>
    </xf>
    <xf numFmtId="0" fontId="27" fillId="0" borderId="0" xfId="31" applyFont="1" applyFill="1" applyBorder="1">
      <alignment/>
      <protection/>
    </xf>
    <xf numFmtId="0" fontId="5" fillId="0" borderId="0" xfId="31" applyFont="1" applyFill="1" applyBorder="1">
      <alignment/>
      <protection/>
    </xf>
    <xf numFmtId="0" fontId="17" fillId="0" borderId="0" xfId="31" applyFont="1" applyFill="1" applyBorder="1">
      <alignment/>
      <protection/>
    </xf>
    <xf numFmtId="0" fontId="9" fillId="0" borderId="0" xfId="31" applyFont="1" applyFill="1" applyBorder="1">
      <alignment/>
      <protection/>
    </xf>
    <xf numFmtId="0" fontId="5" fillId="0" borderId="0" xfId="28" applyFont="1" applyFill="1" applyBorder="1">
      <alignment/>
      <protection/>
    </xf>
    <xf numFmtId="0" fontId="56" fillId="0" borderId="0" xfId="0" applyFont="1" applyAlignment="1">
      <alignment/>
    </xf>
    <xf numFmtId="0" fontId="37" fillId="0" borderId="10" xfId="30" applyFont="1" applyFill="1" applyBorder="1" applyAlignment="1">
      <alignment/>
      <protection/>
    </xf>
    <xf numFmtId="0" fontId="20" fillId="0" borderId="0" xfId="24" applyFont="1" applyFill="1" applyBorder="1" applyAlignment="1">
      <alignment/>
      <protection/>
    </xf>
    <xf numFmtId="0" fontId="20" fillId="0" borderId="0" xfId="24" applyFont="1" applyFill="1" applyBorder="1" applyAlignment="1">
      <alignment/>
      <protection/>
    </xf>
    <xf numFmtId="0" fontId="41" fillId="0" borderId="0" xfId="23" applyFont="1" applyFill="1" applyBorder="1" applyAlignment="1">
      <alignment/>
      <protection/>
    </xf>
    <xf numFmtId="0" fontId="42" fillId="0" borderId="0" xfId="23" applyFont="1" applyFill="1" applyBorder="1" applyAlignment="1">
      <alignment/>
      <protection/>
    </xf>
    <xf numFmtId="0" fontId="13" fillId="0" borderId="6" xfId="29" applyFont="1" applyFill="1" applyBorder="1" applyAlignment="1">
      <alignment/>
      <protection/>
    </xf>
    <xf numFmtId="0" fontId="13" fillId="0" borderId="7" xfId="29" applyFont="1" applyFill="1" applyBorder="1" applyAlignment="1">
      <alignment/>
      <protection/>
    </xf>
    <xf numFmtId="0" fontId="37" fillId="0" borderId="0" xfId="0" applyFont="1" applyFill="1" applyAlignment="1">
      <alignment/>
    </xf>
    <xf numFmtId="0" fontId="36" fillId="0" borderId="1" xfId="0" applyFont="1" applyFill="1" applyBorder="1" applyAlignment="1">
      <alignment/>
    </xf>
    <xf numFmtId="0" fontId="0" fillId="0" borderId="0" xfId="0" applyAlignment="1">
      <alignment horizontal="left"/>
    </xf>
    <xf numFmtId="0" fontId="13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0" fontId="13" fillId="0" borderId="0" xfId="23" applyFont="1" applyBorder="1">
      <alignment/>
      <protection/>
    </xf>
    <xf numFmtId="0" fontId="13" fillId="0" borderId="1" xfId="29" applyFont="1" applyFill="1" applyBorder="1" applyAlignment="1">
      <alignment/>
      <protection/>
    </xf>
    <xf numFmtId="0" fontId="13" fillId="0" borderId="16" xfId="23" applyFont="1" applyFill="1" applyBorder="1" applyAlignment="1">
      <alignment/>
      <protection/>
    </xf>
    <xf numFmtId="0" fontId="13" fillId="0" borderId="17" xfId="23" applyFont="1" applyFill="1" applyBorder="1" applyAlignment="1">
      <alignment/>
      <protection/>
    </xf>
    <xf numFmtId="0" fontId="49" fillId="0" borderId="0" xfId="31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/>
    </xf>
    <xf numFmtId="0" fontId="52" fillId="0" borderId="8" xfId="29" applyFont="1" applyFill="1" applyBorder="1" applyAlignment="1">
      <alignment/>
      <protection/>
    </xf>
    <xf numFmtId="0" fontId="52" fillId="0" borderId="4" xfId="29" applyFont="1" applyFill="1" applyBorder="1" applyAlignment="1">
      <alignment/>
      <protection/>
    </xf>
    <xf numFmtId="0" fontId="53" fillId="0" borderId="13" xfId="29" applyFont="1" applyFill="1" applyBorder="1" applyAlignment="1">
      <alignment/>
      <protection/>
    </xf>
    <xf numFmtId="0" fontId="53" fillId="0" borderId="18" xfId="29" applyFont="1" applyFill="1" applyBorder="1" applyAlignment="1">
      <alignment/>
      <protection/>
    </xf>
    <xf numFmtId="0" fontId="53" fillId="0" borderId="15" xfId="29" applyFont="1" applyFill="1" applyBorder="1" applyAlignment="1">
      <alignment/>
      <protection/>
    </xf>
    <xf numFmtId="0" fontId="55" fillId="0" borderId="8" xfId="25" applyFont="1" applyFill="1" applyBorder="1" applyAlignment="1">
      <alignment horizontal="right" wrapText="1"/>
      <protection/>
    </xf>
    <xf numFmtId="0" fontId="49" fillId="0" borderId="13" xfId="24" applyFont="1" applyFill="1" applyBorder="1" applyAlignment="1">
      <alignment/>
      <protection/>
    </xf>
    <xf numFmtId="0" fontId="52" fillId="0" borderId="0" xfId="0" applyFont="1" applyFill="1" applyBorder="1" applyAlignment="1">
      <alignment/>
    </xf>
    <xf numFmtId="0" fontId="54" fillId="0" borderId="8" xfId="24" applyFont="1" applyFill="1" applyBorder="1" applyAlignment="1">
      <alignment/>
      <protection/>
    </xf>
    <xf numFmtId="0" fontId="52" fillId="0" borderId="19" xfId="0" applyFont="1" applyFill="1" applyBorder="1" applyAlignment="1">
      <alignment/>
    </xf>
    <xf numFmtId="0" fontId="53" fillId="0" borderId="20" xfId="24" applyFont="1" applyFill="1" applyBorder="1" applyAlignment="1">
      <alignment/>
      <protection/>
    </xf>
    <xf numFmtId="0" fontId="53" fillId="0" borderId="21" xfId="24" applyFont="1" applyFill="1" applyBorder="1" applyAlignment="1">
      <alignment/>
      <protection/>
    </xf>
    <xf numFmtId="0" fontId="52" fillId="0" borderId="10" xfId="29" applyFont="1" applyFill="1" applyBorder="1" applyAlignment="1">
      <alignment/>
      <protection/>
    </xf>
    <xf numFmtId="0" fontId="52" fillId="0" borderId="22" xfId="29" applyFont="1" applyFill="1" applyBorder="1" applyAlignment="1">
      <alignment/>
      <protection/>
    </xf>
    <xf numFmtId="0" fontId="52" fillId="0" borderId="23" xfId="29" applyFont="1" applyFill="1" applyBorder="1" applyAlignment="1">
      <alignment/>
      <protection/>
    </xf>
    <xf numFmtId="0" fontId="53" fillId="0" borderId="24" xfId="29" applyFont="1" applyFill="1" applyBorder="1" applyAlignment="1">
      <alignment/>
      <protection/>
    </xf>
    <xf numFmtId="0" fontId="53" fillId="0" borderId="25" xfId="29" applyFont="1" applyFill="1" applyBorder="1" applyAlignment="1">
      <alignment/>
      <protection/>
    </xf>
    <xf numFmtId="0" fontId="53" fillId="0" borderId="26" xfId="29" applyFont="1" applyFill="1" applyBorder="1" applyAlignment="1">
      <alignment/>
      <protection/>
    </xf>
    <xf numFmtId="0" fontId="55" fillId="0" borderId="27" xfId="25" applyFont="1" applyFill="1" applyBorder="1" applyAlignment="1">
      <alignment horizontal="right" wrapText="1"/>
      <protection/>
    </xf>
    <xf numFmtId="0" fontId="55" fillId="0" borderId="28" xfId="25" applyFont="1" applyFill="1" applyBorder="1" applyAlignment="1">
      <alignment horizontal="right" wrapText="1"/>
      <protection/>
    </xf>
    <xf numFmtId="0" fontId="49" fillId="0" borderId="2" xfId="29" applyFont="1" applyFill="1" applyBorder="1" applyAlignment="1">
      <alignment/>
      <protection/>
    </xf>
    <xf numFmtId="0" fontId="49" fillId="0" borderId="3" xfId="29" applyFont="1" applyFill="1" applyBorder="1" applyAlignment="1">
      <alignment/>
      <protection/>
    </xf>
    <xf numFmtId="0" fontId="49" fillId="0" borderId="24" xfId="29" applyFont="1" applyFill="1" applyBorder="1" applyAlignment="1">
      <alignment/>
      <protection/>
    </xf>
    <xf numFmtId="0" fontId="49" fillId="0" borderId="25" xfId="29" applyFont="1" applyFill="1" applyBorder="1" applyAlignment="1">
      <alignment/>
      <protection/>
    </xf>
    <xf numFmtId="0" fontId="13" fillId="0" borderId="26" xfId="29" applyFont="1" applyFill="1" applyBorder="1" applyAlignment="1">
      <alignment/>
      <protection/>
    </xf>
    <xf numFmtId="0" fontId="0" fillId="0" borderId="0" xfId="0" applyFont="1" applyAlignment="1">
      <alignment/>
    </xf>
    <xf numFmtId="0" fontId="16" fillId="0" borderId="1" xfId="27" applyFont="1" applyFill="1" applyBorder="1" applyAlignment="1">
      <alignment/>
      <protection/>
    </xf>
    <xf numFmtId="0" fontId="16" fillId="0" borderId="7" xfId="27" applyFont="1" applyFill="1" applyBorder="1">
      <alignment/>
      <protection/>
    </xf>
    <xf numFmtId="0" fontId="9" fillId="0" borderId="5" xfId="21" applyFont="1" applyFill="1" applyBorder="1" applyAlignment="1">
      <alignment/>
      <protection/>
    </xf>
    <xf numFmtId="0" fontId="9" fillId="0" borderId="8" xfId="27" applyFont="1" applyFill="1" applyBorder="1" applyAlignment="1">
      <alignment/>
      <protection/>
    </xf>
    <xf numFmtId="0" fontId="53" fillId="0" borderId="29" xfId="29" applyFont="1" applyFill="1" applyBorder="1" applyAlignment="1">
      <alignment/>
      <protection/>
    </xf>
    <xf numFmtId="0" fontId="53" fillId="0" borderId="30" xfId="29" applyFont="1" applyFill="1" applyBorder="1" applyAlignment="1">
      <alignment/>
      <protection/>
    </xf>
    <xf numFmtId="0" fontId="49" fillId="0" borderId="15" xfId="29" applyFont="1" applyFill="1" applyBorder="1" applyAlignment="1">
      <alignment/>
      <protection/>
    </xf>
    <xf numFmtId="0" fontId="52" fillId="0" borderId="12" xfId="29" applyFont="1" applyFill="1" applyBorder="1" applyAlignment="1">
      <alignment/>
      <protection/>
    </xf>
    <xf numFmtId="0" fontId="52" fillId="0" borderId="31" xfId="29" applyFont="1" applyFill="1" applyBorder="1" applyAlignment="1">
      <alignment/>
      <protection/>
    </xf>
    <xf numFmtId="0" fontId="53" fillId="0" borderId="32" xfId="29" applyFont="1" applyFill="1" applyBorder="1" applyAlignment="1">
      <alignment/>
      <protection/>
    </xf>
    <xf numFmtId="0" fontId="52" fillId="0" borderId="11" xfId="29" applyFont="1" applyFill="1" applyBorder="1" applyAlignment="1">
      <alignment/>
      <protection/>
    </xf>
    <xf numFmtId="0" fontId="53" fillId="0" borderId="33" xfId="29" applyFont="1" applyFill="1" applyBorder="1" applyAlignment="1">
      <alignment/>
      <protection/>
    </xf>
    <xf numFmtId="0" fontId="53" fillId="0" borderId="34" xfId="29" applyFont="1" applyFill="1" applyBorder="1" applyAlignment="1">
      <alignment/>
      <protection/>
    </xf>
    <xf numFmtId="0" fontId="53" fillId="0" borderId="35" xfId="29" applyFont="1" applyFill="1" applyBorder="1" applyAlignment="1">
      <alignment/>
      <protection/>
    </xf>
    <xf numFmtId="0" fontId="53" fillId="0" borderId="36" xfId="29" applyFont="1" applyFill="1" applyBorder="1" applyAlignment="1">
      <alignment/>
      <protection/>
    </xf>
    <xf numFmtId="0" fontId="58" fillId="0" borderId="0" xfId="0" applyFont="1" applyFill="1" applyAlignment="1">
      <alignment/>
    </xf>
    <xf numFmtId="0" fontId="54" fillId="0" borderId="8" xfId="26" applyFont="1" applyFill="1" applyBorder="1" applyAlignment="1">
      <alignment/>
      <protection/>
    </xf>
    <xf numFmtId="0" fontId="54" fillId="0" borderId="4" xfId="26" applyFont="1" applyFill="1" applyBorder="1" applyAlignment="1">
      <alignment/>
      <protection/>
    </xf>
    <xf numFmtId="0" fontId="21" fillId="0" borderId="0" xfId="26" applyFont="1" applyFill="1" applyBorder="1" applyAlignment="1">
      <alignment horizontal="right"/>
      <protection/>
    </xf>
    <xf numFmtId="0" fontId="21" fillId="0" borderId="0" xfId="26" applyFont="1" applyFill="1" applyBorder="1" applyAlignment="1">
      <alignment/>
      <protection/>
    </xf>
    <xf numFmtId="0" fontId="21" fillId="0" borderId="0" xfId="26" applyFont="1">
      <alignment/>
      <protection/>
    </xf>
    <xf numFmtId="0" fontId="13" fillId="0" borderId="37" xfId="23" applyFont="1" applyFill="1" applyBorder="1" applyAlignment="1">
      <alignment/>
      <protection/>
    </xf>
    <xf numFmtId="0" fontId="13" fillId="0" borderId="8" xfId="26" applyFont="1" applyFill="1" applyBorder="1" applyAlignment="1">
      <alignment/>
      <protection/>
    </xf>
    <xf numFmtId="0" fontId="13" fillId="0" borderId="8" xfId="29" applyFont="1" applyFill="1" applyBorder="1" applyAlignment="1">
      <alignment/>
      <protection/>
    </xf>
    <xf numFmtId="0" fontId="13" fillId="0" borderId="38" xfId="23" applyFont="1" applyFill="1" applyBorder="1" applyAlignment="1">
      <alignment/>
      <protection/>
    </xf>
    <xf numFmtId="0" fontId="13" fillId="0" borderId="4" xfId="26" applyFont="1" applyFill="1" applyBorder="1" applyAlignment="1">
      <alignment/>
      <protection/>
    </xf>
    <xf numFmtId="0" fontId="13" fillId="0" borderId="4" xfId="29" applyFont="1" applyFill="1" applyBorder="1" applyAlignment="1">
      <alignment/>
      <protection/>
    </xf>
    <xf numFmtId="0" fontId="13" fillId="0" borderId="10" xfId="24" applyFont="1" applyFill="1" applyBorder="1" applyAlignment="1">
      <alignment/>
      <protection/>
    </xf>
    <xf numFmtId="0" fontId="13" fillId="0" borderId="22" xfId="24" applyFont="1" applyFill="1" applyBorder="1" applyAlignment="1">
      <alignment/>
      <protection/>
    </xf>
    <xf numFmtId="0" fontId="13" fillId="0" borderId="23" xfId="24" applyFont="1" applyFill="1" applyBorder="1" applyAlignment="1">
      <alignment/>
      <protection/>
    </xf>
    <xf numFmtId="0" fontId="60" fillId="0" borderId="39" xfId="23" applyFont="1" applyFill="1" applyBorder="1" applyAlignment="1">
      <alignment/>
      <protection/>
    </xf>
    <xf numFmtId="0" fontId="60" fillId="0" borderId="39" xfId="29" applyFont="1" applyFill="1" applyBorder="1" applyAlignment="1">
      <alignment/>
      <protection/>
    </xf>
    <xf numFmtId="0" fontId="60" fillId="0" borderId="40" xfId="23" applyFont="1" applyFill="1" applyBorder="1" applyAlignment="1">
      <alignment/>
      <protection/>
    </xf>
    <xf numFmtId="0" fontId="9" fillId="0" borderId="0" xfId="28" applyFont="1" applyFill="1" applyBorder="1" applyAlignment="1">
      <alignment/>
      <protection/>
    </xf>
    <xf numFmtId="0" fontId="16" fillId="0" borderId="0" xfId="28" applyFont="1" applyFill="1" applyBorder="1" applyAlignment="1">
      <alignment/>
      <protection/>
    </xf>
    <xf numFmtId="0" fontId="54" fillId="0" borderId="1" xfId="29" applyFont="1" applyFill="1" applyBorder="1" applyAlignment="1">
      <alignment/>
      <protection/>
    </xf>
    <xf numFmtId="0" fontId="54" fillId="0" borderId="8" xfId="29" applyFont="1" applyFill="1" applyBorder="1" applyAlignment="1">
      <alignment/>
      <protection/>
    </xf>
    <xf numFmtId="0" fontId="54" fillId="0" borderId="4" xfId="29" applyFont="1" applyFill="1" applyBorder="1" applyAlignment="1">
      <alignment/>
      <protection/>
    </xf>
    <xf numFmtId="0" fontId="61" fillId="0" borderId="0" xfId="31" applyFont="1" applyFill="1">
      <alignment/>
      <protection/>
    </xf>
    <xf numFmtId="0" fontId="62" fillId="0" borderId="0" xfId="31" applyFont="1" applyFill="1">
      <alignment/>
      <protection/>
    </xf>
    <xf numFmtId="0" fontId="58" fillId="0" borderId="0" xfId="31" applyFont="1" applyFill="1" applyBorder="1">
      <alignment/>
      <protection/>
    </xf>
    <xf numFmtId="0" fontId="63" fillId="0" borderId="0" xfId="31" applyFont="1" applyFill="1" applyBorder="1">
      <alignment/>
      <protection/>
    </xf>
    <xf numFmtId="0" fontId="61" fillId="0" borderId="0" xfId="31" applyFont="1" applyFill="1" applyBorder="1">
      <alignment/>
      <protection/>
    </xf>
    <xf numFmtId="0" fontId="62" fillId="0" borderId="0" xfId="31" applyFont="1" applyFill="1" applyBorder="1">
      <alignment/>
      <protection/>
    </xf>
    <xf numFmtId="0" fontId="64" fillId="0" borderId="0" xfId="31" applyFont="1" applyFill="1">
      <alignment/>
      <protection/>
    </xf>
    <xf numFmtId="0" fontId="53" fillId="2" borderId="15" xfId="29" applyFont="1" applyFill="1" applyBorder="1" applyAlignment="1">
      <alignment/>
      <protection/>
    </xf>
    <xf numFmtId="0" fontId="49" fillId="0" borderId="0" xfId="26" applyFont="1" applyFill="1" applyBorder="1" applyAlignment="1">
      <alignment/>
      <protection/>
    </xf>
    <xf numFmtId="0" fontId="49" fillId="0" borderId="33" xfId="26" applyFont="1" applyFill="1" applyBorder="1" applyAlignment="1">
      <alignment/>
      <protection/>
    </xf>
    <xf numFmtId="0" fontId="49" fillId="2" borderId="15" xfId="29" applyFont="1" applyFill="1" applyBorder="1" applyAlignment="1">
      <alignment/>
      <protection/>
    </xf>
    <xf numFmtId="0" fontId="9" fillId="0" borderId="0" xfId="31" applyFont="1" applyFill="1">
      <alignment/>
      <protection/>
    </xf>
    <xf numFmtId="0" fontId="16" fillId="3" borderId="1" xfId="31" applyFont="1" applyFill="1" applyBorder="1" applyAlignment="1">
      <alignment/>
      <protection/>
    </xf>
    <xf numFmtId="0" fontId="15" fillId="0" borderId="10" xfId="32" applyFont="1" applyFill="1" applyBorder="1" applyAlignment="1">
      <alignment/>
      <protection/>
    </xf>
    <xf numFmtId="0" fontId="14" fillId="0" borderId="2" xfId="32" applyFont="1" applyFill="1" applyBorder="1" applyAlignment="1">
      <alignment/>
      <protection/>
    </xf>
    <xf numFmtId="0" fontId="14" fillId="0" borderId="3" xfId="32" applyFont="1" applyFill="1" applyBorder="1" applyAlignment="1">
      <alignment/>
      <protection/>
    </xf>
    <xf numFmtId="0" fontId="14" fillId="0" borderId="15" xfId="32" applyFont="1" applyFill="1" applyBorder="1" applyAlignment="1">
      <alignment/>
      <protection/>
    </xf>
    <xf numFmtId="0" fontId="15" fillId="0" borderId="22" xfId="32" applyFont="1" applyFill="1" applyBorder="1" applyAlignment="1">
      <alignment/>
      <protection/>
    </xf>
    <xf numFmtId="0" fontId="0" fillId="0" borderId="8" xfId="32" applyFont="1" applyFill="1" applyBorder="1" applyAlignment="1">
      <alignment/>
      <protection/>
    </xf>
    <xf numFmtId="0" fontId="14" fillId="0" borderId="14" xfId="32" applyFont="1" applyFill="1" applyBorder="1" applyAlignment="1">
      <alignment/>
      <protection/>
    </xf>
    <xf numFmtId="0" fontId="14" fillId="0" borderId="18" xfId="32" applyFont="1" applyFill="1" applyBorder="1" applyAlignment="1">
      <alignment/>
      <protection/>
    </xf>
    <xf numFmtId="0" fontId="14" fillId="0" borderId="41" xfId="32" applyFont="1" applyFill="1" applyBorder="1" applyAlignment="1">
      <alignment/>
      <protection/>
    </xf>
    <xf numFmtId="0" fontId="14" fillId="0" borderId="41" xfId="32" applyFont="1" applyFill="1" applyBorder="1" applyAlignment="1">
      <alignment/>
      <protection/>
    </xf>
    <xf numFmtId="0" fontId="49" fillId="0" borderId="21" xfId="26" applyFont="1" applyFill="1" applyBorder="1" applyAlignment="1">
      <alignment/>
      <protection/>
    </xf>
    <xf numFmtId="0" fontId="49" fillId="0" borderId="42" xfId="26" applyFont="1" applyFill="1" applyBorder="1" applyAlignment="1">
      <alignment/>
      <protection/>
    </xf>
    <xf numFmtId="0" fontId="49" fillId="0" borderId="43" xfId="26" applyFont="1" applyFill="1" applyBorder="1" applyAlignment="1">
      <alignment/>
      <protection/>
    </xf>
    <xf numFmtId="0" fontId="49" fillId="2" borderId="44" xfId="29" applyFont="1" applyFill="1" applyBorder="1" applyAlignment="1">
      <alignment/>
      <protection/>
    </xf>
    <xf numFmtId="0" fontId="0" fillId="0" borderId="0" xfId="0" applyFont="1" applyFill="1" applyAlignment="1">
      <alignment/>
    </xf>
    <xf numFmtId="0" fontId="9" fillId="0" borderId="8" xfId="0" applyFont="1" applyBorder="1" applyAlignment="1">
      <alignment/>
    </xf>
    <xf numFmtId="0" fontId="13" fillId="0" borderId="41" xfId="23" applyFont="1" applyFill="1" applyBorder="1" applyAlignment="1">
      <alignment/>
      <protection/>
    </xf>
    <xf numFmtId="0" fontId="49" fillId="4" borderId="2" xfId="26" applyFont="1" applyFill="1" applyBorder="1" applyAlignment="1">
      <alignment/>
      <protection/>
    </xf>
    <xf numFmtId="0" fontId="49" fillId="4" borderId="3" xfId="26" applyFont="1" applyFill="1" applyBorder="1" applyAlignment="1">
      <alignment/>
      <protection/>
    </xf>
    <xf numFmtId="0" fontId="49" fillId="4" borderId="24" xfId="26" applyFont="1" applyFill="1" applyBorder="1" applyAlignment="1">
      <alignment/>
      <protection/>
    </xf>
    <xf numFmtId="0" fontId="49" fillId="4" borderId="15" xfId="26" applyFont="1" applyFill="1" applyBorder="1" applyAlignment="1">
      <alignment/>
      <protection/>
    </xf>
    <xf numFmtId="0" fontId="49" fillId="4" borderId="25" xfId="26" applyFont="1" applyFill="1" applyBorder="1" applyAlignment="1">
      <alignment/>
      <protection/>
    </xf>
    <xf numFmtId="0" fontId="13" fillId="0" borderId="8" xfId="26" applyFont="1" applyFill="1" applyBorder="1" applyAlignment="1">
      <alignment/>
      <protection/>
    </xf>
    <xf numFmtId="0" fontId="52" fillId="0" borderId="8" xfId="26" applyFont="1" applyFill="1" applyBorder="1" applyAlignment="1">
      <alignment/>
      <protection/>
    </xf>
    <xf numFmtId="0" fontId="13" fillId="0" borderId="4" xfId="26" applyFont="1" applyFill="1" applyBorder="1" applyAlignment="1">
      <alignment/>
      <protection/>
    </xf>
    <xf numFmtId="0" fontId="52" fillId="0" borderId="4" xfId="26" applyFont="1" applyFill="1" applyBorder="1" applyAlignment="1">
      <alignment/>
      <protection/>
    </xf>
    <xf numFmtId="0" fontId="16" fillId="0" borderId="0" xfId="21" applyFont="1" applyFill="1" applyBorder="1">
      <alignment/>
      <protection/>
    </xf>
    <xf numFmtId="0" fontId="9" fillId="0" borderId="8" xfId="27" applyFont="1" applyBorder="1" applyAlignment="1">
      <alignment/>
      <protection/>
    </xf>
    <xf numFmtId="0" fontId="16" fillId="0" borderId="1" xfId="27" applyFont="1" applyBorder="1" applyAlignment="1">
      <alignment/>
      <protection/>
    </xf>
    <xf numFmtId="0" fontId="0" fillId="0" borderId="1" xfId="32" applyFont="1" applyFill="1" applyBorder="1" applyAlignment="1">
      <alignment/>
      <protection/>
    </xf>
    <xf numFmtId="0" fontId="0" fillId="0" borderId="10" xfId="32" applyFont="1" applyFill="1" applyBorder="1" applyAlignment="1">
      <alignment/>
      <protection/>
    </xf>
    <xf numFmtId="0" fontId="16" fillId="0" borderId="1" xfId="27" applyFont="1" applyFill="1" applyBorder="1">
      <alignment/>
      <protection/>
    </xf>
    <xf numFmtId="0" fontId="16" fillId="0" borderId="23" xfId="21" applyFont="1" applyFill="1" applyBorder="1">
      <alignment/>
      <protection/>
    </xf>
    <xf numFmtId="0" fontId="37" fillId="0" borderId="1" xfId="0" applyFont="1" applyBorder="1" applyAlignment="1">
      <alignment/>
    </xf>
    <xf numFmtId="0" fontId="37" fillId="0" borderId="1" xfId="0" applyFont="1" applyFill="1" applyBorder="1" applyAlignment="1">
      <alignment/>
    </xf>
    <xf numFmtId="0" fontId="65" fillId="0" borderId="10" xfId="25" applyFont="1" applyFill="1" applyBorder="1" applyAlignment="1">
      <alignment horizontal="right" wrapText="1"/>
      <protection/>
    </xf>
    <xf numFmtId="0" fontId="4" fillId="0" borderId="0" xfId="32" applyBorder="1">
      <alignment/>
      <protection/>
    </xf>
    <xf numFmtId="0" fontId="14" fillId="0" borderId="13" xfId="32" applyFont="1" applyFill="1" applyBorder="1" applyAlignment="1">
      <alignment/>
      <protection/>
    </xf>
    <xf numFmtId="0" fontId="0" fillId="0" borderId="7" xfId="32" applyFont="1" applyFill="1" applyBorder="1" applyAlignment="1">
      <alignment/>
      <protection/>
    </xf>
    <xf numFmtId="0" fontId="14" fillId="0" borderId="12" xfId="32" applyFont="1" applyFill="1" applyBorder="1" applyAlignment="1">
      <alignment/>
      <protection/>
    </xf>
    <xf numFmtId="0" fontId="14" fillId="0" borderId="32" xfId="32" applyFont="1" applyFill="1" applyBorder="1" applyAlignment="1">
      <alignment/>
      <protection/>
    </xf>
    <xf numFmtId="0" fontId="15" fillId="0" borderId="31" xfId="32" applyFont="1" applyFill="1" applyBorder="1" applyAlignment="1">
      <alignment/>
      <protection/>
    </xf>
    <xf numFmtId="0" fontId="5" fillId="0" borderId="8" xfId="27" applyFont="1" applyFill="1" applyBorder="1">
      <alignment/>
      <protection/>
    </xf>
    <xf numFmtId="0" fontId="9" fillId="0" borderId="12" xfId="27" applyFont="1" applyFill="1" applyBorder="1">
      <alignment/>
      <protection/>
    </xf>
    <xf numFmtId="0" fontId="5" fillId="0" borderId="31" xfId="27" applyFont="1" applyFill="1" applyBorder="1">
      <alignment/>
      <protection/>
    </xf>
    <xf numFmtId="0" fontId="9" fillId="0" borderId="45" xfId="21" applyFont="1" applyBorder="1">
      <alignment/>
      <protection/>
    </xf>
    <xf numFmtId="0" fontId="9" fillId="0" borderId="46" xfId="21" applyFont="1" applyBorder="1">
      <alignment/>
      <protection/>
    </xf>
    <xf numFmtId="0" fontId="9" fillId="0" borderId="47" xfId="21" applyFont="1" applyFill="1" applyBorder="1">
      <alignment/>
      <protection/>
    </xf>
    <xf numFmtId="0" fontId="9" fillId="0" borderId="12" xfId="21" applyFont="1" applyBorder="1">
      <alignment/>
      <protection/>
    </xf>
    <xf numFmtId="0" fontId="9" fillId="0" borderId="11" xfId="21" applyFont="1" applyBorder="1">
      <alignment/>
      <protection/>
    </xf>
    <xf numFmtId="0" fontId="9" fillId="0" borderId="19" xfId="27" applyFont="1" applyFill="1" applyBorder="1">
      <alignment/>
      <protection/>
    </xf>
    <xf numFmtId="0" fontId="9" fillId="0" borderId="45" xfId="27" applyFont="1" applyBorder="1">
      <alignment/>
      <protection/>
    </xf>
    <xf numFmtId="0" fontId="9" fillId="0" borderId="47" xfId="27" applyFont="1" applyBorder="1">
      <alignment/>
      <protection/>
    </xf>
    <xf numFmtId="0" fontId="9" fillId="0" borderId="12" xfId="31" applyFont="1" applyFill="1" applyBorder="1" applyAlignment="1">
      <alignment/>
      <protection/>
    </xf>
    <xf numFmtId="0" fontId="9" fillId="0" borderId="48" xfId="27" applyFont="1" applyFill="1" applyBorder="1">
      <alignment/>
      <protection/>
    </xf>
    <xf numFmtId="0" fontId="9" fillId="0" borderId="47" xfId="27" applyFont="1" applyFill="1" applyBorder="1">
      <alignment/>
      <protection/>
    </xf>
    <xf numFmtId="0" fontId="9" fillId="0" borderId="45" xfId="31" applyFont="1" applyFill="1" applyBorder="1" applyAlignment="1">
      <alignment/>
      <protection/>
    </xf>
    <xf numFmtId="0" fontId="9" fillId="0" borderId="46" xfId="27" applyFont="1" applyFill="1" applyBorder="1">
      <alignment/>
      <protection/>
    </xf>
    <xf numFmtId="0" fontId="9" fillId="0" borderId="45" xfId="27" applyFont="1" applyFill="1" applyBorder="1">
      <alignment/>
      <protection/>
    </xf>
    <xf numFmtId="0" fontId="16" fillId="0" borderId="12" xfId="27" applyFont="1" applyFill="1" applyBorder="1">
      <alignment/>
      <protection/>
    </xf>
    <xf numFmtId="0" fontId="16" fillId="0" borderId="12" xfId="21" applyFont="1" applyFill="1" applyBorder="1">
      <alignment/>
      <protection/>
    </xf>
    <xf numFmtId="0" fontId="9" fillId="0" borderId="45" xfId="21" applyFont="1" applyFill="1" applyBorder="1">
      <alignment/>
      <protection/>
    </xf>
    <xf numFmtId="0" fontId="9" fillId="0" borderId="12" xfId="21" applyFont="1" applyFill="1" applyBorder="1">
      <alignment/>
      <protection/>
    </xf>
    <xf numFmtId="0" fontId="9" fillId="0" borderId="47" xfId="21" applyFont="1" applyBorder="1">
      <alignment/>
      <protection/>
    </xf>
    <xf numFmtId="0" fontId="9" fillId="0" borderId="19" xfId="21" applyFont="1" applyBorder="1">
      <alignment/>
      <protection/>
    </xf>
    <xf numFmtId="0" fontId="16" fillId="0" borderId="45" xfId="27" applyFont="1" applyFill="1" applyBorder="1">
      <alignment/>
      <protection/>
    </xf>
    <xf numFmtId="0" fontId="5" fillId="0" borderId="45" xfId="31" applyFont="1" applyFill="1" applyBorder="1" applyAlignment="1">
      <alignment/>
      <protection/>
    </xf>
    <xf numFmtId="0" fontId="5" fillId="0" borderId="45" xfId="27" applyFont="1" applyFill="1" applyBorder="1">
      <alignment/>
      <protection/>
    </xf>
    <xf numFmtId="0" fontId="16" fillId="3" borderId="12" xfId="31" applyFont="1" applyFill="1" applyBorder="1" applyAlignment="1">
      <alignment/>
      <protection/>
    </xf>
    <xf numFmtId="0" fontId="16" fillId="3" borderId="45" xfId="31" applyFont="1" applyFill="1" applyBorder="1" applyAlignment="1">
      <alignment/>
      <protection/>
    </xf>
    <xf numFmtId="0" fontId="9" fillId="0" borderId="7" xfId="31" applyFont="1" applyFill="1" applyBorder="1" applyAlignment="1">
      <alignment/>
      <protection/>
    </xf>
    <xf numFmtId="0" fontId="26" fillId="0" borderId="7" xfId="31" applyFont="1" applyFill="1" applyBorder="1">
      <alignment/>
      <protection/>
    </xf>
    <xf numFmtId="0" fontId="16" fillId="3" borderId="7" xfId="31" applyFont="1" applyFill="1" applyBorder="1" applyAlignment="1">
      <alignment/>
      <protection/>
    </xf>
    <xf numFmtId="0" fontId="60" fillId="0" borderId="2" xfId="31" applyFont="1" applyFill="1" applyBorder="1" applyAlignment="1">
      <alignment/>
      <protection/>
    </xf>
    <xf numFmtId="0" fontId="60" fillId="0" borderId="3" xfId="31" applyFont="1" applyFill="1" applyBorder="1" applyAlignment="1">
      <alignment/>
      <protection/>
    </xf>
    <xf numFmtId="0" fontId="11" fillId="5" borderId="49" xfId="24" applyFont="1" applyFill="1" applyBorder="1" applyAlignment="1">
      <alignment horizontal="centerContinuous"/>
      <protection/>
    </xf>
    <xf numFmtId="0" fontId="11" fillId="5" borderId="50" xfId="24" applyFont="1" applyFill="1" applyBorder="1" applyAlignment="1">
      <alignment horizontal="centerContinuous"/>
      <protection/>
    </xf>
    <xf numFmtId="0" fontId="11" fillId="5" borderId="51" xfId="24" applyFont="1" applyFill="1" applyBorder="1" applyAlignment="1">
      <alignment horizontal="centerContinuous"/>
      <protection/>
    </xf>
    <xf numFmtId="0" fontId="11" fillId="5" borderId="49" xfId="0" applyFont="1" applyFill="1" applyBorder="1" applyAlignment="1">
      <alignment horizontal="centerContinuous"/>
    </xf>
    <xf numFmtId="0" fontId="11" fillId="5" borderId="50" xfId="0" applyFont="1" applyFill="1" applyBorder="1" applyAlignment="1">
      <alignment horizontal="centerContinuous"/>
    </xf>
    <xf numFmtId="0" fontId="11" fillId="5" borderId="51" xfId="0" applyFont="1" applyFill="1" applyBorder="1" applyAlignment="1">
      <alignment horizontal="centerContinuous"/>
    </xf>
    <xf numFmtId="0" fontId="6" fillId="5" borderId="50" xfId="0" applyFont="1" applyFill="1" applyBorder="1" applyAlignment="1">
      <alignment horizontal="centerContinuous"/>
    </xf>
    <xf numFmtId="0" fontId="6" fillId="5" borderId="51" xfId="0" applyFont="1" applyFill="1" applyBorder="1" applyAlignment="1">
      <alignment horizontal="centerContinuous"/>
    </xf>
    <xf numFmtId="0" fontId="11" fillId="5" borderId="49" xfId="21" applyFont="1" applyFill="1" applyBorder="1" applyAlignment="1">
      <alignment horizontal="centerContinuous"/>
      <protection/>
    </xf>
    <xf numFmtId="0" fontId="11" fillId="5" borderId="50" xfId="21" applyFont="1" applyFill="1" applyBorder="1" applyAlignment="1">
      <alignment horizontal="centerContinuous"/>
      <protection/>
    </xf>
    <xf numFmtId="0" fontId="12" fillId="5" borderId="50" xfId="21" applyFont="1" applyFill="1" applyBorder="1" applyAlignment="1">
      <alignment horizontal="centerContinuous"/>
      <protection/>
    </xf>
    <xf numFmtId="0" fontId="8" fillId="5" borderId="50" xfId="0" applyFont="1" applyFill="1" applyBorder="1" applyAlignment="1">
      <alignment horizontal="centerContinuous"/>
    </xf>
    <xf numFmtId="0" fontId="8" fillId="5" borderId="51" xfId="0" applyFont="1" applyFill="1" applyBorder="1" applyAlignment="1">
      <alignment horizontal="centerContinuous"/>
    </xf>
    <xf numFmtId="0" fontId="29" fillId="5" borderId="50" xfId="21" applyFont="1" applyFill="1" applyBorder="1" applyAlignment="1">
      <alignment horizontal="centerContinuous"/>
      <protection/>
    </xf>
    <xf numFmtId="17" fontId="11" fillId="5" borderId="52" xfId="0" applyNumberFormat="1" applyFont="1" applyFill="1" applyBorder="1" applyAlignment="1">
      <alignment horizontal="centerContinuous"/>
    </xf>
    <xf numFmtId="0" fontId="11" fillId="5" borderId="0" xfId="0" applyFont="1" applyFill="1" applyBorder="1" applyAlignment="1">
      <alignment horizontal="centerContinuous"/>
    </xf>
    <xf numFmtId="0" fontId="11" fillId="5" borderId="20" xfId="0" applyFont="1" applyFill="1" applyBorder="1" applyAlignment="1">
      <alignment horizontal="centerContinuous"/>
    </xf>
    <xf numFmtId="0" fontId="11" fillId="5" borderId="53" xfId="0" applyFont="1" applyFill="1" applyBorder="1" applyAlignment="1">
      <alignment horizontal="centerContinuous"/>
    </xf>
    <xf numFmtId="0" fontId="11" fillId="5" borderId="54" xfId="0" applyFont="1" applyFill="1" applyBorder="1" applyAlignment="1">
      <alignment horizontal="centerContinuous"/>
    </xf>
    <xf numFmtId="0" fontId="11" fillId="5" borderId="55" xfId="0" applyFont="1" applyFill="1" applyBorder="1" applyAlignment="1">
      <alignment horizontal="centerContinuous"/>
    </xf>
    <xf numFmtId="0" fontId="36" fillId="0" borderId="1" xfId="30" applyFont="1" applyBorder="1">
      <alignment/>
      <protection/>
    </xf>
    <xf numFmtId="0" fontId="5" fillId="0" borderId="10" xfId="30" applyFont="1" applyFill="1" applyBorder="1" applyAlignment="1">
      <alignment wrapText="1"/>
      <protection/>
    </xf>
    <xf numFmtId="0" fontId="67" fillId="0" borderId="0" xfId="30" applyFont="1" applyAlignment="1">
      <alignment wrapText="1"/>
      <protection/>
    </xf>
    <xf numFmtId="0" fontId="67" fillId="0" borderId="0" xfId="30" applyFont="1">
      <alignment/>
      <protection/>
    </xf>
    <xf numFmtId="0" fontId="67" fillId="0" borderId="0" xfId="30" applyFont="1" applyAlignment="1">
      <alignment horizontal="center"/>
      <protection/>
    </xf>
    <xf numFmtId="0" fontId="68" fillId="0" borderId="0" xfId="30" applyFont="1">
      <alignment/>
      <protection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0" applyFont="1" applyFill="1" applyAlignment="1">
      <alignment/>
    </xf>
    <xf numFmtId="0" fontId="71" fillId="0" borderId="0" xfId="30" applyFont="1" applyFill="1" applyBorder="1" applyAlignment="1">
      <alignment horizontal="centerContinuous"/>
      <protection/>
    </xf>
    <xf numFmtId="0" fontId="71" fillId="0" borderId="0" xfId="30" applyFont="1" applyFill="1" applyBorder="1" applyAlignment="1">
      <alignment horizontal="center"/>
      <protection/>
    </xf>
    <xf numFmtId="0" fontId="69" fillId="0" borderId="0" xfId="30" applyFont="1" applyFill="1" applyBorder="1" applyAlignment="1">
      <alignment/>
      <protection/>
    </xf>
    <xf numFmtId="0" fontId="69" fillId="0" borderId="0" xfId="0" applyFont="1" applyFill="1" applyAlignment="1">
      <alignment/>
    </xf>
    <xf numFmtId="0" fontId="5" fillId="0" borderId="10" xfId="30" applyFont="1" applyFill="1" applyBorder="1" applyAlignment="1">
      <alignment/>
      <protection/>
    </xf>
    <xf numFmtId="0" fontId="72" fillId="5" borderId="22" xfId="0" applyFont="1" applyFill="1" applyBorder="1" applyAlignment="1">
      <alignment horizontal="centerContinuous"/>
    </xf>
    <xf numFmtId="0" fontId="72" fillId="5" borderId="9" xfId="0" applyFont="1" applyFill="1" applyBorder="1" applyAlignment="1">
      <alignment horizontal="centerContinuous"/>
    </xf>
    <xf numFmtId="0" fontId="73" fillId="5" borderId="9" xfId="0" applyFont="1" applyFill="1" applyBorder="1" applyAlignment="1">
      <alignment horizontal="centerContinuous"/>
    </xf>
    <xf numFmtId="0" fontId="73" fillId="5" borderId="23" xfId="0" applyFont="1" applyFill="1" applyBorder="1" applyAlignment="1">
      <alignment/>
    </xf>
    <xf numFmtId="0" fontId="72" fillId="5" borderId="31" xfId="0" applyFont="1" applyFill="1" applyBorder="1" applyAlignment="1">
      <alignment horizontal="centerContinuous"/>
    </xf>
    <xf numFmtId="0" fontId="72" fillId="5" borderId="19" xfId="0" applyFont="1" applyFill="1" applyBorder="1" applyAlignment="1">
      <alignment horizontal="centerContinuous"/>
    </xf>
    <xf numFmtId="0" fontId="73" fillId="5" borderId="19" xfId="0" applyFont="1" applyFill="1" applyBorder="1" applyAlignment="1">
      <alignment horizontal="centerContinuous"/>
    </xf>
    <xf numFmtId="0" fontId="73" fillId="5" borderId="11" xfId="0" applyFont="1" applyFill="1" applyBorder="1" applyAlignment="1">
      <alignment/>
    </xf>
    <xf numFmtId="0" fontId="74" fillId="5" borderId="49" xfId="28" applyFont="1" applyFill="1" applyBorder="1" applyAlignment="1">
      <alignment horizontal="centerContinuous"/>
      <protection/>
    </xf>
    <xf numFmtId="0" fontId="73" fillId="5" borderId="50" xfId="28" applyFont="1" applyFill="1" applyBorder="1" applyAlignment="1">
      <alignment horizontal="centerContinuous"/>
      <protection/>
    </xf>
    <xf numFmtId="0" fontId="75" fillId="5" borderId="50" xfId="28" applyFont="1" applyFill="1" applyBorder="1" applyAlignment="1">
      <alignment horizontal="centerContinuous"/>
      <protection/>
    </xf>
    <xf numFmtId="0" fontId="73" fillId="5" borderId="51" xfId="28" applyFont="1" applyFill="1" applyBorder="1" applyAlignment="1">
      <alignment horizontal="centerContinuous"/>
      <protection/>
    </xf>
    <xf numFmtId="0" fontId="74" fillId="5" borderId="53" xfId="28" applyFont="1" applyFill="1" applyBorder="1" applyAlignment="1">
      <alignment horizontal="centerContinuous"/>
      <protection/>
    </xf>
    <xf numFmtId="0" fontId="73" fillId="5" borderId="54" xfId="28" applyFont="1" applyFill="1" applyBorder="1" applyAlignment="1">
      <alignment horizontal="centerContinuous"/>
      <protection/>
    </xf>
    <xf numFmtId="0" fontId="75" fillId="5" borderId="54" xfId="28" applyFont="1" applyFill="1" applyBorder="1" applyAlignment="1">
      <alignment horizontal="centerContinuous"/>
      <protection/>
    </xf>
    <xf numFmtId="0" fontId="73" fillId="5" borderId="55" xfId="28" applyFont="1" applyFill="1" applyBorder="1" applyAlignment="1">
      <alignment horizontal="centerContinuous"/>
      <protection/>
    </xf>
    <xf numFmtId="0" fontId="72" fillId="5" borderId="49" xfId="0" applyFont="1" applyFill="1" applyBorder="1" applyAlignment="1">
      <alignment/>
    </xf>
    <xf numFmtId="0" fontId="72" fillId="5" borderId="51" xfId="0" applyFont="1" applyFill="1" applyBorder="1" applyAlignment="1">
      <alignment/>
    </xf>
    <xf numFmtId="0" fontId="72" fillId="5" borderId="53" xfId="0" applyFont="1" applyFill="1" applyBorder="1" applyAlignment="1">
      <alignment horizontal="center"/>
    </xf>
    <xf numFmtId="0" fontId="72" fillId="5" borderId="55" xfId="0" applyFont="1" applyFill="1" applyBorder="1" applyAlignment="1">
      <alignment horizontal="center"/>
    </xf>
    <xf numFmtId="0" fontId="11" fillId="5" borderId="49" xfId="29" applyFont="1" applyFill="1" applyBorder="1" applyAlignment="1">
      <alignment horizontal="centerContinuous"/>
      <protection/>
    </xf>
    <xf numFmtId="0" fontId="11" fillId="5" borderId="50" xfId="29" applyFont="1" applyFill="1" applyBorder="1" applyAlignment="1">
      <alignment horizontal="centerContinuous"/>
      <protection/>
    </xf>
    <xf numFmtId="0" fontId="11" fillId="5" borderId="51" xfId="29" applyFont="1" applyFill="1" applyBorder="1" applyAlignment="1">
      <alignment horizontal="centerContinuous"/>
      <protection/>
    </xf>
    <xf numFmtId="0" fontId="11" fillId="5" borderId="49" xfId="26" applyFont="1" applyFill="1" applyBorder="1" applyAlignment="1">
      <alignment horizontal="centerContinuous"/>
      <protection/>
    </xf>
    <xf numFmtId="0" fontId="11" fillId="5" borderId="50" xfId="26" applyFont="1" applyFill="1" applyBorder="1" applyAlignment="1">
      <alignment horizontal="centerContinuous"/>
      <protection/>
    </xf>
    <xf numFmtId="0" fontId="12" fillId="5" borderId="51" xfId="26" applyFont="1" applyFill="1" applyBorder="1" applyAlignment="1">
      <alignment horizontal="centerContinuous"/>
      <protection/>
    </xf>
    <xf numFmtId="0" fontId="74" fillId="5" borderId="49" xfId="0" applyFont="1" applyFill="1" applyBorder="1" applyAlignment="1">
      <alignment horizontal="centerContinuous"/>
    </xf>
    <xf numFmtId="0" fontId="74" fillId="5" borderId="50" xfId="0" applyFont="1" applyFill="1" applyBorder="1" applyAlignment="1">
      <alignment horizontal="centerContinuous"/>
    </xf>
    <xf numFmtId="0" fontId="74" fillId="5" borderId="51" xfId="0" applyFont="1" applyFill="1" applyBorder="1" applyAlignment="1">
      <alignment horizontal="centerContinuous"/>
    </xf>
    <xf numFmtId="0" fontId="74" fillId="5" borderId="53" xfId="0" applyFont="1" applyFill="1" applyBorder="1" applyAlignment="1">
      <alignment horizontal="centerContinuous"/>
    </xf>
    <xf numFmtId="0" fontId="74" fillId="5" borderId="54" xfId="0" applyFont="1" applyFill="1" applyBorder="1" applyAlignment="1">
      <alignment horizontal="centerContinuous"/>
    </xf>
    <xf numFmtId="0" fontId="74" fillId="5" borderId="55" xfId="0" applyFont="1" applyFill="1" applyBorder="1" applyAlignment="1">
      <alignment horizontal="centerContinuous"/>
    </xf>
    <xf numFmtId="0" fontId="16" fillId="6" borderId="1" xfId="31" applyFont="1" applyFill="1" applyBorder="1" applyAlignment="1">
      <alignment horizontal="center"/>
      <protection/>
    </xf>
    <xf numFmtId="0" fontId="16" fillId="6" borderId="1" xfId="31" applyFont="1" applyFill="1" applyBorder="1" applyAlignment="1">
      <alignment/>
      <protection/>
    </xf>
    <xf numFmtId="0" fontId="16" fillId="6" borderId="45" xfId="31" applyFont="1" applyFill="1" applyBorder="1" applyAlignment="1">
      <alignment/>
      <protection/>
    </xf>
    <xf numFmtId="0" fontId="16" fillId="6" borderId="12" xfId="31" applyFont="1" applyFill="1" applyBorder="1" applyAlignment="1">
      <alignment/>
      <protection/>
    </xf>
    <xf numFmtId="0" fontId="16" fillId="6" borderId="7" xfId="31" applyFont="1" applyFill="1" applyBorder="1" applyAlignment="1">
      <alignment/>
      <protection/>
    </xf>
    <xf numFmtId="0" fontId="52" fillId="3" borderId="1" xfId="29" applyFont="1" applyFill="1" applyBorder="1" applyAlignment="1">
      <alignment/>
      <protection/>
    </xf>
    <xf numFmtId="0" fontId="52" fillId="3" borderId="8" xfId="29" applyFont="1" applyFill="1" applyBorder="1" applyAlignment="1">
      <alignment/>
      <protection/>
    </xf>
    <xf numFmtId="0" fontId="53" fillId="3" borderId="14" xfId="29" applyFont="1" applyFill="1" applyBorder="1" applyAlignment="1">
      <alignment/>
      <protection/>
    </xf>
    <xf numFmtId="0" fontId="52" fillId="3" borderId="4" xfId="29" applyFont="1" applyFill="1" applyBorder="1" applyAlignment="1">
      <alignment/>
      <protection/>
    </xf>
    <xf numFmtId="0" fontId="36" fillId="2" borderId="1" xfId="30" applyFont="1" applyFill="1" applyBorder="1" applyAlignment="1">
      <alignment/>
      <protection/>
    </xf>
    <xf numFmtId="0" fontId="53" fillId="4" borderId="2" xfId="29" applyFont="1" applyFill="1" applyBorder="1" applyAlignment="1">
      <alignment/>
      <protection/>
    </xf>
    <xf numFmtId="0" fontId="53" fillId="4" borderId="3" xfId="29" applyFont="1" applyFill="1" applyBorder="1" applyAlignment="1">
      <alignment/>
      <protection/>
    </xf>
    <xf numFmtId="0" fontId="49" fillId="4" borderId="2" xfId="24" applyFont="1" applyFill="1" applyBorder="1" applyAlignment="1">
      <alignment/>
      <protection/>
    </xf>
    <xf numFmtId="0" fontId="49" fillId="4" borderId="3" xfId="24" applyFont="1" applyFill="1" applyBorder="1" applyAlignment="1">
      <alignment/>
      <protection/>
    </xf>
    <xf numFmtId="0" fontId="13" fillId="0" borderId="1" xfId="0" applyFont="1" applyBorder="1" applyAlignment="1">
      <alignment/>
    </xf>
    <xf numFmtId="0" fontId="10" fillId="0" borderId="1" xfId="27" applyFont="1" applyFill="1" applyBorder="1">
      <alignment/>
      <protection/>
    </xf>
    <xf numFmtId="0" fontId="5" fillId="0" borderId="1" xfId="27" applyFont="1" applyFill="1" applyBorder="1">
      <alignment/>
      <protection/>
    </xf>
    <xf numFmtId="0" fontId="9" fillId="0" borderId="11" xfId="31" applyFont="1" applyFill="1" applyBorder="1" applyAlignment="1">
      <alignment/>
      <protection/>
    </xf>
    <xf numFmtId="0" fontId="5" fillId="0" borderId="12" xfId="31" applyFont="1" applyFill="1" applyBorder="1" applyAlignment="1">
      <alignment/>
      <protection/>
    </xf>
    <xf numFmtId="0" fontId="9" fillId="0" borderId="48" xfId="27" applyFont="1" applyBorder="1">
      <alignment/>
      <protection/>
    </xf>
    <xf numFmtId="0" fontId="5" fillId="0" borderId="31" xfId="31" applyFont="1" applyFill="1" applyBorder="1" applyAlignment="1">
      <alignment/>
      <protection/>
    </xf>
    <xf numFmtId="0" fontId="9" fillId="0" borderId="48" xfId="21" applyFont="1" applyBorder="1">
      <alignment/>
      <protection/>
    </xf>
    <xf numFmtId="0" fontId="5" fillId="0" borderId="1" xfId="0" applyNumberFormat="1" applyFont="1" applyBorder="1" applyAlignment="1">
      <alignment/>
    </xf>
    <xf numFmtId="0" fontId="9" fillId="0" borderId="3" xfId="21" applyFont="1" applyBorder="1">
      <alignment/>
      <protection/>
    </xf>
    <xf numFmtId="0" fontId="9" fillId="0" borderId="25" xfId="21" applyFont="1" applyBorder="1">
      <alignment/>
      <protection/>
    </xf>
    <xf numFmtId="0" fontId="9" fillId="0" borderId="3" xfId="21" applyFont="1" applyFill="1" applyBorder="1">
      <alignment/>
      <protection/>
    </xf>
    <xf numFmtId="0" fontId="5" fillId="0" borderId="0" xfId="27" applyFont="1" applyBorder="1">
      <alignment/>
      <protection/>
    </xf>
    <xf numFmtId="0" fontId="9" fillId="0" borderId="56" xfId="27" applyFont="1" applyBorder="1">
      <alignment/>
      <protection/>
    </xf>
    <xf numFmtId="0" fontId="9" fillId="0" borderId="54" xfId="27" applyFont="1" applyBorder="1">
      <alignment/>
      <protection/>
    </xf>
    <xf numFmtId="0" fontId="9" fillId="0" borderId="56" xfId="27" applyFont="1" applyFill="1" applyBorder="1">
      <alignment/>
      <protection/>
    </xf>
    <xf numFmtId="0" fontId="9" fillId="0" borderId="1" xfId="27" applyFont="1" applyBorder="1" applyAlignment="1">
      <alignment/>
      <protection/>
    </xf>
    <xf numFmtId="0" fontId="16" fillId="0" borderId="1" xfId="27" applyFont="1" applyBorder="1">
      <alignment/>
      <protection/>
    </xf>
    <xf numFmtId="0" fontId="16" fillId="0" borderId="48" xfId="27" applyFont="1" applyFill="1" applyBorder="1">
      <alignment/>
      <protection/>
    </xf>
    <xf numFmtId="0" fontId="9" fillId="0" borderId="57" xfId="27" applyFont="1" applyFill="1" applyBorder="1">
      <alignment/>
      <protection/>
    </xf>
    <xf numFmtId="0" fontId="0" fillId="0" borderId="1" xfId="0" applyBorder="1" applyAlignment="1">
      <alignment/>
    </xf>
    <xf numFmtId="0" fontId="16" fillId="0" borderId="12" xfId="27" applyFont="1" applyBorder="1">
      <alignment/>
      <protection/>
    </xf>
    <xf numFmtId="0" fontId="16" fillId="0" borderId="45" xfId="27" applyFont="1" applyBorder="1">
      <alignment/>
      <protection/>
    </xf>
    <xf numFmtId="0" fontId="0" fillId="0" borderId="12" xfId="0" applyBorder="1" applyAlignment="1">
      <alignment/>
    </xf>
    <xf numFmtId="0" fontId="9" fillId="0" borderId="3" xfId="27" applyFont="1" applyBorder="1">
      <alignment/>
      <protection/>
    </xf>
    <xf numFmtId="0" fontId="9" fillId="0" borderId="30" xfId="27" applyFont="1" applyBorder="1">
      <alignment/>
      <protection/>
    </xf>
    <xf numFmtId="0" fontId="9" fillId="0" borderId="24" xfId="27" applyFont="1" applyFill="1" applyBorder="1">
      <alignment/>
      <protection/>
    </xf>
    <xf numFmtId="0" fontId="9" fillId="0" borderId="30" xfId="27" applyFont="1" applyFill="1" applyBorder="1">
      <alignment/>
      <protection/>
    </xf>
    <xf numFmtId="0" fontId="9" fillId="0" borderId="25" xfId="27" applyFont="1" applyFill="1" applyBorder="1">
      <alignment/>
      <protection/>
    </xf>
    <xf numFmtId="0" fontId="5" fillId="0" borderId="12" xfId="21" applyFont="1" applyFill="1" applyBorder="1">
      <alignment/>
      <protection/>
    </xf>
    <xf numFmtId="0" fontId="5" fillId="0" borderId="45" xfId="21" applyFont="1" applyBorder="1">
      <alignment/>
      <protection/>
    </xf>
    <xf numFmtId="0" fontId="5" fillId="0" borderId="46" xfId="21" applyFont="1" applyBorder="1">
      <alignment/>
      <protection/>
    </xf>
    <xf numFmtId="0" fontId="9" fillId="0" borderId="45" xfId="31" applyFont="1" applyFill="1" applyBorder="1" applyAlignment="1">
      <alignment horizontal="center"/>
      <protection/>
    </xf>
    <xf numFmtId="0" fontId="10" fillId="0" borderId="1" xfId="21" applyFont="1" applyBorder="1">
      <alignment/>
      <protection/>
    </xf>
    <xf numFmtId="0" fontId="10" fillId="0" borderId="1" xfId="21" applyFont="1" applyFill="1" applyBorder="1">
      <alignment/>
      <protection/>
    </xf>
    <xf numFmtId="0" fontId="10" fillId="0" borderId="12" xfId="21" applyFont="1" applyBorder="1">
      <alignment/>
      <protection/>
    </xf>
    <xf numFmtId="0" fontId="10" fillId="0" borderId="12" xfId="21" applyFont="1" applyFill="1" applyBorder="1">
      <alignment/>
      <protection/>
    </xf>
    <xf numFmtId="0" fontId="9" fillId="0" borderId="1" xfId="0" applyFont="1" applyFill="1" applyBorder="1" applyAlignment="1">
      <alignment/>
    </xf>
    <xf numFmtId="0" fontId="5" fillId="0" borderId="0" xfId="0" applyNumberFormat="1" applyFont="1" applyAlignment="1">
      <alignment/>
    </xf>
    <xf numFmtId="0" fontId="20" fillId="0" borderId="0" xfId="31" applyFont="1" applyFill="1">
      <alignment/>
      <protection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0" fontId="78" fillId="0" borderId="0" xfId="30" applyFont="1" applyFill="1" applyBorder="1" applyAlignment="1">
      <alignment horizontal="center"/>
      <protection/>
    </xf>
    <xf numFmtId="0" fontId="9" fillId="2" borderId="11" xfId="27" applyFont="1" applyFill="1" applyBorder="1">
      <alignment/>
      <protection/>
    </xf>
    <xf numFmtId="0" fontId="5" fillId="0" borderId="10" xfId="27" applyFont="1" applyFill="1" applyBorder="1">
      <alignment/>
      <protection/>
    </xf>
    <xf numFmtId="0" fontId="5" fillId="0" borderId="4" xfId="27" applyFont="1" applyFill="1" applyBorder="1">
      <alignment/>
      <protection/>
    </xf>
    <xf numFmtId="0" fontId="5" fillId="0" borderId="11" xfId="27" applyFont="1" applyFill="1" applyBorder="1">
      <alignment/>
      <protection/>
    </xf>
    <xf numFmtId="0" fontId="9" fillId="0" borderId="54" xfId="27" applyFont="1" applyFill="1" applyBorder="1">
      <alignment/>
      <protection/>
    </xf>
    <xf numFmtId="0" fontId="9" fillId="2" borderId="3" xfId="27" applyFont="1" applyFill="1" applyBorder="1">
      <alignment/>
      <protection/>
    </xf>
    <xf numFmtId="0" fontId="9" fillId="2" borderId="25" xfId="27" applyFont="1" applyFill="1" applyBorder="1">
      <alignment/>
      <protection/>
    </xf>
    <xf numFmtId="0" fontId="9" fillId="2" borderId="56" xfId="27" applyFont="1" applyFill="1" applyBorder="1">
      <alignment/>
      <protection/>
    </xf>
    <xf numFmtId="0" fontId="5" fillId="4" borderId="1" xfId="0" applyFont="1" applyFill="1" applyBorder="1" applyAlignment="1">
      <alignment/>
    </xf>
    <xf numFmtId="0" fontId="9" fillId="2" borderId="12" xfId="21" applyFont="1" applyFill="1" applyBorder="1">
      <alignment/>
      <protection/>
    </xf>
    <xf numFmtId="0" fontId="9" fillId="2" borderId="12" xfId="21" applyFont="1" applyFill="1" applyBorder="1" applyAlignment="1">
      <alignment horizontal="center"/>
      <protection/>
    </xf>
    <xf numFmtId="0" fontId="52" fillId="7" borderId="23" xfId="29" applyFont="1" applyFill="1" applyBorder="1" applyAlignment="1">
      <alignment/>
      <protection/>
    </xf>
    <xf numFmtId="0" fontId="52" fillId="7" borderId="10" xfId="29" applyFont="1" applyFill="1" applyBorder="1" applyAlignment="1">
      <alignment/>
      <protection/>
    </xf>
    <xf numFmtId="0" fontId="52" fillId="7" borderId="22" xfId="29" applyFont="1" applyFill="1" applyBorder="1" applyAlignment="1">
      <alignment/>
      <protection/>
    </xf>
    <xf numFmtId="0" fontId="53" fillId="7" borderId="18" xfId="29" applyFont="1" applyFill="1" applyBorder="1" applyAlignment="1">
      <alignment/>
      <protection/>
    </xf>
    <xf numFmtId="0" fontId="77" fillId="0" borderId="1" xfId="30" applyFont="1" applyFill="1" applyBorder="1" applyAlignment="1">
      <alignment/>
      <protection/>
    </xf>
    <xf numFmtId="0" fontId="37" fillId="0" borderId="1" xfId="30" applyFont="1" applyFill="1" applyBorder="1" applyAlignment="1">
      <alignment horizontal="right"/>
      <protection/>
    </xf>
    <xf numFmtId="0" fontId="37" fillId="0" borderId="7" xfId="30" applyFont="1" applyFill="1" applyBorder="1" applyAlignment="1">
      <alignment horizontal="right"/>
      <protection/>
    </xf>
    <xf numFmtId="0" fontId="9" fillId="0" borderId="12" xfId="28" applyFont="1" applyFill="1" applyBorder="1">
      <alignment/>
      <protection/>
    </xf>
    <xf numFmtId="0" fontId="5" fillId="0" borderId="12" xfId="28" applyFont="1" applyFill="1" applyBorder="1">
      <alignment/>
      <protection/>
    </xf>
    <xf numFmtId="0" fontId="36" fillId="2" borderId="1" xfId="0" applyFont="1" applyFill="1" applyBorder="1" applyAlignment="1">
      <alignment/>
    </xf>
    <xf numFmtId="0" fontId="60" fillId="6" borderId="15" xfId="31" applyFont="1" applyFill="1" applyBorder="1" applyAlignment="1">
      <alignment/>
      <protection/>
    </xf>
    <xf numFmtId="0" fontId="5" fillId="0" borderId="0" xfId="0" applyFont="1" applyAlignment="1">
      <alignment horizontal="center" wrapText="1"/>
    </xf>
    <xf numFmtId="0" fontId="5" fillId="0" borderId="1" xfId="30" applyFont="1" applyFill="1" applyBorder="1" applyAlignment="1">
      <alignment/>
      <protection/>
    </xf>
    <xf numFmtId="0" fontId="66" fillId="0" borderId="1" xfId="30" applyFont="1" applyFill="1" applyBorder="1" applyAlignment="1">
      <alignment/>
      <protection/>
    </xf>
    <xf numFmtId="0" fontId="36" fillId="0" borderId="10" xfId="30" applyFont="1" applyFill="1" applyBorder="1" applyAlignment="1">
      <alignment/>
      <protection/>
    </xf>
    <xf numFmtId="0" fontId="36" fillId="0" borderId="2" xfId="30" applyFont="1" applyFill="1" applyBorder="1" applyAlignment="1">
      <alignment/>
      <protection/>
    </xf>
    <xf numFmtId="0" fontId="36" fillId="0" borderId="3" xfId="30" applyFont="1" applyFill="1" applyBorder="1" applyAlignment="1">
      <alignment/>
      <protection/>
    </xf>
    <xf numFmtId="0" fontId="36" fillId="0" borderId="3" xfId="0" applyFont="1" applyBorder="1" applyAlignment="1">
      <alignment/>
    </xf>
    <xf numFmtId="0" fontId="36" fillId="0" borderId="3" xfId="0" applyFont="1" applyFill="1" applyBorder="1" applyAlignment="1">
      <alignment/>
    </xf>
    <xf numFmtId="0" fontId="36" fillId="0" borderId="3" xfId="0" applyFont="1" applyFill="1" applyBorder="1" applyAlignment="1">
      <alignment/>
    </xf>
    <xf numFmtId="0" fontId="36" fillId="2" borderId="58" xfId="0" applyFont="1" applyFill="1" applyBorder="1" applyAlignment="1">
      <alignment/>
    </xf>
    <xf numFmtId="0" fontId="5" fillId="0" borderId="1" xfId="30" applyFont="1" applyFill="1" applyBorder="1" applyAlignment="1">
      <alignment wrapText="1"/>
      <protection/>
    </xf>
    <xf numFmtId="0" fontId="66" fillId="0" borderId="1" xfId="30" applyFont="1" applyFill="1" applyBorder="1" applyAlignment="1">
      <alignment wrapText="1"/>
      <protection/>
    </xf>
    <xf numFmtId="0" fontId="36" fillId="0" borderId="2" xfId="30" applyFont="1" applyFill="1" applyBorder="1" applyAlignment="1">
      <alignment wrapText="1"/>
      <protection/>
    </xf>
    <xf numFmtId="0" fontId="36" fillId="0" borderId="24" xfId="30" applyFont="1" applyFill="1" applyBorder="1" applyAlignment="1">
      <alignment/>
      <protection/>
    </xf>
    <xf numFmtId="0" fontId="36" fillId="2" borderId="58" xfId="30" applyFont="1" applyFill="1" applyBorder="1" applyAlignment="1">
      <alignment/>
      <protection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" xfId="30" applyFont="1" applyFill="1" applyBorder="1" applyAlignment="1">
      <alignment/>
      <protection/>
    </xf>
    <xf numFmtId="0" fontId="9" fillId="0" borderId="3" xfId="30" applyFont="1" applyFill="1" applyBorder="1" applyAlignment="1">
      <alignment/>
      <protection/>
    </xf>
    <xf numFmtId="0" fontId="5" fillId="0" borderId="3" xfId="30" applyFont="1" applyFill="1" applyBorder="1" applyAlignment="1">
      <alignment/>
      <protection/>
    </xf>
    <xf numFmtId="0" fontId="9" fillId="0" borderId="3" xfId="0" applyFont="1" applyBorder="1" applyAlignment="1">
      <alignment/>
    </xf>
    <xf numFmtId="0" fontId="9" fillId="0" borderId="3" xfId="0" applyFont="1" applyFill="1" applyBorder="1" applyAlignment="1">
      <alignment/>
    </xf>
    <xf numFmtId="0" fontId="9" fillId="2" borderId="58" xfId="0" applyFont="1" applyFill="1" applyBorder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28" applyFont="1" applyFill="1" applyBorder="1" applyAlignment="1">
      <alignment wrapText="1"/>
      <protection/>
    </xf>
    <xf numFmtId="0" fontId="59" fillId="8" borderId="10" xfId="24" applyFont="1" applyFill="1" applyBorder="1" applyAlignment="1">
      <alignment/>
      <protection/>
    </xf>
    <xf numFmtId="0" fontId="5" fillId="0" borderId="4" xfId="0" applyFont="1" applyFill="1" applyBorder="1" applyAlignment="1">
      <alignment/>
    </xf>
    <xf numFmtId="0" fontId="53" fillId="0" borderId="1" xfId="24" applyFont="1" applyFill="1" applyBorder="1" applyAlignment="1">
      <alignment/>
      <protection/>
    </xf>
    <xf numFmtId="0" fontId="36" fillId="0" borderId="58" xfId="30" applyFont="1" applyFill="1" applyBorder="1" applyAlignment="1">
      <alignment/>
      <protection/>
    </xf>
    <xf numFmtId="0" fontId="36" fillId="0" borderId="58" xfId="0" applyFont="1" applyFill="1" applyBorder="1" applyAlignment="1">
      <alignment/>
    </xf>
    <xf numFmtId="0" fontId="9" fillId="0" borderId="58" xfId="0" applyFont="1" applyFill="1" applyBorder="1" applyAlignment="1">
      <alignment/>
    </xf>
    <xf numFmtId="0" fontId="74" fillId="5" borderId="49" xfId="32" applyFont="1" applyFill="1" applyBorder="1" applyAlignment="1">
      <alignment horizontal="centerContinuous"/>
      <protection/>
    </xf>
    <xf numFmtId="0" fontId="74" fillId="5" borderId="50" xfId="32" applyFont="1" applyFill="1" applyBorder="1" applyAlignment="1">
      <alignment horizontal="centerContinuous"/>
      <protection/>
    </xf>
    <xf numFmtId="0" fontId="74" fillId="5" borderId="51" xfId="32" applyFont="1" applyFill="1" applyBorder="1" applyAlignment="1">
      <alignment horizontal="centerContinuous"/>
      <protection/>
    </xf>
    <xf numFmtId="0" fontId="74" fillId="5" borderId="53" xfId="32" applyFont="1" applyFill="1" applyBorder="1" applyAlignment="1">
      <alignment horizontal="centerContinuous"/>
      <protection/>
    </xf>
    <xf numFmtId="0" fontId="74" fillId="5" borderId="54" xfId="32" applyFont="1" applyFill="1" applyBorder="1" applyAlignment="1">
      <alignment horizontal="centerContinuous"/>
      <protection/>
    </xf>
    <xf numFmtId="0" fontId="74" fillId="5" borderId="55" xfId="32" applyFont="1" applyFill="1" applyBorder="1" applyAlignment="1">
      <alignment horizontal="centerContinuous"/>
      <protection/>
    </xf>
    <xf numFmtId="0" fontId="5" fillId="0" borderId="8" xfId="21" applyFont="1" applyBorder="1">
      <alignment/>
      <protection/>
    </xf>
    <xf numFmtId="0" fontId="9" fillId="0" borderId="48" xfId="21" applyFont="1" applyFill="1" applyBorder="1">
      <alignment/>
      <protection/>
    </xf>
    <xf numFmtId="0" fontId="5" fillId="0" borderId="31" xfId="21" applyFont="1" applyBorder="1">
      <alignment/>
      <protection/>
    </xf>
    <xf numFmtId="0" fontId="5" fillId="0" borderId="26" xfId="21" applyFont="1" applyBorder="1">
      <alignment/>
      <protection/>
    </xf>
    <xf numFmtId="0" fontId="9" fillId="0" borderId="24" xfId="21" applyFont="1" applyFill="1" applyBorder="1">
      <alignment/>
      <protection/>
    </xf>
    <xf numFmtId="0" fontId="16" fillId="0" borderId="13" xfId="21" applyFont="1" applyFill="1" applyBorder="1">
      <alignment/>
      <protection/>
    </xf>
    <xf numFmtId="0" fontId="16" fillId="0" borderId="14" xfId="21" applyFont="1" applyFill="1" applyBorder="1">
      <alignment/>
      <protection/>
    </xf>
    <xf numFmtId="0" fontId="9" fillId="0" borderId="33" xfId="21" applyFont="1" applyFill="1" applyBorder="1">
      <alignment/>
      <protection/>
    </xf>
    <xf numFmtId="0" fontId="16" fillId="0" borderId="59" xfId="21" applyFont="1" applyFill="1" applyBorder="1">
      <alignment/>
      <protection/>
    </xf>
    <xf numFmtId="0" fontId="9" fillId="2" borderId="15" xfId="21" applyFont="1" applyFill="1" applyBorder="1">
      <alignment/>
      <protection/>
    </xf>
    <xf numFmtId="0" fontId="5" fillId="0" borderId="10" xfId="21" applyFont="1" applyFill="1" applyBorder="1">
      <alignment/>
      <protection/>
    </xf>
    <xf numFmtId="0" fontId="10" fillId="0" borderId="10" xfId="21" applyFont="1" applyFill="1" applyBorder="1">
      <alignment/>
      <protection/>
    </xf>
    <xf numFmtId="0" fontId="9" fillId="0" borderId="56" xfId="21" applyFont="1" applyBorder="1">
      <alignment/>
      <protection/>
    </xf>
    <xf numFmtId="0" fontId="13" fillId="0" borderId="0" xfId="0" applyFont="1" applyAlignment="1">
      <alignment/>
    </xf>
    <xf numFmtId="0" fontId="27" fillId="0" borderId="0" xfId="31" applyFont="1" applyFill="1">
      <alignment/>
      <protection/>
    </xf>
    <xf numFmtId="0" fontId="0" fillId="0" borderId="1" xfId="26" applyFont="1" applyFill="1" applyBorder="1" applyAlignment="1">
      <alignment/>
      <protection/>
    </xf>
    <xf numFmtId="0" fontId="13" fillId="4" borderId="13" xfId="23" applyFont="1" applyFill="1" applyBorder="1" applyAlignment="1">
      <alignment/>
      <protection/>
    </xf>
    <xf numFmtId="0" fontId="13" fillId="4" borderId="14" xfId="23" applyFont="1" applyFill="1" applyBorder="1" applyAlignment="1">
      <alignment/>
      <protection/>
    </xf>
    <xf numFmtId="0" fontId="13" fillId="4" borderId="18" xfId="23" applyFont="1" applyFill="1" applyBorder="1" applyAlignment="1">
      <alignment/>
      <protection/>
    </xf>
    <xf numFmtId="0" fontId="13" fillId="4" borderId="14" xfId="26" applyFont="1" applyFill="1" applyBorder="1" applyAlignment="1">
      <alignment/>
      <protection/>
    </xf>
    <xf numFmtId="0" fontId="13" fillId="4" borderId="18" xfId="26" applyFont="1" applyFill="1" applyBorder="1" applyAlignment="1">
      <alignment/>
      <protection/>
    </xf>
    <xf numFmtId="0" fontId="13" fillId="5" borderId="2" xfId="23" applyFont="1" applyFill="1" applyBorder="1" applyAlignment="1">
      <alignment/>
      <protection/>
    </xf>
    <xf numFmtId="0" fontId="13" fillId="5" borderId="3" xfId="23" applyFont="1" applyFill="1" applyBorder="1" applyAlignment="1">
      <alignment/>
      <protection/>
    </xf>
    <xf numFmtId="0" fontId="13" fillId="5" borderId="24" xfId="23" applyFont="1" applyFill="1" applyBorder="1" applyAlignment="1">
      <alignment/>
      <protection/>
    </xf>
    <xf numFmtId="0" fontId="13" fillId="5" borderId="15" xfId="23" applyFont="1" applyFill="1" applyBorder="1" applyAlignment="1">
      <alignment/>
      <protection/>
    </xf>
    <xf numFmtId="0" fontId="13" fillId="5" borderId="25" xfId="23" applyFont="1" applyFill="1" applyBorder="1" applyAlignment="1">
      <alignment/>
      <protection/>
    </xf>
    <xf numFmtId="0" fontId="13" fillId="5" borderId="15" xfId="26" applyFont="1" applyFill="1" applyBorder="1" applyAlignment="1">
      <alignment/>
      <protection/>
    </xf>
    <xf numFmtId="0" fontId="52" fillId="0" borderId="1" xfId="24" applyFont="1" applyFill="1" applyBorder="1" applyAlignment="1">
      <alignment/>
      <protection/>
    </xf>
    <xf numFmtId="0" fontId="13" fillId="4" borderId="13" xfId="26" applyFont="1" applyFill="1" applyBorder="1" applyAlignment="1">
      <alignment/>
      <protection/>
    </xf>
    <xf numFmtId="0" fontId="13" fillId="4" borderId="14" xfId="26" applyFont="1" applyFill="1" applyBorder="1" applyAlignment="1">
      <alignment/>
      <protection/>
    </xf>
    <xf numFmtId="0" fontId="53" fillId="4" borderId="14" xfId="26" applyFont="1" applyFill="1" applyBorder="1" applyAlignment="1">
      <alignment/>
      <protection/>
    </xf>
    <xf numFmtId="0" fontId="20" fillId="5" borderId="2" xfId="26" applyFont="1" applyFill="1" applyBorder="1" applyAlignment="1">
      <alignment/>
      <protection/>
    </xf>
    <xf numFmtId="0" fontId="59" fillId="5" borderId="3" xfId="26" applyFont="1" applyFill="1" applyBorder="1" applyAlignment="1">
      <alignment/>
      <protection/>
    </xf>
    <xf numFmtId="0" fontId="59" fillId="5" borderId="24" xfId="26" applyFont="1" applyFill="1" applyBorder="1" applyAlignment="1">
      <alignment/>
      <protection/>
    </xf>
    <xf numFmtId="0" fontId="59" fillId="5" borderId="15" xfId="26" applyFont="1" applyFill="1" applyBorder="1" applyAlignment="1">
      <alignment/>
      <protection/>
    </xf>
    <xf numFmtId="0" fontId="59" fillId="5" borderId="25" xfId="26" applyFont="1" applyFill="1" applyBorder="1" applyAlignment="1">
      <alignment/>
      <protection/>
    </xf>
    <xf numFmtId="0" fontId="13" fillId="5" borderId="13" xfId="26" applyFont="1" applyFill="1" applyBorder="1" applyAlignment="1">
      <alignment/>
      <protection/>
    </xf>
    <xf numFmtId="0" fontId="13" fillId="5" borderId="14" xfId="26" applyFont="1" applyFill="1" applyBorder="1" applyAlignment="1">
      <alignment/>
      <protection/>
    </xf>
    <xf numFmtId="0" fontId="53" fillId="5" borderId="14" xfId="26" applyFont="1" applyFill="1" applyBorder="1" applyAlignment="1">
      <alignment/>
      <protection/>
    </xf>
    <xf numFmtId="0" fontId="13" fillId="4" borderId="15" xfId="29" applyFont="1" applyFill="1" applyBorder="1" applyAlignment="1">
      <alignment/>
      <protection/>
    </xf>
    <xf numFmtId="0" fontId="13" fillId="4" borderId="7" xfId="29" applyFont="1" applyFill="1" applyBorder="1" applyAlignment="1">
      <alignment/>
      <protection/>
    </xf>
    <xf numFmtId="0" fontId="53" fillId="4" borderId="13" xfId="29" applyFont="1" applyFill="1" applyBorder="1" applyAlignment="1">
      <alignment/>
      <protection/>
    </xf>
    <xf numFmtId="0" fontId="53" fillId="4" borderId="14" xfId="29" applyFont="1" applyFill="1" applyBorder="1" applyAlignment="1">
      <alignment/>
      <protection/>
    </xf>
    <xf numFmtId="0" fontId="53" fillId="4" borderId="18" xfId="29" applyFont="1" applyFill="1" applyBorder="1" applyAlignment="1">
      <alignment/>
      <protection/>
    </xf>
    <xf numFmtId="0" fontId="49" fillId="4" borderId="0" xfId="29" applyFont="1" applyFill="1" applyBorder="1" applyAlignment="1">
      <alignment/>
      <protection/>
    </xf>
    <xf numFmtId="0" fontId="53" fillId="4" borderId="0" xfId="29" applyFont="1" applyFill="1" applyBorder="1" applyAlignment="1">
      <alignment/>
      <protection/>
    </xf>
    <xf numFmtId="0" fontId="53" fillId="4" borderId="29" xfId="29" applyFont="1" applyFill="1" applyBorder="1" applyAlignment="1">
      <alignment/>
      <protection/>
    </xf>
    <xf numFmtId="0" fontId="49" fillId="4" borderId="0" xfId="26" applyFont="1" applyFill="1" applyBorder="1" applyAlignment="1">
      <alignment/>
      <protection/>
    </xf>
    <xf numFmtId="0" fontId="49" fillId="4" borderId="13" xfId="26" applyFont="1" applyFill="1" applyBorder="1" applyAlignment="1">
      <alignment/>
      <protection/>
    </xf>
    <xf numFmtId="0" fontId="49" fillId="4" borderId="14" xfId="26" applyFont="1" applyFill="1" applyBorder="1" applyAlignment="1">
      <alignment/>
      <protection/>
    </xf>
    <xf numFmtId="0" fontId="49" fillId="4" borderId="33" xfId="26" applyFont="1" applyFill="1" applyBorder="1" applyAlignment="1">
      <alignment/>
      <protection/>
    </xf>
    <xf numFmtId="0" fontId="53" fillId="4" borderId="33" xfId="29" applyFont="1" applyFill="1" applyBorder="1" applyAlignment="1">
      <alignment/>
      <protection/>
    </xf>
    <xf numFmtId="0" fontId="53" fillId="4" borderId="34" xfId="29" applyFont="1" applyFill="1" applyBorder="1" applyAlignment="1">
      <alignment/>
      <protection/>
    </xf>
    <xf numFmtId="0" fontId="53" fillId="4" borderId="35" xfId="29" applyFont="1" applyFill="1" applyBorder="1" applyAlignment="1">
      <alignment/>
      <protection/>
    </xf>
    <xf numFmtId="0" fontId="53" fillId="4" borderId="36" xfId="29" applyFont="1" applyFill="1" applyBorder="1" applyAlignment="1">
      <alignment/>
      <protection/>
    </xf>
    <xf numFmtId="0" fontId="53" fillId="4" borderId="32" xfId="29" applyFont="1" applyFill="1" applyBorder="1" applyAlignment="1">
      <alignment/>
      <protection/>
    </xf>
    <xf numFmtId="0" fontId="54" fillId="4" borderId="0" xfId="0" applyFont="1" applyFill="1" applyAlignment="1">
      <alignment/>
    </xf>
    <xf numFmtId="0" fontId="53" fillId="5" borderId="2" xfId="29" applyFont="1" applyFill="1" applyBorder="1" applyAlignment="1">
      <alignment/>
      <protection/>
    </xf>
    <xf numFmtId="0" fontId="53" fillId="5" borderId="3" xfId="29" applyFont="1" applyFill="1" applyBorder="1" applyAlignment="1">
      <alignment/>
      <protection/>
    </xf>
    <xf numFmtId="0" fontId="49" fillId="5" borderId="2" xfId="29" applyFont="1" applyFill="1" applyBorder="1" applyAlignment="1">
      <alignment/>
      <protection/>
    </xf>
    <xf numFmtId="0" fontId="49" fillId="5" borderId="3" xfId="29" applyFont="1" applyFill="1" applyBorder="1" applyAlignment="1">
      <alignment/>
      <protection/>
    </xf>
    <xf numFmtId="0" fontId="49" fillId="5" borderId="24" xfId="29" applyFont="1" applyFill="1" applyBorder="1" applyAlignment="1">
      <alignment/>
      <protection/>
    </xf>
    <xf numFmtId="0" fontId="49" fillId="5" borderId="15" xfId="29" applyFont="1" applyFill="1" applyBorder="1" applyAlignment="1">
      <alignment/>
      <protection/>
    </xf>
    <xf numFmtId="0" fontId="49" fillId="5" borderId="25" xfId="29" applyFont="1" applyFill="1" applyBorder="1" applyAlignment="1">
      <alignment/>
      <protection/>
    </xf>
    <xf numFmtId="0" fontId="49" fillId="5" borderId="44" xfId="29" applyFont="1" applyFill="1" applyBorder="1" applyAlignment="1">
      <alignment/>
      <protection/>
    </xf>
    <xf numFmtId="0" fontId="53" fillId="5" borderId="24" xfId="29" applyFont="1" applyFill="1" applyBorder="1" applyAlignment="1">
      <alignment/>
      <protection/>
    </xf>
    <xf numFmtId="0" fontId="53" fillId="5" borderId="15" xfId="29" applyFont="1" applyFill="1" applyBorder="1" applyAlignment="1">
      <alignment/>
      <protection/>
    </xf>
    <xf numFmtId="0" fontId="53" fillId="5" borderId="25" xfId="29" applyFont="1" applyFill="1" applyBorder="1" applyAlignment="1">
      <alignment/>
      <protection/>
    </xf>
    <xf numFmtId="0" fontId="53" fillId="5" borderId="30" xfId="29" applyFont="1" applyFill="1" applyBorder="1" applyAlignment="1">
      <alignment/>
      <protection/>
    </xf>
    <xf numFmtId="0" fontId="13" fillId="5" borderId="15" xfId="29" applyFont="1" applyFill="1" applyBorder="1" applyAlignment="1">
      <alignment/>
      <protection/>
    </xf>
    <xf numFmtId="0" fontId="13" fillId="5" borderId="7" xfId="29" applyFont="1" applyFill="1" applyBorder="1" applyAlignment="1">
      <alignment/>
      <protection/>
    </xf>
    <xf numFmtId="0" fontId="53" fillId="5" borderId="13" xfId="29" applyFont="1" applyFill="1" applyBorder="1" applyAlignment="1">
      <alignment/>
      <protection/>
    </xf>
    <xf numFmtId="0" fontId="53" fillId="5" borderId="14" xfId="29" applyFont="1" applyFill="1" applyBorder="1" applyAlignment="1">
      <alignment/>
      <protection/>
    </xf>
    <xf numFmtId="0" fontId="53" fillId="5" borderId="18" xfId="29" applyFont="1" applyFill="1" applyBorder="1" applyAlignment="1">
      <alignment/>
      <protection/>
    </xf>
    <xf numFmtId="0" fontId="49" fillId="5" borderId="0" xfId="29" applyFont="1" applyFill="1" applyBorder="1" applyAlignment="1">
      <alignment/>
      <protection/>
    </xf>
    <xf numFmtId="0" fontId="53" fillId="5" borderId="32" xfId="29" applyFont="1" applyFill="1" applyBorder="1" applyAlignment="1">
      <alignment/>
      <protection/>
    </xf>
    <xf numFmtId="0" fontId="53" fillId="5" borderId="0" xfId="29" applyFont="1" applyFill="1" applyBorder="1" applyAlignment="1">
      <alignment/>
      <protection/>
    </xf>
    <xf numFmtId="0" fontId="53" fillId="5" borderId="6" xfId="29" applyFont="1" applyFill="1" applyBorder="1" applyAlignment="1">
      <alignment/>
      <protection/>
    </xf>
    <xf numFmtId="0" fontId="53" fillId="5" borderId="29" xfId="29" applyFont="1" applyFill="1" applyBorder="1" applyAlignment="1">
      <alignment/>
      <protection/>
    </xf>
    <xf numFmtId="0" fontId="49" fillId="5" borderId="0" xfId="26" applyFont="1" applyFill="1" applyBorder="1" applyAlignment="1">
      <alignment/>
      <protection/>
    </xf>
    <xf numFmtId="0" fontId="49" fillId="5" borderId="21" xfId="26" applyFont="1" applyFill="1" applyBorder="1" applyAlignment="1">
      <alignment/>
      <protection/>
    </xf>
    <xf numFmtId="0" fontId="49" fillId="5" borderId="42" xfId="26" applyFont="1" applyFill="1" applyBorder="1" applyAlignment="1">
      <alignment/>
      <protection/>
    </xf>
    <xf numFmtId="0" fontId="49" fillId="5" borderId="43" xfId="26" applyFont="1" applyFill="1" applyBorder="1" applyAlignment="1">
      <alignment/>
      <protection/>
    </xf>
    <xf numFmtId="0" fontId="13" fillId="5" borderId="13" xfId="23" applyFont="1" applyFill="1" applyBorder="1" applyAlignment="1">
      <alignment/>
      <protection/>
    </xf>
    <xf numFmtId="0" fontId="30" fillId="5" borderId="14" xfId="26" applyFont="1" applyFill="1" applyBorder="1" applyAlignment="1">
      <alignment/>
      <protection/>
    </xf>
    <xf numFmtId="0" fontId="30" fillId="5" borderId="18" xfId="26" applyFont="1" applyFill="1" applyBorder="1" applyAlignment="1">
      <alignment/>
      <protection/>
    </xf>
    <xf numFmtId="0" fontId="13" fillId="4" borderId="13" xfId="24" applyFont="1" applyFill="1" applyBorder="1" applyAlignment="1">
      <alignment/>
      <protection/>
    </xf>
    <xf numFmtId="0" fontId="13" fillId="4" borderId="14" xfId="24" applyFont="1" applyFill="1" applyBorder="1" applyAlignment="1">
      <alignment/>
      <protection/>
    </xf>
    <xf numFmtId="0" fontId="49" fillId="4" borderId="14" xfId="24" applyFont="1" applyFill="1" applyBorder="1" applyAlignment="1">
      <alignment/>
      <protection/>
    </xf>
    <xf numFmtId="0" fontId="53" fillId="4" borderId="59" xfId="24" applyFont="1" applyFill="1" applyBorder="1" applyAlignment="1">
      <alignment/>
      <protection/>
    </xf>
    <xf numFmtId="0" fontId="14" fillId="5" borderId="13" xfId="24" applyFont="1" applyFill="1" applyBorder="1" applyAlignment="1">
      <alignment/>
      <protection/>
    </xf>
    <xf numFmtId="0" fontId="14" fillId="5" borderId="14" xfId="24" applyFont="1" applyFill="1" applyBorder="1" applyAlignment="1">
      <alignment/>
      <protection/>
    </xf>
    <xf numFmtId="0" fontId="53" fillId="5" borderId="14" xfId="24" applyFont="1" applyFill="1" applyBorder="1" applyAlignment="1">
      <alignment/>
      <protection/>
    </xf>
    <xf numFmtId="0" fontId="53" fillId="5" borderId="59" xfId="24" applyFont="1" applyFill="1" applyBorder="1" applyAlignment="1">
      <alignment/>
      <protection/>
    </xf>
    <xf numFmtId="0" fontId="49" fillId="5" borderId="15" xfId="24" applyFont="1" applyFill="1" applyBorder="1" applyAlignment="1">
      <alignment/>
      <protection/>
    </xf>
    <xf numFmtId="0" fontId="49" fillId="5" borderId="3" xfId="24" applyFont="1" applyFill="1" applyBorder="1" applyAlignment="1">
      <alignment/>
      <protection/>
    </xf>
    <xf numFmtId="0" fontId="49" fillId="5" borderId="24" xfId="24" applyFont="1" applyFill="1" applyBorder="1" applyAlignment="1">
      <alignment/>
      <protection/>
    </xf>
    <xf numFmtId="0" fontId="49" fillId="5" borderId="25" xfId="24" applyFont="1" applyFill="1" applyBorder="1" applyAlignment="1">
      <alignment/>
      <protection/>
    </xf>
    <xf numFmtId="0" fontId="49" fillId="2" borderId="15" xfId="24" applyFont="1" applyFill="1" applyBorder="1" applyAlignment="1">
      <alignment/>
      <protection/>
    </xf>
    <xf numFmtId="0" fontId="53" fillId="2" borderId="3" xfId="29" applyFont="1" applyFill="1" applyBorder="1" applyAlignment="1">
      <alignment/>
      <protection/>
    </xf>
    <xf numFmtId="0" fontId="59" fillId="2" borderId="10" xfId="24" applyFont="1" applyFill="1" applyBorder="1" applyAlignment="1">
      <alignment/>
      <protection/>
    </xf>
    <xf numFmtId="0" fontId="13" fillId="2" borderId="15" xfId="23" applyFont="1" applyFill="1" applyBorder="1" applyAlignment="1">
      <alignment/>
      <protection/>
    </xf>
    <xf numFmtId="0" fontId="59" fillId="2" borderId="15" xfId="26" applyFont="1" applyFill="1" applyBorder="1" applyAlignment="1">
      <alignment/>
      <protection/>
    </xf>
    <xf numFmtId="0" fontId="60" fillId="2" borderId="58" xfId="31" applyFont="1" applyFill="1" applyBorder="1" applyAlignment="1">
      <alignment/>
      <protection/>
    </xf>
    <xf numFmtId="0" fontId="14" fillId="2" borderId="60" xfId="32" applyFont="1" applyFill="1" applyBorder="1" applyAlignment="1">
      <alignment/>
      <protection/>
    </xf>
    <xf numFmtId="0" fontId="14" fillId="2" borderId="15" xfId="32" applyFont="1" applyFill="1" applyBorder="1" applyAlignment="1">
      <alignment/>
      <protection/>
    </xf>
    <xf numFmtId="0" fontId="14" fillId="6" borderId="41" xfId="32" applyFont="1" applyFill="1" applyBorder="1" applyAlignment="1">
      <alignment/>
      <protection/>
    </xf>
    <xf numFmtId="0" fontId="14" fillId="6" borderId="53" xfId="32" applyFont="1" applyFill="1" applyBorder="1" applyAlignment="1">
      <alignment/>
      <protection/>
    </xf>
    <xf numFmtId="0" fontId="14" fillId="6" borderId="60" xfId="32" applyFont="1" applyFill="1" applyBorder="1" applyAlignment="1">
      <alignment/>
      <protection/>
    </xf>
    <xf numFmtId="0" fontId="4" fillId="0" borderId="0" xfId="32" applyFont="1">
      <alignment/>
      <protection/>
    </xf>
    <xf numFmtId="0" fontId="9" fillId="4" borderId="1" xfId="28" applyFont="1" applyFill="1" applyBorder="1" applyAlignment="1">
      <alignment/>
      <protection/>
    </xf>
    <xf numFmtId="0" fontId="9" fillId="5" borderId="1" xfId="28" applyFont="1" applyFill="1" applyBorder="1" applyAlignment="1">
      <alignment/>
      <protection/>
    </xf>
    <xf numFmtId="0" fontId="16" fillId="5" borderId="1" xfId="28" applyFont="1" applyFill="1" applyBorder="1" applyAlignment="1">
      <alignment/>
      <protection/>
    </xf>
    <xf numFmtId="0" fontId="9" fillId="5" borderId="1" xfId="28" applyFont="1" applyFill="1" applyBorder="1">
      <alignment/>
      <protection/>
    </xf>
    <xf numFmtId="0" fontId="9" fillId="5" borderId="1" xfId="28" applyFont="1" applyFill="1" applyBorder="1" applyAlignment="1">
      <alignment horizontal="center"/>
      <protection/>
    </xf>
    <xf numFmtId="0" fontId="13" fillId="5" borderId="2" xfId="32" applyFont="1" applyFill="1" applyBorder="1" applyAlignment="1">
      <alignment/>
      <protection/>
    </xf>
    <xf numFmtId="0" fontId="14" fillId="5" borderId="59" xfId="32" applyFont="1" applyFill="1" applyBorder="1" applyAlignment="1">
      <alignment/>
      <protection/>
    </xf>
    <xf numFmtId="0" fontId="14" fillId="5" borderId="2" xfId="32" applyFont="1" applyFill="1" applyBorder="1" applyAlignment="1">
      <alignment/>
      <protection/>
    </xf>
    <xf numFmtId="0" fontId="14" fillId="5" borderId="18" xfId="32" applyFont="1" applyFill="1" applyBorder="1" applyAlignment="1">
      <alignment/>
      <protection/>
    </xf>
    <xf numFmtId="0" fontId="14" fillId="5" borderId="15" xfId="32" applyFont="1" applyFill="1" applyBorder="1" applyAlignment="1">
      <alignment/>
      <protection/>
    </xf>
    <xf numFmtId="0" fontId="15" fillId="5" borderId="32" xfId="32" applyFont="1" applyFill="1" applyBorder="1" applyAlignment="1">
      <alignment/>
      <protection/>
    </xf>
    <xf numFmtId="0" fontId="13" fillId="4" borderId="2" xfId="32" applyFont="1" applyFill="1" applyBorder="1" applyAlignment="1">
      <alignment/>
      <protection/>
    </xf>
    <xf numFmtId="0" fontId="14" fillId="4" borderId="2" xfId="32" applyFont="1" applyFill="1" applyBorder="1" applyAlignment="1">
      <alignment/>
      <protection/>
    </xf>
    <xf numFmtId="0" fontId="9" fillId="5" borderId="1" xfId="0" applyFont="1" applyFill="1" applyBorder="1" applyAlignment="1">
      <alignment/>
    </xf>
    <xf numFmtId="0" fontId="14" fillId="5" borderId="1" xfId="22" applyFont="1" applyFill="1" applyBorder="1" applyAlignment="1">
      <alignment/>
      <protection/>
    </xf>
    <xf numFmtId="0" fontId="14" fillId="4" borderId="1" xfId="22" applyFont="1" applyFill="1" applyBorder="1" applyAlignment="1">
      <alignment/>
      <protection/>
    </xf>
    <xf numFmtId="0" fontId="15" fillId="5" borderId="1" xfId="0" applyFont="1" applyFill="1" applyBorder="1" applyAlignment="1">
      <alignment/>
    </xf>
    <xf numFmtId="0" fontId="14" fillId="4" borderId="1" xfId="0" applyFont="1" applyFill="1" applyBorder="1" applyAlignment="1">
      <alignment/>
    </xf>
    <xf numFmtId="0" fontId="9" fillId="0" borderId="4" xfId="28" applyFont="1" applyFill="1" applyBorder="1">
      <alignment/>
      <protection/>
    </xf>
    <xf numFmtId="0" fontId="18" fillId="0" borderId="41" xfId="28" applyFont="1" applyFill="1" applyBorder="1">
      <alignment/>
      <protection/>
    </xf>
    <xf numFmtId="0" fontId="7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81" fillId="0" borderId="0" xfId="0" applyFont="1" applyAlignment="1">
      <alignment horizontal="left" vertical="center"/>
    </xf>
    <xf numFmtId="17" fontId="11" fillId="5" borderId="52" xfId="23" applyNumberFormat="1" applyFont="1" applyFill="1" applyBorder="1" applyAlignment="1">
      <alignment horizontal="center"/>
      <protection/>
    </xf>
    <xf numFmtId="0" fontId="11" fillId="5" borderId="0" xfId="23" applyNumberFormat="1" applyFont="1" applyFill="1" applyBorder="1" applyAlignment="1">
      <alignment horizontal="center"/>
      <protection/>
    </xf>
    <xf numFmtId="0" fontId="11" fillId="5" borderId="20" xfId="23" applyNumberFormat="1" applyFont="1" applyFill="1" applyBorder="1" applyAlignment="1">
      <alignment horizontal="center"/>
      <protection/>
    </xf>
    <xf numFmtId="0" fontId="11" fillId="5" borderId="53" xfId="23" applyFont="1" applyFill="1" applyBorder="1" applyAlignment="1">
      <alignment horizontal="center"/>
      <protection/>
    </xf>
    <xf numFmtId="0" fontId="11" fillId="5" borderId="54" xfId="23" applyFont="1" applyFill="1" applyBorder="1" applyAlignment="1">
      <alignment horizontal="center"/>
      <protection/>
    </xf>
    <xf numFmtId="0" fontId="11" fillId="5" borderId="55" xfId="23" applyFont="1" applyFill="1" applyBorder="1" applyAlignment="1">
      <alignment horizontal="center"/>
      <protection/>
    </xf>
    <xf numFmtId="0" fontId="11" fillId="5" borderId="49" xfId="23" applyFont="1" applyFill="1" applyBorder="1" applyAlignment="1">
      <alignment horizontal="center"/>
      <protection/>
    </xf>
    <xf numFmtId="0" fontId="11" fillId="5" borderId="50" xfId="23" applyFont="1" applyFill="1" applyBorder="1" applyAlignment="1">
      <alignment horizontal="center"/>
      <protection/>
    </xf>
    <xf numFmtId="0" fontId="11" fillId="5" borderId="51" xfId="23" applyFont="1" applyFill="1" applyBorder="1" applyAlignment="1">
      <alignment horizontal="center"/>
      <protection/>
    </xf>
    <xf numFmtId="0" fontId="74" fillId="5" borderId="49" xfId="31" applyFont="1" applyFill="1" applyBorder="1" applyAlignment="1">
      <alignment horizontal="center"/>
      <protection/>
    </xf>
    <xf numFmtId="0" fontId="74" fillId="5" borderId="50" xfId="31" applyFont="1" applyFill="1" applyBorder="1" applyAlignment="1">
      <alignment horizontal="center"/>
      <protection/>
    </xf>
    <xf numFmtId="0" fontId="74" fillId="5" borderId="51" xfId="31" applyFont="1" applyFill="1" applyBorder="1" applyAlignment="1">
      <alignment horizontal="center"/>
      <protection/>
    </xf>
    <xf numFmtId="0" fontId="74" fillId="5" borderId="53" xfId="31" applyFont="1" applyFill="1" applyBorder="1" applyAlignment="1">
      <alignment horizontal="center"/>
      <protection/>
    </xf>
    <xf numFmtId="0" fontId="74" fillId="5" borderId="54" xfId="31" applyFont="1" applyFill="1" applyBorder="1" applyAlignment="1">
      <alignment horizontal="center"/>
      <protection/>
    </xf>
    <xf numFmtId="0" fontId="74" fillId="5" borderId="55" xfId="31" applyFont="1" applyFill="1" applyBorder="1" applyAlignment="1">
      <alignment horizontal="center"/>
      <protection/>
    </xf>
    <xf numFmtId="17" fontId="74" fillId="5" borderId="52" xfId="31" applyNumberFormat="1" applyFont="1" applyFill="1" applyBorder="1" applyAlignment="1">
      <alignment horizontal="center"/>
      <protection/>
    </xf>
    <xf numFmtId="0" fontId="74" fillId="5" borderId="0" xfId="31" applyNumberFormat="1" applyFont="1" applyFill="1" applyBorder="1" applyAlignment="1">
      <alignment horizontal="center"/>
      <protection/>
    </xf>
    <xf numFmtId="0" fontId="74" fillId="5" borderId="20" xfId="31" applyNumberFormat="1" applyFont="1" applyFill="1" applyBorder="1" applyAlignment="1">
      <alignment horizontal="center"/>
      <protection/>
    </xf>
    <xf numFmtId="0" fontId="11" fillId="5" borderId="53" xfId="26" applyFont="1" applyFill="1" applyBorder="1" applyAlignment="1">
      <alignment horizontal="center"/>
      <protection/>
    </xf>
    <xf numFmtId="0" fontId="11" fillId="5" borderId="54" xfId="26" applyFont="1" applyFill="1" applyBorder="1" applyAlignment="1">
      <alignment horizontal="center"/>
      <protection/>
    </xf>
    <xf numFmtId="0" fontId="11" fillId="5" borderId="55" xfId="26" applyFont="1" applyFill="1" applyBorder="1" applyAlignment="1">
      <alignment horizontal="center"/>
      <protection/>
    </xf>
    <xf numFmtId="17" fontId="11" fillId="5" borderId="52" xfId="26" applyNumberFormat="1" applyFont="1" applyFill="1" applyBorder="1" applyAlignment="1">
      <alignment horizontal="center"/>
      <protection/>
    </xf>
    <xf numFmtId="0" fontId="11" fillId="5" borderId="0" xfId="26" applyFont="1" applyFill="1" applyBorder="1" applyAlignment="1">
      <alignment horizontal="center"/>
      <protection/>
    </xf>
    <xf numFmtId="0" fontId="11" fillId="5" borderId="20" xfId="26" applyFont="1" applyFill="1" applyBorder="1" applyAlignment="1">
      <alignment horizontal="center"/>
      <protection/>
    </xf>
    <xf numFmtId="17" fontId="11" fillId="5" borderId="52" xfId="29" applyNumberFormat="1" applyFont="1" applyFill="1" applyBorder="1" applyAlignment="1">
      <alignment horizontal="center"/>
      <protection/>
    </xf>
    <xf numFmtId="17" fontId="11" fillId="5" borderId="0" xfId="29" applyNumberFormat="1" applyFont="1" applyFill="1" applyBorder="1" applyAlignment="1">
      <alignment horizontal="center"/>
      <protection/>
    </xf>
    <xf numFmtId="17" fontId="11" fillId="5" borderId="20" xfId="29" applyNumberFormat="1" applyFont="1" applyFill="1" applyBorder="1" applyAlignment="1">
      <alignment horizontal="center"/>
      <protection/>
    </xf>
    <xf numFmtId="0" fontId="11" fillId="5" borderId="53" xfId="29" applyFont="1" applyFill="1" applyBorder="1" applyAlignment="1">
      <alignment horizontal="center"/>
      <protection/>
    </xf>
    <xf numFmtId="0" fontId="11" fillId="5" borderId="54" xfId="29" applyFont="1" applyFill="1" applyBorder="1" applyAlignment="1">
      <alignment horizontal="center"/>
      <protection/>
    </xf>
    <xf numFmtId="0" fontId="11" fillId="5" borderId="55" xfId="29" applyFont="1" applyFill="1" applyBorder="1" applyAlignment="1">
      <alignment horizontal="center"/>
      <protection/>
    </xf>
    <xf numFmtId="17" fontId="11" fillId="5" borderId="52" xfId="24" applyNumberFormat="1" applyFont="1" applyFill="1" applyBorder="1" applyAlignment="1">
      <alignment horizontal="center"/>
      <protection/>
    </xf>
    <xf numFmtId="0" fontId="11" fillId="5" borderId="0" xfId="24" applyFont="1" applyFill="1" applyBorder="1" applyAlignment="1">
      <alignment horizontal="center"/>
      <protection/>
    </xf>
    <xf numFmtId="0" fontId="11" fillId="5" borderId="20" xfId="24" applyFont="1" applyFill="1" applyBorder="1" applyAlignment="1">
      <alignment horizontal="center"/>
      <protection/>
    </xf>
    <xf numFmtId="0" fontId="11" fillId="5" borderId="53" xfId="24" applyFont="1" applyFill="1" applyBorder="1" applyAlignment="1">
      <alignment horizontal="center"/>
      <protection/>
    </xf>
    <xf numFmtId="0" fontId="11" fillId="5" borderId="54" xfId="24" applyFont="1" applyFill="1" applyBorder="1" applyAlignment="1">
      <alignment horizontal="center"/>
      <protection/>
    </xf>
    <xf numFmtId="0" fontId="11" fillId="5" borderId="55" xfId="24" applyFont="1" applyFill="1" applyBorder="1" applyAlignment="1">
      <alignment horizontal="center"/>
      <protection/>
    </xf>
    <xf numFmtId="0" fontId="79" fillId="0" borderId="0" xfId="31" applyFont="1" applyFill="1" applyAlignment="1">
      <alignment horizontal="left"/>
      <protection/>
    </xf>
    <xf numFmtId="0" fontId="74" fillId="5" borderId="22" xfId="31" applyFont="1" applyFill="1" applyBorder="1" applyAlignment="1">
      <alignment horizontal="center"/>
      <protection/>
    </xf>
    <xf numFmtId="0" fontId="74" fillId="5" borderId="9" xfId="31" applyFont="1" applyFill="1" applyBorder="1" applyAlignment="1">
      <alignment horizontal="center"/>
      <protection/>
    </xf>
    <xf numFmtId="0" fontId="74" fillId="5" borderId="23" xfId="31" applyFont="1" applyFill="1" applyBorder="1" applyAlignment="1">
      <alignment horizontal="center"/>
      <protection/>
    </xf>
    <xf numFmtId="0" fontId="74" fillId="5" borderId="31" xfId="31" applyFont="1" applyFill="1" applyBorder="1" applyAlignment="1">
      <alignment horizontal="center"/>
      <protection/>
    </xf>
    <xf numFmtId="0" fontId="74" fillId="5" borderId="19" xfId="31" applyFont="1" applyFill="1" applyBorder="1" applyAlignment="1">
      <alignment horizontal="center"/>
      <protection/>
    </xf>
    <xf numFmtId="0" fontId="74" fillId="5" borderId="11" xfId="31" applyFont="1" applyFill="1" applyBorder="1" applyAlignment="1">
      <alignment horizontal="center"/>
      <protection/>
    </xf>
    <xf numFmtId="17" fontId="74" fillId="5" borderId="26" xfId="31" applyNumberFormat="1" applyFont="1" applyFill="1" applyBorder="1" applyAlignment="1">
      <alignment horizontal="center"/>
      <protection/>
    </xf>
    <xf numFmtId="0" fontId="74" fillId="5" borderId="0" xfId="31" applyFont="1" applyFill="1" applyBorder="1" applyAlignment="1">
      <alignment horizontal="center"/>
      <protection/>
    </xf>
    <xf numFmtId="0" fontId="74" fillId="5" borderId="6" xfId="31" applyFont="1" applyFill="1" applyBorder="1" applyAlignment="1">
      <alignment horizontal="center"/>
      <protection/>
    </xf>
    <xf numFmtId="0" fontId="60" fillId="0" borderId="0" xfId="31" applyFont="1" applyFill="1" applyBorder="1" applyAlignment="1">
      <alignment horizontal="center"/>
      <protection/>
    </xf>
    <xf numFmtId="0" fontId="13" fillId="2" borderId="50" xfId="0" applyFont="1" applyFill="1" applyBorder="1" applyAlignment="1">
      <alignment horizontal="center"/>
    </xf>
    <xf numFmtId="0" fontId="57" fillId="5" borderId="53" xfId="0" applyFont="1" applyFill="1" applyBorder="1" applyAlignment="1">
      <alignment horizontal="center"/>
    </xf>
    <xf numFmtId="0" fontId="57" fillId="5" borderId="54" xfId="0" applyFont="1" applyFill="1" applyBorder="1" applyAlignment="1">
      <alignment horizontal="center"/>
    </xf>
    <xf numFmtId="0" fontId="57" fillId="5" borderId="55" xfId="0" applyFont="1" applyFill="1" applyBorder="1" applyAlignment="1">
      <alignment horizontal="center"/>
    </xf>
    <xf numFmtId="17" fontId="11" fillId="5" borderId="52" xfId="0" applyNumberFormat="1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20" xfId="0" applyFont="1" applyFill="1" applyBorder="1" applyAlignment="1">
      <alignment horizontal="center"/>
    </xf>
    <xf numFmtId="0" fontId="44" fillId="5" borderId="54" xfId="0" applyFont="1" applyFill="1" applyBorder="1" applyAlignment="1">
      <alignment horizontal="center"/>
    </xf>
    <xf numFmtId="0" fontId="44" fillId="5" borderId="55" xfId="0" applyFont="1" applyFill="1" applyBorder="1" applyAlignment="1">
      <alignment horizontal="center"/>
    </xf>
    <xf numFmtId="17" fontId="11" fillId="5" borderId="52" xfId="21" applyNumberFormat="1" applyFont="1" applyFill="1" applyBorder="1" applyAlignment="1">
      <alignment horizontal="center"/>
      <protection/>
    </xf>
    <xf numFmtId="0" fontId="11" fillId="5" borderId="0" xfId="21" applyFont="1" applyFill="1" applyBorder="1" applyAlignment="1">
      <alignment horizontal="center"/>
      <protection/>
    </xf>
    <xf numFmtId="0" fontId="11" fillId="5" borderId="20" xfId="21" applyFont="1" applyFill="1" applyBorder="1" applyAlignment="1">
      <alignment horizontal="center"/>
      <protection/>
    </xf>
    <xf numFmtId="0" fontId="57" fillId="5" borderId="53" xfId="21" applyFont="1" applyFill="1" applyBorder="1" applyAlignment="1">
      <alignment horizontal="center"/>
      <protection/>
    </xf>
    <xf numFmtId="0" fontId="57" fillId="5" borderId="54" xfId="21" applyFont="1" applyFill="1" applyBorder="1" applyAlignment="1">
      <alignment horizontal="center"/>
      <protection/>
    </xf>
    <xf numFmtId="0" fontId="57" fillId="5" borderId="55" xfId="21" applyFont="1" applyFill="1" applyBorder="1" applyAlignment="1">
      <alignment horizontal="center"/>
      <protection/>
    </xf>
    <xf numFmtId="17" fontId="74" fillId="5" borderId="52" xfId="32" applyNumberFormat="1" applyFont="1" applyFill="1" applyBorder="1" applyAlignment="1">
      <alignment horizontal="center"/>
      <protection/>
    </xf>
    <xf numFmtId="0" fontId="74" fillId="5" borderId="0" xfId="32" applyFont="1" applyFill="1" applyBorder="1" applyAlignment="1">
      <alignment horizontal="center"/>
      <protection/>
    </xf>
    <xf numFmtId="0" fontId="74" fillId="5" borderId="20" xfId="32" applyFont="1" applyFill="1" applyBorder="1" applyAlignment="1">
      <alignment horizontal="center"/>
      <protection/>
    </xf>
    <xf numFmtId="17" fontId="74" fillId="5" borderId="52" xfId="28" applyNumberFormat="1" applyFont="1" applyFill="1" applyBorder="1" applyAlignment="1">
      <alignment horizontal="center"/>
      <protection/>
    </xf>
    <xf numFmtId="0" fontId="74" fillId="5" borderId="0" xfId="28" applyFont="1" applyFill="1" applyBorder="1" applyAlignment="1">
      <alignment horizontal="center"/>
      <protection/>
    </xf>
    <xf numFmtId="0" fontId="74" fillId="5" borderId="20" xfId="28" applyFont="1" applyFill="1" applyBorder="1" applyAlignment="1">
      <alignment horizontal="center"/>
      <protection/>
    </xf>
    <xf numFmtId="0" fontId="13" fillId="6" borderId="1" xfId="0" applyFont="1" applyFill="1" applyBorder="1" applyAlignment="1">
      <alignment horizontal="center"/>
    </xf>
    <xf numFmtId="0" fontId="9" fillId="0" borderId="8" xfId="28" applyFont="1" applyFill="1" applyBorder="1" applyAlignment="1">
      <alignment horizontal="left"/>
      <protection/>
    </xf>
    <xf numFmtId="0" fontId="9" fillId="0" borderId="5" xfId="28" applyFont="1" applyFill="1" applyBorder="1" applyAlignment="1">
      <alignment horizontal="left"/>
      <protection/>
    </xf>
    <xf numFmtId="0" fontId="9" fillId="0" borderId="4" xfId="28" applyFont="1" applyFill="1" applyBorder="1" applyAlignment="1">
      <alignment horizontal="left"/>
      <protection/>
    </xf>
    <xf numFmtId="0" fontId="13" fillId="2" borderId="41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74" fillId="5" borderId="22" xfId="22" applyFont="1" applyFill="1" applyBorder="1" applyAlignment="1">
      <alignment horizontal="center"/>
      <protection/>
    </xf>
    <xf numFmtId="0" fontId="74" fillId="5" borderId="9" xfId="22" applyFont="1" applyFill="1" applyBorder="1" applyAlignment="1">
      <alignment horizontal="center"/>
      <protection/>
    </xf>
    <xf numFmtId="0" fontId="74" fillId="5" borderId="23" xfId="22" applyFont="1" applyFill="1" applyBorder="1" applyAlignment="1">
      <alignment horizontal="center"/>
      <protection/>
    </xf>
    <xf numFmtId="0" fontId="74" fillId="5" borderId="31" xfId="22" applyFont="1" applyFill="1" applyBorder="1" applyAlignment="1">
      <alignment horizontal="center"/>
      <protection/>
    </xf>
    <xf numFmtId="0" fontId="74" fillId="5" borderId="19" xfId="22" applyFont="1" applyFill="1" applyBorder="1" applyAlignment="1">
      <alignment horizontal="center"/>
      <protection/>
    </xf>
    <xf numFmtId="0" fontId="74" fillId="5" borderId="11" xfId="22" applyFont="1" applyFill="1" applyBorder="1" applyAlignment="1">
      <alignment horizontal="center"/>
      <protection/>
    </xf>
    <xf numFmtId="17" fontId="74" fillId="5" borderId="26" xfId="22" applyNumberFormat="1" applyFont="1" applyFill="1" applyBorder="1" applyAlignment="1">
      <alignment horizontal="center"/>
      <protection/>
    </xf>
    <xf numFmtId="0" fontId="74" fillId="5" borderId="0" xfId="22" applyFont="1" applyFill="1" applyBorder="1" applyAlignment="1">
      <alignment horizontal="center"/>
      <protection/>
    </xf>
    <xf numFmtId="0" fontId="74" fillId="5" borderId="6" xfId="22" applyFont="1" applyFill="1" applyBorder="1" applyAlignment="1">
      <alignment horizontal="center"/>
      <protection/>
    </xf>
    <xf numFmtId="17" fontId="74" fillId="5" borderId="52" xfId="0" applyNumberFormat="1" applyFont="1" applyFill="1" applyBorder="1" applyAlignment="1">
      <alignment horizontal="center"/>
    </xf>
    <xf numFmtId="0" fontId="74" fillId="5" borderId="0" xfId="0" applyFont="1" applyFill="1" applyBorder="1" applyAlignment="1">
      <alignment horizontal="center"/>
    </xf>
    <xf numFmtId="0" fontId="74" fillId="5" borderId="20" xfId="0" applyFont="1" applyFill="1" applyBorder="1" applyAlignment="1">
      <alignment horizontal="center"/>
    </xf>
    <xf numFmtId="0" fontId="6" fillId="5" borderId="49" xfId="30" applyFont="1" applyFill="1" applyBorder="1" applyAlignment="1">
      <alignment horizontal="center"/>
      <protection/>
    </xf>
    <xf numFmtId="0" fontId="6" fillId="5" borderId="50" xfId="30" applyFont="1" applyFill="1" applyBorder="1" applyAlignment="1">
      <alignment horizontal="center"/>
      <protection/>
    </xf>
    <xf numFmtId="0" fontId="6" fillId="5" borderId="51" xfId="30" applyFont="1" applyFill="1" applyBorder="1" applyAlignment="1">
      <alignment horizontal="center"/>
      <protection/>
    </xf>
    <xf numFmtId="0" fontId="76" fillId="5" borderId="52" xfId="30" applyFont="1" applyFill="1" applyBorder="1" applyAlignment="1">
      <alignment horizontal="center"/>
      <protection/>
    </xf>
    <xf numFmtId="0" fontId="76" fillId="5" borderId="0" xfId="30" applyFont="1" applyFill="1" applyBorder="1" applyAlignment="1">
      <alignment horizontal="center"/>
      <protection/>
    </xf>
    <xf numFmtId="0" fontId="76" fillId="5" borderId="20" xfId="30" applyFont="1" applyFill="1" applyBorder="1" applyAlignment="1">
      <alignment horizontal="center"/>
      <protection/>
    </xf>
    <xf numFmtId="0" fontId="6" fillId="5" borderId="53" xfId="30" applyFont="1" applyFill="1" applyBorder="1" applyAlignment="1">
      <alignment horizontal="center"/>
      <protection/>
    </xf>
    <xf numFmtId="0" fontId="6" fillId="5" borderId="54" xfId="30" applyFont="1" applyFill="1" applyBorder="1" applyAlignment="1">
      <alignment horizontal="center"/>
      <protection/>
    </xf>
    <xf numFmtId="0" fontId="6" fillId="5" borderId="55" xfId="30" applyFont="1" applyFill="1" applyBorder="1" applyAlignment="1">
      <alignment horizontal="center"/>
      <protection/>
    </xf>
    <xf numFmtId="17" fontId="6" fillId="5" borderId="52" xfId="30" applyNumberFormat="1" applyFont="1" applyFill="1" applyBorder="1" applyAlignment="1">
      <alignment horizontal="center"/>
      <protection/>
    </xf>
    <xf numFmtId="0" fontId="6" fillId="5" borderId="0" xfId="30" applyFont="1" applyFill="1" applyBorder="1" applyAlignment="1">
      <alignment horizontal="center"/>
      <protection/>
    </xf>
    <xf numFmtId="0" fontId="6" fillId="5" borderId="20" xfId="30" applyFont="1" applyFill="1" applyBorder="1" applyAlignment="1">
      <alignment horizontal="center"/>
      <protection/>
    </xf>
    <xf numFmtId="0" fontId="6" fillId="5" borderId="49" xfId="30" applyFont="1" applyFill="1" applyBorder="1" applyAlignment="1">
      <alignment horizontal="center" wrapText="1"/>
      <protection/>
    </xf>
    <xf numFmtId="0" fontId="6" fillId="5" borderId="50" xfId="30" applyFont="1" applyFill="1" applyBorder="1" applyAlignment="1">
      <alignment horizontal="center" wrapText="1"/>
      <protection/>
    </xf>
    <xf numFmtId="0" fontId="6" fillId="5" borderId="51" xfId="30" applyFont="1" applyFill="1" applyBorder="1" applyAlignment="1">
      <alignment horizontal="center" wrapText="1"/>
      <protection/>
    </xf>
    <xf numFmtId="0" fontId="76" fillId="5" borderId="52" xfId="30" applyFont="1" applyFill="1" applyBorder="1" applyAlignment="1">
      <alignment horizontal="center" wrapText="1"/>
      <protection/>
    </xf>
    <xf numFmtId="0" fontId="76" fillId="5" borderId="0" xfId="30" applyFont="1" applyFill="1" applyBorder="1" applyAlignment="1">
      <alignment horizontal="center" wrapText="1"/>
      <protection/>
    </xf>
    <xf numFmtId="0" fontId="76" fillId="5" borderId="20" xfId="30" applyFont="1" applyFill="1" applyBorder="1" applyAlignment="1">
      <alignment horizontal="center" wrapText="1"/>
      <protection/>
    </xf>
    <xf numFmtId="0" fontId="6" fillId="5" borderId="53" xfId="30" applyFont="1" applyFill="1" applyBorder="1" applyAlignment="1">
      <alignment horizontal="center" wrapText="1"/>
      <protection/>
    </xf>
    <xf numFmtId="0" fontId="6" fillId="5" borderId="54" xfId="30" applyFont="1" applyFill="1" applyBorder="1" applyAlignment="1">
      <alignment horizontal="center" wrapText="1"/>
      <protection/>
    </xf>
    <xf numFmtId="0" fontId="6" fillId="5" borderId="55" xfId="30" applyFont="1" applyFill="1" applyBorder="1" applyAlignment="1">
      <alignment horizontal="center" wrapText="1"/>
      <protection/>
    </xf>
    <xf numFmtId="17" fontId="6" fillId="5" borderId="52" xfId="30" applyNumberFormat="1" applyFont="1" applyFill="1" applyBorder="1" applyAlignment="1">
      <alignment horizontal="center" wrapText="1"/>
      <protection/>
    </xf>
    <xf numFmtId="17" fontId="6" fillId="5" borderId="0" xfId="30" applyNumberFormat="1" applyFont="1" applyFill="1" applyBorder="1" applyAlignment="1">
      <alignment horizontal="center" wrapText="1"/>
      <protection/>
    </xf>
    <xf numFmtId="17" fontId="6" fillId="5" borderId="20" xfId="30" applyNumberFormat="1" applyFont="1" applyFill="1" applyBorder="1" applyAlignment="1">
      <alignment horizontal="center" wrapText="1"/>
      <protection/>
    </xf>
  </cellXfs>
  <cellStyles count="21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BIB" xfId="20"/>
    <cellStyle name="Standard_FSUSEK" xfId="21"/>
    <cellStyle name="Standard_FUNKSUB" xfId="22"/>
    <cellStyle name="Standard_GRU9495" xfId="23"/>
    <cellStyle name="Standard_Grundschulen FSU 9495" xfId="24"/>
    <cellStyle name="Standard_Grundschulen OSUW " xfId="25"/>
    <cellStyle name="Standard_GUW9495" xfId="26"/>
    <cellStyle name="Standard_GUWSEK" xfId="27"/>
    <cellStyle name="Standard_Hochschulen Total 9495" xfId="28"/>
    <cellStyle name="Standard_OSU9495" xfId="29"/>
    <cellStyle name="Standard_Schul Weiterbildung Total 9495" xfId="30"/>
    <cellStyle name="Standard_SEK9495" xfId="31"/>
    <cellStyle name="Standard_Sonderschulen 9495" xfId="32"/>
    <cellStyle name="Currency" xfId="33"/>
    <cellStyle name="Currency [0]" xfId="34"/>
  </cellStyles>
  <dxfs count="1">
    <dxf>
      <font>
        <b/>
        <i val="0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-Dokumente\Statistik\Schuljahr%201998-99\BERMO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FUNKSB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orschlag Viktor"/>
      <sheetName val="Berechnungen Viktor"/>
      <sheetName val="Kostenberechnung Sekundar"/>
      <sheetName val="Modell Grundschulen I"/>
      <sheetName val="Parameter GRSCHUL II"/>
    </sheetNames>
    <sheetDataSet>
      <sheetData sheetId="0"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A4">
            <v>1</v>
          </cell>
          <cell r="B4">
            <v>1</v>
          </cell>
          <cell r="C4">
            <v>21</v>
          </cell>
          <cell r="D4">
            <v>20</v>
          </cell>
          <cell r="E4">
            <v>14</v>
          </cell>
          <cell r="F4">
            <v>13</v>
          </cell>
          <cell r="G4">
            <v>17</v>
          </cell>
          <cell r="H4">
            <v>12</v>
          </cell>
          <cell r="I4">
            <v>11</v>
          </cell>
          <cell r="J4">
            <v>90</v>
          </cell>
          <cell r="K4">
            <v>18</v>
          </cell>
          <cell r="L4">
            <v>1</v>
          </cell>
          <cell r="M4">
            <v>36</v>
          </cell>
        </row>
        <row r="5">
          <cell r="A5">
            <v>16</v>
          </cell>
          <cell r="B5">
            <v>18</v>
          </cell>
          <cell r="C5">
            <v>42</v>
          </cell>
          <cell r="D5">
            <v>40</v>
          </cell>
          <cell r="E5">
            <v>28</v>
          </cell>
          <cell r="F5">
            <v>26</v>
          </cell>
          <cell r="G5">
            <v>34</v>
          </cell>
          <cell r="H5">
            <v>24</v>
          </cell>
          <cell r="I5">
            <v>22</v>
          </cell>
          <cell r="J5">
            <v>91</v>
          </cell>
          <cell r="K5">
            <v>18.2</v>
          </cell>
          <cell r="L5">
            <v>17</v>
          </cell>
          <cell r="M5">
            <v>72</v>
          </cell>
        </row>
        <row r="6">
          <cell r="A6">
            <v>32</v>
          </cell>
          <cell r="B6">
            <v>36</v>
          </cell>
          <cell r="C6">
            <v>63</v>
          </cell>
          <cell r="D6">
            <v>60</v>
          </cell>
          <cell r="E6">
            <v>42</v>
          </cell>
          <cell r="F6">
            <v>39</v>
          </cell>
          <cell r="G6">
            <v>51</v>
          </cell>
          <cell r="H6">
            <v>36</v>
          </cell>
          <cell r="I6">
            <v>33</v>
          </cell>
          <cell r="J6">
            <v>92</v>
          </cell>
          <cell r="K6">
            <v>18.400000000000002</v>
          </cell>
          <cell r="L6">
            <v>34</v>
          </cell>
          <cell r="M6">
            <v>108</v>
          </cell>
        </row>
        <row r="7">
          <cell r="A7">
            <v>48</v>
          </cell>
          <cell r="B7">
            <v>54</v>
          </cell>
          <cell r="C7">
            <v>84</v>
          </cell>
          <cell r="D7">
            <v>80</v>
          </cell>
          <cell r="E7">
            <v>56</v>
          </cell>
          <cell r="F7">
            <v>52</v>
          </cell>
          <cell r="G7">
            <v>68</v>
          </cell>
          <cell r="H7">
            <v>48</v>
          </cell>
          <cell r="I7">
            <v>44</v>
          </cell>
          <cell r="J7">
            <v>93</v>
          </cell>
          <cell r="K7">
            <v>18.6</v>
          </cell>
          <cell r="L7">
            <v>51</v>
          </cell>
          <cell r="M7">
            <v>144</v>
          </cell>
        </row>
        <row r="8">
          <cell r="A8">
            <v>64</v>
          </cell>
          <cell r="B8">
            <v>72</v>
          </cell>
          <cell r="C8">
            <v>105</v>
          </cell>
          <cell r="D8">
            <v>100</v>
          </cell>
          <cell r="E8">
            <v>70</v>
          </cell>
          <cell r="F8">
            <v>65</v>
          </cell>
          <cell r="G8">
            <v>85</v>
          </cell>
          <cell r="H8">
            <v>60</v>
          </cell>
          <cell r="I8">
            <v>55</v>
          </cell>
          <cell r="J8">
            <v>94</v>
          </cell>
          <cell r="K8">
            <v>18.8</v>
          </cell>
          <cell r="L8">
            <v>68</v>
          </cell>
          <cell r="M8">
            <v>180</v>
          </cell>
        </row>
        <row r="9">
          <cell r="A9">
            <v>80</v>
          </cell>
          <cell r="B9">
            <v>90</v>
          </cell>
          <cell r="C9">
            <v>126</v>
          </cell>
          <cell r="D9">
            <v>120</v>
          </cell>
          <cell r="E9">
            <v>84</v>
          </cell>
          <cell r="F9">
            <v>78</v>
          </cell>
          <cell r="G9">
            <v>102</v>
          </cell>
          <cell r="H9">
            <v>72</v>
          </cell>
          <cell r="I9">
            <v>66</v>
          </cell>
          <cell r="J9">
            <v>95</v>
          </cell>
          <cell r="K9">
            <v>19</v>
          </cell>
          <cell r="L9">
            <v>85</v>
          </cell>
          <cell r="M9">
            <v>216</v>
          </cell>
        </row>
        <row r="10">
          <cell r="A10">
            <v>96</v>
          </cell>
          <cell r="B10">
            <v>108</v>
          </cell>
          <cell r="C10">
            <v>147</v>
          </cell>
          <cell r="D10">
            <v>140</v>
          </cell>
          <cell r="E10">
            <v>98</v>
          </cell>
          <cell r="F10">
            <v>91</v>
          </cell>
          <cell r="G10">
            <v>119</v>
          </cell>
          <cell r="H10">
            <v>84</v>
          </cell>
          <cell r="I10">
            <v>77</v>
          </cell>
          <cell r="J10">
            <v>96</v>
          </cell>
          <cell r="K10">
            <v>19.200000000000003</v>
          </cell>
          <cell r="L10">
            <v>102</v>
          </cell>
          <cell r="M10">
            <v>252</v>
          </cell>
        </row>
        <row r="11">
          <cell r="A11">
            <v>112</v>
          </cell>
          <cell r="B11">
            <v>126</v>
          </cell>
          <cell r="C11">
            <v>168</v>
          </cell>
          <cell r="D11">
            <v>160</v>
          </cell>
          <cell r="E11">
            <v>112</v>
          </cell>
          <cell r="F11">
            <v>104</v>
          </cell>
          <cell r="G11">
            <v>136</v>
          </cell>
          <cell r="H11">
            <v>96</v>
          </cell>
          <cell r="I11">
            <v>88</v>
          </cell>
          <cell r="J11">
            <v>97</v>
          </cell>
          <cell r="K11">
            <v>19.400000000000002</v>
          </cell>
          <cell r="L11">
            <v>119</v>
          </cell>
          <cell r="M11">
            <v>288</v>
          </cell>
        </row>
        <row r="12">
          <cell r="A12">
            <v>128</v>
          </cell>
          <cell r="B12">
            <v>144</v>
          </cell>
          <cell r="C12">
            <v>189</v>
          </cell>
          <cell r="D12">
            <v>180</v>
          </cell>
          <cell r="E12">
            <v>126</v>
          </cell>
          <cell r="F12">
            <v>117</v>
          </cell>
          <cell r="G12">
            <v>153</v>
          </cell>
          <cell r="H12">
            <v>108</v>
          </cell>
          <cell r="I12">
            <v>99</v>
          </cell>
          <cell r="J12">
            <v>98</v>
          </cell>
          <cell r="K12">
            <v>19.6</v>
          </cell>
          <cell r="L12">
            <v>136</v>
          </cell>
          <cell r="M12">
            <v>324</v>
          </cell>
        </row>
        <row r="13">
          <cell r="A13">
            <v>144</v>
          </cell>
          <cell r="B13">
            <v>162</v>
          </cell>
          <cell r="C13">
            <v>210</v>
          </cell>
          <cell r="D13">
            <v>200</v>
          </cell>
          <cell r="E13">
            <v>140</v>
          </cell>
          <cell r="F13">
            <v>130</v>
          </cell>
          <cell r="G13">
            <v>170</v>
          </cell>
          <cell r="H13">
            <v>120</v>
          </cell>
          <cell r="I13">
            <v>110</v>
          </cell>
          <cell r="J13">
            <v>99</v>
          </cell>
          <cell r="K13">
            <v>19.8</v>
          </cell>
          <cell r="L13">
            <v>153</v>
          </cell>
          <cell r="M13">
            <v>360</v>
          </cell>
        </row>
        <row r="14">
          <cell r="A14">
            <v>160</v>
          </cell>
          <cell r="B14">
            <v>180</v>
          </cell>
          <cell r="C14">
            <v>231</v>
          </cell>
          <cell r="D14">
            <v>220</v>
          </cell>
          <cell r="E14">
            <v>154</v>
          </cell>
          <cell r="F14">
            <v>143</v>
          </cell>
          <cell r="G14">
            <v>187</v>
          </cell>
          <cell r="H14">
            <v>132</v>
          </cell>
          <cell r="I14">
            <v>121</v>
          </cell>
          <cell r="J14">
            <v>100</v>
          </cell>
          <cell r="K14">
            <v>20</v>
          </cell>
          <cell r="L14">
            <v>170</v>
          </cell>
          <cell r="M14">
            <v>396</v>
          </cell>
        </row>
        <row r="15">
          <cell r="A15">
            <v>176</v>
          </cell>
          <cell r="B15">
            <v>198</v>
          </cell>
          <cell r="C15">
            <v>252</v>
          </cell>
          <cell r="D15">
            <v>240</v>
          </cell>
          <cell r="E15">
            <v>168</v>
          </cell>
          <cell r="F15">
            <v>156</v>
          </cell>
          <cell r="G15">
            <v>204</v>
          </cell>
          <cell r="H15">
            <v>144</v>
          </cell>
          <cell r="I15">
            <v>132</v>
          </cell>
          <cell r="J15">
            <v>101</v>
          </cell>
          <cell r="K15">
            <v>20.200000000000003</v>
          </cell>
        </row>
        <row r="16">
          <cell r="A16">
            <v>192</v>
          </cell>
          <cell r="B16">
            <v>216</v>
          </cell>
          <cell r="C16">
            <v>273</v>
          </cell>
          <cell r="D16">
            <v>260</v>
          </cell>
          <cell r="E16">
            <v>182</v>
          </cell>
          <cell r="F16">
            <v>169</v>
          </cell>
          <cell r="G16">
            <v>221</v>
          </cell>
          <cell r="H16">
            <v>156</v>
          </cell>
          <cell r="I16">
            <v>143</v>
          </cell>
          <cell r="J16">
            <v>102</v>
          </cell>
          <cell r="K16">
            <v>20.400000000000002</v>
          </cell>
        </row>
        <row r="17">
          <cell r="A17">
            <v>208</v>
          </cell>
          <cell r="B17">
            <v>234</v>
          </cell>
          <cell r="C17">
            <v>294</v>
          </cell>
          <cell r="D17">
            <v>280</v>
          </cell>
          <cell r="E17">
            <v>196</v>
          </cell>
          <cell r="F17">
            <v>182</v>
          </cell>
          <cell r="G17">
            <v>238</v>
          </cell>
          <cell r="H17">
            <v>168</v>
          </cell>
          <cell r="I17">
            <v>154</v>
          </cell>
          <cell r="J17">
            <v>103</v>
          </cell>
          <cell r="K17">
            <v>20.6</v>
          </cell>
        </row>
        <row r="18">
          <cell r="A18">
            <v>224</v>
          </cell>
          <cell r="B18">
            <v>252</v>
          </cell>
          <cell r="C18">
            <v>315</v>
          </cell>
          <cell r="D18">
            <v>300</v>
          </cell>
          <cell r="E18">
            <v>210</v>
          </cell>
          <cell r="F18">
            <v>195</v>
          </cell>
          <cell r="G18">
            <v>255</v>
          </cell>
          <cell r="H18">
            <v>180</v>
          </cell>
          <cell r="I18">
            <v>165</v>
          </cell>
          <cell r="J18">
            <v>104</v>
          </cell>
          <cell r="K18">
            <v>20.8</v>
          </cell>
        </row>
        <row r="19">
          <cell r="A19">
            <v>240</v>
          </cell>
          <cell r="B19">
            <v>270</v>
          </cell>
          <cell r="C19">
            <v>336</v>
          </cell>
          <cell r="D19">
            <v>320</v>
          </cell>
          <cell r="E19">
            <v>224</v>
          </cell>
          <cell r="F19">
            <v>208</v>
          </cell>
          <cell r="G19">
            <v>272</v>
          </cell>
          <cell r="H19">
            <v>192</v>
          </cell>
          <cell r="I19">
            <v>176</v>
          </cell>
          <cell r="J19">
            <v>105</v>
          </cell>
          <cell r="K19">
            <v>21</v>
          </cell>
        </row>
        <row r="20">
          <cell r="A20">
            <v>256</v>
          </cell>
          <cell r="B20">
            <v>288</v>
          </cell>
          <cell r="C20">
            <v>357</v>
          </cell>
          <cell r="D20">
            <v>340</v>
          </cell>
          <cell r="E20">
            <v>238</v>
          </cell>
          <cell r="F20">
            <v>221</v>
          </cell>
          <cell r="G20">
            <v>289</v>
          </cell>
          <cell r="H20">
            <v>204</v>
          </cell>
          <cell r="I20">
            <v>187</v>
          </cell>
          <cell r="J20">
            <v>106</v>
          </cell>
          <cell r="K20">
            <v>21.200000000000003</v>
          </cell>
        </row>
        <row r="21">
          <cell r="A21">
            <v>272</v>
          </cell>
          <cell r="B21">
            <v>306</v>
          </cell>
          <cell r="C21">
            <v>378</v>
          </cell>
          <cell r="D21">
            <v>360</v>
          </cell>
          <cell r="E21">
            <v>252</v>
          </cell>
          <cell r="F21">
            <v>234</v>
          </cell>
          <cell r="G21">
            <v>306</v>
          </cell>
          <cell r="H21">
            <v>216</v>
          </cell>
          <cell r="I21">
            <v>198</v>
          </cell>
          <cell r="J21">
            <v>107</v>
          </cell>
          <cell r="K21">
            <v>21.400000000000002</v>
          </cell>
        </row>
        <row r="22">
          <cell r="A22">
            <v>288</v>
          </cell>
          <cell r="B22">
            <v>324</v>
          </cell>
          <cell r="C22">
            <v>399</v>
          </cell>
          <cell r="D22">
            <v>380</v>
          </cell>
          <cell r="E22">
            <v>266</v>
          </cell>
          <cell r="F22">
            <v>247</v>
          </cell>
          <cell r="G22">
            <v>323</v>
          </cell>
          <cell r="H22">
            <v>228</v>
          </cell>
          <cell r="I22">
            <v>209</v>
          </cell>
          <cell r="J22">
            <v>108</v>
          </cell>
          <cell r="K22">
            <v>21.6</v>
          </cell>
        </row>
        <row r="23">
          <cell r="A23">
            <v>304</v>
          </cell>
          <cell r="B23">
            <v>342</v>
          </cell>
          <cell r="C23">
            <v>420</v>
          </cell>
          <cell r="D23">
            <v>400</v>
          </cell>
          <cell r="E23">
            <v>280</v>
          </cell>
          <cell r="F23">
            <v>260</v>
          </cell>
          <cell r="G23">
            <v>340</v>
          </cell>
          <cell r="H23">
            <v>240</v>
          </cell>
          <cell r="I23">
            <v>220</v>
          </cell>
          <cell r="J23">
            <v>109</v>
          </cell>
          <cell r="K23">
            <v>21.8</v>
          </cell>
        </row>
        <row r="24">
          <cell r="A24">
            <v>320</v>
          </cell>
          <cell r="B24">
            <v>360</v>
          </cell>
          <cell r="C24">
            <v>441</v>
          </cell>
          <cell r="D24">
            <v>420</v>
          </cell>
          <cell r="E24">
            <v>294</v>
          </cell>
          <cell r="F24">
            <v>273</v>
          </cell>
          <cell r="G24">
            <v>357</v>
          </cell>
          <cell r="H24">
            <v>252</v>
          </cell>
          <cell r="I24">
            <v>231</v>
          </cell>
          <cell r="J24">
            <v>110</v>
          </cell>
          <cell r="K24">
            <v>22</v>
          </cell>
        </row>
        <row r="25">
          <cell r="J25">
            <v>111</v>
          </cell>
          <cell r="K25">
            <v>22.200000000000003</v>
          </cell>
        </row>
        <row r="26">
          <cell r="J26">
            <v>112</v>
          </cell>
          <cell r="K26">
            <v>22.400000000000002</v>
          </cell>
        </row>
        <row r="27">
          <cell r="J27">
            <v>113</v>
          </cell>
          <cell r="K27">
            <v>22.6</v>
          </cell>
        </row>
        <row r="28">
          <cell r="J28">
            <v>114</v>
          </cell>
          <cell r="K28">
            <v>22.8</v>
          </cell>
        </row>
        <row r="29">
          <cell r="J29">
            <v>115</v>
          </cell>
          <cell r="K29">
            <v>23</v>
          </cell>
        </row>
        <row r="30">
          <cell r="J30">
            <v>116</v>
          </cell>
          <cell r="K30">
            <v>23.200000000000003</v>
          </cell>
        </row>
        <row r="31">
          <cell r="J31">
            <v>117</v>
          </cell>
          <cell r="K31">
            <v>23.400000000000002</v>
          </cell>
        </row>
        <row r="32">
          <cell r="J32">
            <v>118</v>
          </cell>
          <cell r="K32">
            <v>23.6</v>
          </cell>
        </row>
        <row r="33">
          <cell r="J33">
            <v>119</v>
          </cell>
          <cell r="K33">
            <v>23.8</v>
          </cell>
        </row>
        <row r="34">
          <cell r="J34">
            <v>120</v>
          </cell>
          <cell r="K34">
            <v>24</v>
          </cell>
        </row>
        <row r="35">
          <cell r="J35">
            <v>121</v>
          </cell>
          <cell r="K35">
            <v>24.200000000000003</v>
          </cell>
        </row>
        <row r="36">
          <cell r="J36">
            <v>122</v>
          </cell>
          <cell r="K36">
            <v>24.400000000000002</v>
          </cell>
        </row>
        <row r="37">
          <cell r="J37">
            <v>123</v>
          </cell>
          <cell r="K37">
            <v>24.6</v>
          </cell>
        </row>
        <row r="38">
          <cell r="J38">
            <v>124</v>
          </cell>
          <cell r="K38">
            <v>24.8</v>
          </cell>
        </row>
        <row r="39">
          <cell r="J39">
            <v>125</v>
          </cell>
          <cell r="K39">
            <v>25</v>
          </cell>
        </row>
        <row r="40">
          <cell r="J40">
            <v>126</v>
          </cell>
          <cell r="K40">
            <v>25.200000000000003</v>
          </cell>
        </row>
        <row r="41">
          <cell r="J41">
            <v>127</v>
          </cell>
          <cell r="K41">
            <v>25.400000000000002</v>
          </cell>
        </row>
        <row r="42">
          <cell r="J42">
            <v>128</v>
          </cell>
          <cell r="K42">
            <v>25.6</v>
          </cell>
        </row>
        <row r="43">
          <cell r="J43">
            <v>129</v>
          </cell>
          <cell r="K43">
            <v>25.8</v>
          </cell>
        </row>
        <row r="44">
          <cell r="J44">
            <v>130</v>
          </cell>
          <cell r="K44">
            <v>26</v>
          </cell>
        </row>
        <row r="45">
          <cell r="J45">
            <v>131</v>
          </cell>
          <cell r="K45">
            <v>26.200000000000003</v>
          </cell>
        </row>
        <row r="46">
          <cell r="J46">
            <v>132</v>
          </cell>
          <cell r="K46">
            <v>26.400000000000002</v>
          </cell>
        </row>
        <row r="47">
          <cell r="J47">
            <v>133</v>
          </cell>
          <cell r="K47">
            <v>26.6</v>
          </cell>
        </row>
        <row r="48">
          <cell r="J48">
            <v>134</v>
          </cell>
          <cell r="K48">
            <v>26.8</v>
          </cell>
        </row>
        <row r="49">
          <cell r="J49">
            <v>135</v>
          </cell>
          <cell r="K49">
            <v>27</v>
          </cell>
        </row>
        <row r="50">
          <cell r="J50">
            <v>136</v>
          </cell>
          <cell r="K50">
            <v>27.200000000000003</v>
          </cell>
        </row>
        <row r="51">
          <cell r="J51">
            <v>137</v>
          </cell>
          <cell r="K51">
            <v>27.400000000000002</v>
          </cell>
        </row>
        <row r="52">
          <cell r="J52">
            <v>138</v>
          </cell>
          <cell r="K52">
            <v>27.6</v>
          </cell>
        </row>
        <row r="53">
          <cell r="J53">
            <v>139</v>
          </cell>
          <cell r="K53">
            <v>27.8</v>
          </cell>
        </row>
        <row r="54">
          <cell r="J54">
            <v>140</v>
          </cell>
          <cell r="K54">
            <v>28</v>
          </cell>
        </row>
        <row r="55">
          <cell r="J55">
            <v>141</v>
          </cell>
          <cell r="K55">
            <v>28.200000000000003</v>
          </cell>
        </row>
        <row r="56">
          <cell r="J56">
            <v>142</v>
          </cell>
          <cell r="K56">
            <v>28.400000000000002</v>
          </cell>
        </row>
        <row r="57">
          <cell r="J57">
            <v>143</v>
          </cell>
          <cell r="K57">
            <v>28.6</v>
          </cell>
        </row>
        <row r="58">
          <cell r="J58">
            <v>144</v>
          </cell>
          <cell r="K58">
            <v>28.8</v>
          </cell>
        </row>
        <row r="59">
          <cell r="J59">
            <v>145</v>
          </cell>
          <cell r="K59">
            <v>29</v>
          </cell>
        </row>
        <row r="60">
          <cell r="J60">
            <v>146</v>
          </cell>
          <cell r="K60">
            <v>29.200000000000003</v>
          </cell>
        </row>
        <row r="61">
          <cell r="J61">
            <v>147</v>
          </cell>
          <cell r="K61">
            <v>29.400000000000002</v>
          </cell>
        </row>
        <row r="62">
          <cell r="J62">
            <v>148</v>
          </cell>
          <cell r="K62">
            <v>29.6</v>
          </cell>
        </row>
        <row r="63">
          <cell r="J63">
            <v>149</v>
          </cell>
          <cell r="K63">
            <v>29.8</v>
          </cell>
        </row>
        <row r="64">
          <cell r="J64">
            <v>150</v>
          </cell>
          <cell r="K64">
            <v>30</v>
          </cell>
        </row>
        <row r="65">
          <cell r="J65">
            <v>151</v>
          </cell>
          <cell r="K65">
            <v>30.200000000000003</v>
          </cell>
        </row>
        <row r="66">
          <cell r="J66">
            <v>152</v>
          </cell>
          <cell r="K66">
            <v>30.400000000000002</v>
          </cell>
        </row>
        <row r="67">
          <cell r="J67">
            <v>153</v>
          </cell>
          <cell r="K67">
            <v>30.6</v>
          </cell>
        </row>
        <row r="68">
          <cell r="J68">
            <v>154</v>
          </cell>
          <cell r="K68">
            <v>30.8</v>
          </cell>
        </row>
        <row r="69">
          <cell r="J69">
            <v>155</v>
          </cell>
          <cell r="K69">
            <v>31</v>
          </cell>
        </row>
        <row r="70">
          <cell r="J70">
            <v>156</v>
          </cell>
          <cell r="K70">
            <v>31.200000000000003</v>
          </cell>
        </row>
        <row r="71">
          <cell r="J71">
            <v>157</v>
          </cell>
          <cell r="K71">
            <v>31.400000000000002</v>
          </cell>
        </row>
        <row r="72">
          <cell r="J72">
            <v>158</v>
          </cell>
          <cell r="K72">
            <v>31.6</v>
          </cell>
        </row>
        <row r="73">
          <cell r="J73">
            <v>159</v>
          </cell>
          <cell r="K73">
            <v>31.8</v>
          </cell>
        </row>
        <row r="74">
          <cell r="J74">
            <v>160</v>
          </cell>
          <cell r="K74">
            <v>32</v>
          </cell>
        </row>
        <row r="75">
          <cell r="J75">
            <v>161</v>
          </cell>
          <cell r="K75">
            <v>32.2</v>
          </cell>
        </row>
        <row r="76">
          <cell r="J76">
            <v>162</v>
          </cell>
          <cell r="K76">
            <v>32.4</v>
          </cell>
        </row>
        <row r="77">
          <cell r="J77">
            <v>163</v>
          </cell>
          <cell r="K77">
            <v>32.6</v>
          </cell>
        </row>
        <row r="78">
          <cell r="J78">
            <v>164</v>
          </cell>
          <cell r="K78">
            <v>32.800000000000004</v>
          </cell>
        </row>
        <row r="79">
          <cell r="J79">
            <v>165</v>
          </cell>
          <cell r="K79">
            <v>33</v>
          </cell>
        </row>
        <row r="80">
          <cell r="J80">
            <v>166</v>
          </cell>
          <cell r="K80">
            <v>33.2</v>
          </cell>
        </row>
        <row r="81">
          <cell r="J81">
            <v>167</v>
          </cell>
          <cell r="K81">
            <v>33.4</v>
          </cell>
        </row>
        <row r="82">
          <cell r="J82">
            <v>168</v>
          </cell>
          <cell r="K82">
            <v>33.6</v>
          </cell>
        </row>
        <row r="83">
          <cell r="J83">
            <v>169</v>
          </cell>
          <cell r="K83">
            <v>33.800000000000004</v>
          </cell>
        </row>
        <row r="84">
          <cell r="J84">
            <v>170</v>
          </cell>
          <cell r="K84">
            <v>34</v>
          </cell>
        </row>
        <row r="85">
          <cell r="J85">
            <v>171</v>
          </cell>
          <cell r="K85">
            <v>34.2</v>
          </cell>
        </row>
        <row r="86">
          <cell r="J86">
            <v>172</v>
          </cell>
          <cell r="K86">
            <v>34.4</v>
          </cell>
        </row>
        <row r="87">
          <cell r="J87">
            <v>173</v>
          </cell>
          <cell r="K87">
            <v>34.6</v>
          </cell>
        </row>
        <row r="88">
          <cell r="J88">
            <v>174</v>
          </cell>
          <cell r="K88">
            <v>34.800000000000004</v>
          </cell>
        </row>
        <row r="89">
          <cell r="J89">
            <v>175</v>
          </cell>
          <cell r="K89">
            <v>35</v>
          </cell>
        </row>
        <row r="90">
          <cell r="J90">
            <v>176</v>
          </cell>
          <cell r="K90">
            <v>35.2</v>
          </cell>
        </row>
        <row r="91">
          <cell r="J91">
            <v>177</v>
          </cell>
          <cell r="K91">
            <v>35.4</v>
          </cell>
        </row>
        <row r="92">
          <cell r="J92">
            <v>178</v>
          </cell>
          <cell r="K92">
            <v>35.6</v>
          </cell>
        </row>
        <row r="93">
          <cell r="J93">
            <v>179</v>
          </cell>
          <cell r="K93">
            <v>35.800000000000004</v>
          </cell>
        </row>
        <row r="94">
          <cell r="J94">
            <v>180</v>
          </cell>
          <cell r="K94">
            <v>36</v>
          </cell>
        </row>
        <row r="95">
          <cell r="J95">
            <v>181</v>
          </cell>
          <cell r="K95">
            <v>36.2</v>
          </cell>
        </row>
        <row r="96">
          <cell r="J96">
            <v>182</v>
          </cell>
          <cell r="K96">
            <v>36.4</v>
          </cell>
        </row>
        <row r="97">
          <cell r="J97">
            <v>183</v>
          </cell>
          <cell r="K97">
            <v>36.6</v>
          </cell>
        </row>
        <row r="98">
          <cell r="J98">
            <v>184</v>
          </cell>
          <cell r="K98">
            <v>36.800000000000004</v>
          </cell>
        </row>
        <row r="99">
          <cell r="J99">
            <v>185</v>
          </cell>
          <cell r="K99">
            <v>37</v>
          </cell>
        </row>
        <row r="100">
          <cell r="J100">
            <v>186</v>
          </cell>
          <cell r="K100">
            <v>37.2</v>
          </cell>
        </row>
        <row r="101">
          <cell r="J101">
            <v>187</v>
          </cell>
          <cell r="K101">
            <v>37.4</v>
          </cell>
        </row>
        <row r="102">
          <cell r="J102">
            <v>188</v>
          </cell>
          <cell r="K102">
            <v>37.6</v>
          </cell>
        </row>
        <row r="103">
          <cell r="J103">
            <v>189</v>
          </cell>
          <cell r="K103">
            <v>37.800000000000004</v>
          </cell>
        </row>
        <row r="104">
          <cell r="J104">
            <v>190</v>
          </cell>
          <cell r="K104">
            <v>38</v>
          </cell>
        </row>
        <row r="105">
          <cell r="J105">
            <v>191</v>
          </cell>
          <cell r="K105">
            <v>38.2</v>
          </cell>
        </row>
        <row r="106">
          <cell r="J106">
            <v>192</v>
          </cell>
          <cell r="K106">
            <v>38.400000000000006</v>
          </cell>
        </row>
        <row r="107">
          <cell r="J107">
            <v>193</v>
          </cell>
          <cell r="K107">
            <v>38.6</v>
          </cell>
        </row>
        <row r="108">
          <cell r="J108">
            <v>194</v>
          </cell>
          <cell r="K108">
            <v>38.800000000000004</v>
          </cell>
        </row>
        <row r="109">
          <cell r="J109">
            <v>195</v>
          </cell>
          <cell r="K109">
            <v>39</v>
          </cell>
        </row>
        <row r="110">
          <cell r="J110">
            <v>196</v>
          </cell>
          <cell r="K110">
            <v>39.2</v>
          </cell>
        </row>
        <row r="111">
          <cell r="J111">
            <v>197</v>
          </cell>
          <cell r="K111">
            <v>39.400000000000006</v>
          </cell>
        </row>
        <row r="112">
          <cell r="J112">
            <v>198</v>
          </cell>
          <cell r="K112">
            <v>39.6</v>
          </cell>
        </row>
        <row r="113">
          <cell r="J113">
            <v>199</v>
          </cell>
          <cell r="K113">
            <v>39.800000000000004</v>
          </cell>
        </row>
        <row r="114">
          <cell r="J114">
            <v>200</v>
          </cell>
          <cell r="K114">
            <v>40</v>
          </cell>
        </row>
        <row r="115">
          <cell r="J115">
            <v>201</v>
          </cell>
          <cell r="K115">
            <v>40.2</v>
          </cell>
        </row>
        <row r="116">
          <cell r="J116">
            <v>202</v>
          </cell>
          <cell r="K116">
            <v>40.400000000000006</v>
          </cell>
        </row>
        <row r="117">
          <cell r="J117">
            <v>203</v>
          </cell>
          <cell r="K117">
            <v>40.6</v>
          </cell>
        </row>
        <row r="118">
          <cell r="J118">
            <v>204</v>
          </cell>
          <cell r="K118">
            <v>40.800000000000004</v>
          </cell>
        </row>
        <row r="119">
          <cell r="J119">
            <v>205</v>
          </cell>
          <cell r="K119">
            <v>41</v>
          </cell>
        </row>
        <row r="120">
          <cell r="J120">
            <v>206</v>
          </cell>
          <cell r="K120">
            <v>41.2</v>
          </cell>
        </row>
        <row r="121">
          <cell r="J121">
            <v>207</v>
          </cell>
          <cell r="K121">
            <v>41.400000000000006</v>
          </cell>
        </row>
        <row r="122">
          <cell r="J122">
            <v>208</v>
          </cell>
          <cell r="K122">
            <v>41.6</v>
          </cell>
        </row>
        <row r="123">
          <cell r="J123">
            <v>209</v>
          </cell>
          <cell r="K123">
            <v>41.800000000000004</v>
          </cell>
        </row>
        <row r="124">
          <cell r="J124">
            <v>210</v>
          </cell>
          <cell r="K124">
            <v>42</v>
          </cell>
        </row>
        <row r="125">
          <cell r="J125">
            <v>211</v>
          </cell>
          <cell r="K125">
            <v>42.2</v>
          </cell>
        </row>
        <row r="126">
          <cell r="J126">
            <v>212</v>
          </cell>
          <cell r="K126">
            <v>42.400000000000006</v>
          </cell>
        </row>
        <row r="127">
          <cell r="J127">
            <v>213</v>
          </cell>
          <cell r="K127">
            <v>42.6</v>
          </cell>
        </row>
        <row r="128">
          <cell r="J128">
            <v>214</v>
          </cell>
          <cell r="K128">
            <v>42.800000000000004</v>
          </cell>
        </row>
        <row r="129">
          <cell r="J129">
            <v>215</v>
          </cell>
          <cell r="K129">
            <v>43</v>
          </cell>
        </row>
        <row r="130">
          <cell r="J130">
            <v>216</v>
          </cell>
          <cell r="K130">
            <v>43.2</v>
          </cell>
        </row>
        <row r="131">
          <cell r="J131">
            <v>217</v>
          </cell>
          <cell r="K131">
            <v>43.400000000000006</v>
          </cell>
        </row>
        <row r="132">
          <cell r="J132">
            <v>218</v>
          </cell>
          <cell r="K132">
            <v>43.6</v>
          </cell>
        </row>
        <row r="133">
          <cell r="J133">
            <v>219</v>
          </cell>
          <cell r="K133">
            <v>43.800000000000004</v>
          </cell>
        </row>
        <row r="134">
          <cell r="J134">
            <v>220</v>
          </cell>
          <cell r="K134">
            <v>44</v>
          </cell>
        </row>
        <row r="135">
          <cell r="J135">
            <v>221</v>
          </cell>
          <cell r="K135">
            <v>44.2</v>
          </cell>
        </row>
        <row r="136">
          <cell r="J136">
            <v>222</v>
          </cell>
          <cell r="K136">
            <v>44.400000000000006</v>
          </cell>
        </row>
        <row r="137">
          <cell r="J137">
            <v>223</v>
          </cell>
          <cell r="K137">
            <v>44.6</v>
          </cell>
        </row>
        <row r="138">
          <cell r="J138">
            <v>224</v>
          </cell>
          <cell r="K138">
            <v>44.800000000000004</v>
          </cell>
        </row>
        <row r="139">
          <cell r="J139">
            <v>225</v>
          </cell>
          <cell r="K139">
            <v>45</v>
          </cell>
        </row>
        <row r="140">
          <cell r="J140">
            <v>226</v>
          </cell>
          <cell r="K140">
            <v>45.2</v>
          </cell>
        </row>
        <row r="141">
          <cell r="J141">
            <v>227</v>
          </cell>
          <cell r="K141">
            <v>45.400000000000006</v>
          </cell>
        </row>
        <row r="142">
          <cell r="J142">
            <v>228</v>
          </cell>
          <cell r="K142">
            <v>45.6</v>
          </cell>
        </row>
        <row r="143">
          <cell r="J143">
            <v>229</v>
          </cell>
          <cell r="K143">
            <v>45.800000000000004</v>
          </cell>
        </row>
        <row r="144">
          <cell r="J144">
            <v>230</v>
          </cell>
          <cell r="K144">
            <v>46</v>
          </cell>
        </row>
        <row r="145">
          <cell r="J145">
            <v>231</v>
          </cell>
          <cell r="K145">
            <v>46.2</v>
          </cell>
        </row>
        <row r="146">
          <cell r="J146">
            <v>232</v>
          </cell>
          <cell r="K146">
            <v>46.400000000000006</v>
          </cell>
        </row>
        <row r="147">
          <cell r="J147">
            <v>233</v>
          </cell>
          <cell r="K147">
            <v>46.6</v>
          </cell>
        </row>
        <row r="148">
          <cell r="J148">
            <v>234</v>
          </cell>
          <cell r="K148">
            <v>46.800000000000004</v>
          </cell>
        </row>
        <row r="149">
          <cell r="J149">
            <v>235</v>
          </cell>
          <cell r="K149">
            <v>47</v>
          </cell>
        </row>
        <row r="150">
          <cell r="J150">
            <v>236</v>
          </cell>
          <cell r="K150">
            <v>47.2</v>
          </cell>
        </row>
        <row r="151">
          <cell r="J151">
            <v>237</v>
          </cell>
          <cell r="K151">
            <v>47.400000000000006</v>
          </cell>
        </row>
        <row r="152">
          <cell r="J152">
            <v>238</v>
          </cell>
          <cell r="K152">
            <v>47.6</v>
          </cell>
        </row>
        <row r="153">
          <cell r="J153">
            <v>239</v>
          </cell>
          <cell r="K153">
            <v>47.800000000000004</v>
          </cell>
        </row>
        <row r="154">
          <cell r="J154">
            <v>240</v>
          </cell>
          <cell r="K154">
            <v>48</v>
          </cell>
        </row>
        <row r="155">
          <cell r="J155">
            <v>241</v>
          </cell>
          <cell r="K155">
            <v>48.19</v>
          </cell>
        </row>
        <row r="156">
          <cell r="J156">
            <v>242</v>
          </cell>
          <cell r="K156">
            <v>48.38</v>
          </cell>
        </row>
        <row r="157">
          <cell r="J157">
            <v>243</v>
          </cell>
          <cell r="K157">
            <v>48.57</v>
          </cell>
        </row>
        <row r="158">
          <cell r="J158">
            <v>244</v>
          </cell>
          <cell r="K158">
            <v>48.76</v>
          </cell>
        </row>
        <row r="159">
          <cell r="J159">
            <v>245</v>
          </cell>
          <cell r="K159">
            <v>48.95</v>
          </cell>
        </row>
        <row r="160">
          <cell r="J160">
            <v>246</v>
          </cell>
          <cell r="K160">
            <v>49.14</v>
          </cell>
        </row>
        <row r="161">
          <cell r="J161">
            <v>247</v>
          </cell>
          <cell r="K161">
            <v>49.33</v>
          </cell>
        </row>
        <row r="162">
          <cell r="J162">
            <v>248</v>
          </cell>
          <cell r="K162">
            <v>49.52</v>
          </cell>
        </row>
        <row r="163">
          <cell r="J163">
            <v>249</v>
          </cell>
          <cell r="K163">
            <v>49.71</v>
          </cell>
        </row>
        <row r="164">
          <cell r="J164">
            <v>250</v>
          </cell>
          <cell r="K164">
            <v>49.9</v>
          </cell>
        </row>
        <row r="165">
          <cell r="J165">
            <v>251</v>
          </cell>
          <cell r="K165">
            <v>50.09</v>
          </cell>
        </row>
        <row r="166">
          <cell r="J166">
            <v>252</v>
          </cell>
          <cell r="K166">
            <v>50.28</v>
          </cell>
        </row>
        <row r="167">
          <cell r="J167">
            <v>253</v>
          </cell>
          <cell r="K167">
            <v>50.47</v>
          </cell>
        </row>
        <row r="168">
          <cell r="J168">
            <v>254</v>
          </cell>
          <cell r="K168">
            <v>50.66</v>
          </cell>
        </row>
        <row r="169">
          <cell r="J169">
            <v>255</v>
          </cell>
          <cell r="K169">
            <v>50.85</v>
          </cell>
        </row>
        <row r="170">
          <cell r="J170">
            <v>256</v>
          </cell>
          <cell r="K170">
            <v>51.04</v>
          </cell>
        </row>
        <row r="171">
          <cell r="J171">
            <v>257</v>
          </cell>
          <cell r="K171">
            <v>51.23</v>
          </cell>
        </row>
        <row r="172">
          <cell r="J172">
            <v>258</v>
          </cell>
          <cell r="K172">
            <v>51.42</v>
          </cell>
        </row>
        <row r="173">
          <cell r="J173">
            <v>259</v>
          </cell>
          <cell r="K173">
            <v>51.61</v>
          </cell>
        </row>
        <row r="174">
          <cell r="J174">
            <v>260</v>
          </cell>
          <cell r="K174">
            <v>51.8</v>
          </cell>
        </row>
        <row r="175">
          <cell r="J175">
            <v>261</v>
          </cell>
          <cell r="K175">
            <v>51.99</v>
          </cell>
        </row>
        <row r="176">
          <cell r="J176">
            <v>262</v>
          </cell>
          <cell r="K176">
            <v>52.18</v>
          </cell>
        </row>
        <row r="177">
          <cell r="J177">
            <v>263</v>
          </cell>
          <cell r="K177">
            <v>52.37</v>
          </cell>
        </row>
        <row r="178">
          <cell r="J178">
            <v>264</v>
          </cell>
          <cell r="K178">
            <v>52.56</v>
          </cell>
        </row>
        <row r="179">
          <cell r="J179">
            <v>265</v>
          </cell>
          <cell r="K179">
            <v>52.75</v>
          </cell>
        </row>
        <row r="180">
          <cell r="J180">
            <v>266</v>
          </cell>
          <cell r="K180">
            <v>52.94</v>
          </cell>
        </row>
        <row r="181">
          <cell r="J181">
            <v>267</v>
          </cell>
          <cell r="K181">
            <v>53.13</v>
          </cell>
        </row>
        <row r="182">
          <cell r="J182">
            <v>268</v>
          </cell>
          <cell r="K182">
            <v>53.32</v>
          </cell>
        </row>
        <row r="183">
          <cell r="J183">
            <v>269</v>
          </cell>
          <cell r="K183">
            <v>53.51</v>
          </cell>
        </row>
        <row r="184">
          <cell r="J184">
            <v>270</v>
          </cell>
          <cell r="K184">
            <v>53.7</v>
          </cell>
        </row>
        <row r="185">
          <cell r="J185">
            <v>271</v>
          </cell>
          <cell r="K185">
            <v>53.89</v>
          </cell>
        </row>
        <row r="186">
          <cell r="J186">
            <v>272</v>
          </cell>
          <cell r="K186">
            <v>54.08</v>
          </cell>
        </row>
        <row r="187">
          <cell r="J187">
            <v>273</v>
          </cell>
          <cell r="K187">
            <v>54.27</v>
          </cell>
        </row>
        <row r="188">
          <cell r="J188">
            <v>274</v>
          </cell>
          <cell r="K188">
            <v>54.46</v>
          </cell>
        </row>
        <row r="189">
          <cell r="J189">
            <v>275</v>
          </cell>
          <cell r="K189">
            <v>54.65</v>
          </cell>
        </row>
        <row r="190">
          <cell r="J190">
            <v>276</v>
          </cell>
          <cell r="K190">
            <v>54.84</v>
          </cell>
        </row>
        <row r="191">
          <cell r="J191">
            <v>277</v>
          </cell>
          <cell r="K191">
            <v>55.03</v>
          </cell>
        </row>
        <row r="192">
          <cell r="J192">
            <v>278</v>
          </cell>
          <cell r="K192">
            <v>55.22</v>
          </cell>
        </row>
        <row r="193">
          <cell r="J193">
            <v>279</v>
          </cell>
          <cell r="K193">
            <v>55.41</v>
          </cell>
        </row>
        <row r="194">
          <cell r="J194">
            <v>280</v>
          </cell>
          <cell r="K194">
            <v>55.6</v>
          </cell>
        </row>
        <row r="195">
          <cell r="J195">
            <v>281</v>
          </cell>
          <cell r="K195">
            <v>55.79</v>
          </cell>
        </row>
        <row r="196">
          <cell r="J196">
            <v>282</v>
          </cell>
          <cell r="K196">
            <v>55.980000000000004</v>
          </cell>
        </row>
        <row r="197">
          <cell r="J197">
            <v>283</v>
          </cell>
          <cell r="K197">
            <v>56.17</v>
          </cell>
        </row>
        <row r="198">
          <cell r="J198">
            <v>284</v>
          </cell>
          <cell r="K198">
            <v>56.36</v>
          </cell>
        </row>
        <row r="199">
          <cell r="J199">
            <v>285</v>
          </cell>
          <cell r="K199">
            <v>56.55</v>
          </cell>
        </row>
        <row r="200">
          <cell r="J200">
            <v>286</v>
          </cell>
          <cell r="K200">
            <v>56.74</v>
          </cell>
        </row>
        <row r="201">
          <cell r="J201">
            <v>287</v>
          </cell>
          <cell r="K201">
            <v>56.93</v>
          </cell>
        </row>
        <row r="202">
          <cell r="J202">
            <v>288</v>
          </cell>
          <cell r="K202">
            <v>57.120000000000005</v>
          </cell>
        </row>
        <row r="203">
          <cell r="J203">
            <v>289</v>
          </cell>
          <cell r="K203">
            <v>57.31</v>
          </cell>
        </row>
        <row r="204">
          <cell r="J204">
            <v>290</v>
          </cell>
          <cell r="K204">
            <v>57.5</v>
          </cell>
        </row>
        <row r="205">
          <cell r="J205">
            <v>291</v>
          </cell>
          <cell r="K205">
            <v>57.69</v>
          </cell>
        </row>
        <row r="206">
          <cell r="J206">
            <v>292</v>
          </cell>
          <cell r="K206">
            <v>57.88</v>
          </cell>
        </row>
        <row r="207">
          <cell r="J207">
            <v>293</v>
          </cell>
          <cell r="K207">
            <v>58.07</v>
          </cell>
        </row>
        <row r="208">
          <cell r="J208">
            <v>294</v>
          </cell>
          <cell r="K208">
            <v>58.26</v>
          </cell>
        </row>
        <row r="209">
          <cell r="J209">
            <v>295</v>
          </cell>
          <cell r="K209">
            <v>58.45</v>
          </cell>
        </row>
        <row r="210">
          <cell r="J210">
            <v>296</v>
          </cell>
          <cell r="K210">
            <v>58.64</v>
          </cell>
        </row>
        <row r="211">
          <cell r="J211">
            <v>297</v>
          </cell>
          <cell r="K211">
            <v>58.83</v>
          </cell>
        </row>
        <row r="212">
          <cell r="J212">
            <v>298</v>
          </cell>
          <cell r="K212">
            <v>59.019999999999996</v>
          </cell>
        </row>
        <row r="213">
          <cell r="J213">
            <v>299</v>
          </cell>
          <cell r="K213">
            <v>59.21</v>
          </cell>
        </row>
        <row r="214">
          <cell r="J214">
            <v>300</v>
          </cell>
          <cell r="K214">
            <v>59.4</v>
          </cell>
        </row>
        <row r="215">
          <cell r="J215">
            <v>301</v>
          </cell>
          <cell r="K215">
            <v>59.59</v>
          </cell>
        </row>
        <row r="216">
          <cell r="J216">
            <v>302</v>
          </cell>
          <cell r="K216">
            <v>59.78</v>
          </cell>
        </row>
        <row r="217">
          <cell r="J217">
            <v>303</v>
          </cell>
          <cell r="K217">
            <v>59.97</v>
          </cell>
        </row>
        <row r="218">
          <cell r="J218">
            <v>304</v>
          </cell>
          <cell r="K218">
            <v>60.16</v>
          </cell>
        </row>
        <row r="219">
          <cell r="J219">
            <v>305</v>
          </cell>
          <cell r="K219">
            <v>60.35</v>
          </cell>
        </row>
        <row r="220">
          <cell r="J220">
            <v>306</v>
          </cell>
          <cell r="K220">
            <v>60.54</v>
          </cell>
        </row>
        <row r="221">
          <cell r="J221">
            <v>307</v>
          </cell>
          <cell r="K221">
            <v>60.730000000000004</v>
          </cell>
        </row>
        <row r="222">
          <cell r="J222">
            <v>308</v>
          </cell>
          <cell r="K222">
            <v>60.92</v>
          </cell>
        </row>
        <row r="223">
          <cell r="J223">
            <v>309</v>
          </cell>
          <cell r="K223">
            <v>61.11</v>
          </cell>
        </row>
        <row r="224">
          <cell r="J224">
            <v>310</v>
          </cell>
          <cell r="K224">
            <v>61.3</v>
          </cell>
        </row>
        <row r="225">
          <cell r="J225">
            <v>311</v>
          </cell>
          <cell r="K225">
            <v>61.49</v>
          </cell>
        </row>
        <row r="226">
          <cell r="J226">
            <v>312</v>
          </cell>
          <cell r="K226">
            <v>61.68</v>
          </cell>
        </row>
        <row r="227">
          <cell r="J227">
            <v>313</v>
          </cell>
          <cell r="K227">
            <v>61.870000000000005</v>
          </cell>
        </row>
        <row r="228">
          <cell r="J228">
            <v>314</v>
          </cell>
          <cell r="K228">
            <v>62.06</v>
          </cell>
        </row>
        <row r="229">
          <cell r="J229">
            <v>315</v>
          </cell>
          <cell r="K229">
            <v>62.25</v>
          </cell>
        </row>
        <row r="230">
          <cell r="J230">
            <v>316</v>
          </cell>
          <cell r="K230">
            <v>62.44</v>
          </cell>
        </row>
        <row r="231">
          <cell r="J231">
            <v>317</v>
          </cell>
          <cell r="K231">
            <v>62.63</v>
          </cell>
        </row>
        <row r="232">
          <cell r="J232">
            <v>318</v>
          </cell>
          <cell r="K232">
            <v>62.82</v>
          </cell>
        </row>
        <row r="233">
          <cell r="J233">
            <v>319</v>
          </cell>
          <cell r="K233">
            <v>63.01</v>
          </cell>
        </row>
        <row r="234">
          <cell r="J234">
            <v>320</v>
          </cell>
          <cell r="K234">
            <v>63.2</v>
          </cell>
        </row>
        <row r="235">
          <cell r="J235">
            <v>321</v>
          </cell>
          <cell r="K235">
            <v>63.39</v>
          </cell>
        </row>
        <row r="236">
          <cell r="J236">
            <v>322</v>
          </cell>
          <cell r="K236">
            <v>63.58</v>
          </cell>
        </row>
        <row r="237">
          <cell r="J237">
            <v>323</v>
          </cell>
          <cell r="K237">
            <v>63.769999999999996</v>
          </cell>
        </row>
        <row r="238">
          <cell r="J238">
            <v>324</v>
          </cell>
          <cell r="K238">
            <v>63.96</v>
          </cell>
        </row>
        <row r="239">
          <cell r="J239">
            <v>325</v>
          </cell>
          <cell r="K239">
            <v>64.15</v>
          </cell>
        </row>
        <row r="240">
          <cell r="J240">
            <v>326</v>
          </cell>
          <cell r="K240">
            <v>64.34</v>
          </cell>
        </row>
        <row r="241">
          <cell r="J241">
            <v>327</v>
          </cell>
          <cell r="K241">
            <v>64.53</v>
          </cell>
        </row>
        <row r="242">
          <cell r="J242">
            <v>328</v>
          </cell>
          <cell r="K242">
            <v>64.72</v>
          </cell>
        </row>
        <row r="243">
          <cell r="J243">
            <v>329</v>
          </cell>
          <cell r="K243">
            <v>64.91</v>
          </cell>
        </row>
        <row r="244">
          <cell r="J244">
            <v>330</v>
          </cell>
          <cell r="K244">
            <v>65.1</v>
          </cell>
        </row>
        <row r="245">
          <cell r="J245">
            <v>331</v>
          </cell>
          <cell r="K245">
            <v>65.28999999999999</v>
          </cell>
        </row>
        <row r="246">
          <cell r="J246">
            <v>332</v>
          </cell>
          <cell r="K246">
            <v>65.48</v>
          </cell>
        </row>
        <row r="247">
          <cell r="J247">
            <v>333</v>
          </cell>
          <cell r="K247">
            <v>65.67</v>
          </cell>
        </row>
        <row r="248">
          <cell r="J248">
            <v>334</v>
          </cell>
          <cell r="K248">
            <v>65.86</v>
          </cell>
        </row>
        <row r="249">
          <cell r="J249">
            <v>335</v>
          </cell>
          <cell r="K249">
            <v>66.05</v>
          </cell>
        </row>
        <row r="250">
          <cell r="J250">
            <v>336</v>
          </cell>
          <cell r="K250">
            <v>66.24000000000001</v>
          </cell>
        </row>
        <row r="251">
          <cell r="J251">
            <v>337</v>
          </cell>
          <cell r="K251">
            <v>66.43</v>
          </cell>
        </row>
        <row r="252">
          <cell r="J252">
            <v>338</v>
          </cell>
          <cell r="K252">
            <v>66.62</v>
          </cell>
        </row>
        <row r="253">
          <cell r="J253">
            <v>339</v>
          </cell>
          <cell r="K253">
            <v>66.81</v>
          </cell>
        </row>
        <row r="254">
          <cell r="J254">
            <v>340</v>
          </cell>
          <cell r="K254">
            <v>67</v>
          </cell>
        </row>
        <row r="255">
          <cell r="J255">
            <v>341</v>
          </cell>
          <cell r="K255">
            <v>67.19</v>
          </cell>
        </row>
        <row r="256">
          <cell r="J256">
            <v>342</v>
          </cell>
          <cell r="K256">
            <v>67.38</v>
          </cell>
        </row>
        <row r="257">
          <cell r="J257">
            <v>343</v>
          </cell>
          <cell r="K257">
            <v>67.57</v>
          </cell>
        </row>
        <row r="258">
          <cell r="J258">
            <v>344</v>
          </cell>
          <cell r="K258">
            <v>67.76</v>
          </cell>
        </row>
        <row r="259">
          <cell r="J259">
            <v>345</v>
          </cell>
          <cell r="K259">
            <v>67.95</v>
          </cell>
        </row>
        <row r="260">
          <cell r="J260">
            <v>346</v>
          </cell>
          <cell r="K260">
            <v>68.14</v>
          </cell>
        </row>
        <row r="261">
          <cell r="J261">
            <v>347</v>
          </cell>
          <cell r="K261">
            <v>68.33</v>
          </cell>
        </row>
        <row r="262">
          <cell r="J262">
            <v>348</v>
          </cell>
          <cell r="K262">
            <v>68.52</v>
          </cell>
        </row>
        <row r="263">
          <cell r="J263">
            <v>349</v>
          </cell>
          <cell r="K263">
            <v>68.71000000000001</v>
          </cell>
        </row>
        <row r="264">
          <cell r="J264">
            <v>350</v>
          </cell>
          <cell r="K264">
            <v>68.9</v>
          </cell>
        </row>
        <row r="265">
          <cell r="J265">
            <v>351</v>
          </cell>
          <cell r="K265">
            <v>69.09</v>
          </cell>
        </row>
        <row r="266">
          <cell r="J266">
            <v>352</v>
          </cell>
          <cell r="K266">
            <v>69.28</v>
          </cell>
        </row>
        <row r="267">
          <cell r="J267">
            <v>353</v>
          </cell>
          <cell r="K267">
            <v>69.47</v>
          </cell>
        </row>
        <row r="268">
          <cell r="J268">
            <v>354</v>
          </cell>
          <cell r="K268">
            <v>69.66</v>
          </cell>
        </row>
        <row r="269">
          <cell r="J269">
            <v>355</v>
          </cell>
          <cell r="K269">
            <v>69.85</v>
          </cell>
        </row>
        <row r="270">
          <cell r="J270">
            <v>356</v>
          </cell>
          <cell r="K270">
            <v>70.03999999999999</v>
          </cell>
        </row>
        <row r="271">
          <cell r="J271">
            <v>357</v>
          </cell>
          <cell r="K271">
            <v>70.23</v>
          </cell>
        </row>
        <row r="272">
          <cell r="J272">
            <v>358</v>
          </cell>
          <cell r="K272">
            <v>70.42</v>
          </cell>
        </row>
        <row r="273">
          <cell r="J273">
            <v>359</v>
          </cell>
          <cell r="K273">
            <v>70.61</v>
          </cell>
        </row>
        <row r="274">
          <cell r="J274">
            <v>360</v>
          </cell>
          <cell r="K274">
            <v>70.8</v>
          </cell>
        </row>
        <row r="275">
          <cell r="J275">
            <v>361</v>
          </cell>
          <cell r="K275">
            <v>70.99000000000001</v>
          </cell>
        </row>
        <row r="276">
          <cell r="J276">
            <v>362</v>
          </cell>
          <cell r="K276">
            <v>71.18</v>
          </cell>
        </row>
        <row r="277">
          <cell r="J277">
            <v>363</v>
          </cell>
          <cell r="K277">
            <v>71.37</v>
          </cell>
        </row>
        <row r="278">
          <cell r="J278">
            <v>364</v>
          </cell>
          <cell r="K278">
            <v>71.56</v>
          </cell>
        </row>
        <row r="279">
          <cell r="J279">
            <v>365</v>
          </cell>
          <cell r="K279">
            <v>71.75</v>
          </cell>
        </row>
        <row r="280">
          <cell r="J280">
            <v>366</v>
          </cell>
          <cell r="K280">
            <v>71.94</v>
          </cell>
        </row>
        <row r="281">
          <cell r="J281">
            <v>367</v>
          </cell>
          <cell r="K281">
            <v>72.13</v>
          </cell>
        </row>
        <row r="282">
          <cell r="J282">
            <v>368</v>
          </cell>
          <cell r="K282">
            <v>72.32</v>
          </cell>
        </row>
        <row r="283">
          <cell r="J283">
            <v>369</v>
          </cell>
          <cell r="K283">
            <v>72.51</v>
          </cell>
        </row>
        <row r="284">
          <cell r="J284">
            <v>370</v>
          </cell>
          <cell r="K284">
            <v>72.7</v>
          </cell>
        </row>
        <row r="285">
          <cell r="J285">
            <v>371</v>
          </cell>
          <cell r="K285">
            <v>72.89</v>
          </cell>
        </row>
        <row r="286">
          <cell r="J286">
            <v>372</v>
          </cell>
          <cell r="K286">
            <v>73.08</v>
          </cell>
        </row>
        <row r="287">
          <cell r="J287">
            <v>373</v>
          </cell>
          <cell r="K287">
            <v>73.27</v>
          </cell>
        </row>
        <row r="288">
          <cell r="J288">
            <v>374</v>
          </cell>
          <cell r="K288">
            <v>73.46000000000001</v>
          </cell>
        </row>
        <row r="289">
          <cell r="J289">
            <v>375</v>
          </cell>
          <cell r="K289">
            <v>73.65</v>
          </cell>
        </row>
        <row r="290">
          <cell r="J290">
            <v>376</v>
          </cell>
          <cell r="K290">
            <v>73.84</v>
          </cell>
        </row>
        <row r="291">
          <cell r="J291">
            <v>377</v>
          </cell>
          <cell r="K291">
            <v>74.03</v>
          </cell>
        </row>
        <row r="292">
          <cell r="J292">
            <v>378</v>
          </cell>
          <cell r="K292">
            <v>74.22</v>
          </cell>
        </row>
        <row r="293">
          <cell r="J293">
            <v>379</v>
          </cell>
          <cell r="K293">
            <v>74.41</v>
          </cell>
        </row>
        <row r="294">
          <cell r="J294">
            <v>380</v>
          </cell>
          <cell r="K294">
            <v>74.6</v>
          </cell>
        </row>
        <row r="295">
          <cell r="J295">
            <v>381</v>
          </cell>
          <cell r="K295">
            <v>74.78999999999999</v>
          </cell>
        </row>
        <row r="296">
          <cell r="J296">
            <v>382</v>
          </cell>
          <cell r="K296">
            <v>74.98</v>
          </cell>
        </row>
        <row r="297">
          <cell r="J297">
            <v>383</v>
          </cell>
          <cell r="K297">
            <v>75.17</v>
          </cell>
        </row>
        <row r="298">
          <cell r="J298">
            <v>384</v>
          </cell>
          <cell r="K298">
            <v>75.36</v>
          </cell>
        </row>
        <row r="299">
          <cell r="J299">
            <v>385</v>
          </cell>
          <cell r="K299">
            <v>75.55</v>
          </cell>
        </row>
        <row r="300">
          <cell r="J300">
            <v>386</v>
          </cell>
          <cell r="K300">
            <v>75.74000000000001</v>
          </cell>
        </row>
        <row r="301">
          <cell r="J301">
            <v>387</v>
          </cell>
          <cell r="K301">
            <v>75.93</v>
          </cell>
        </row>
        <row r="302">
          <cell r="J302">
            <v>388</v>
          </cell>
          <cell r="K302">
            <v>76.12</v>
          </cell>
        </row>
        <row r="303">
          <cell r="J303">
            <v>389</v>
          </cell>
          <cell r="K303">
            <v>76.31</v>
          </cell>
        </row>
        <row r="304">
          <cell r="J304">
            <v>390</v>
          </cell>
          <cell r="K304">
            <v>76.5</v>
          </cell>
        </row>
        <row r="305">
          <cell r="J305">
            <v>391</v>
          </cell>
          <cell r="K305">
            <v>76.69</v>
          </cell>
        </row>
        <row r="306">
          <cell r="J306">
            <v>392</v>
          </cell>
          <cell r="K306">
            <v>76.88</v>
          </cell>
        </row>
        <row r="307">
          <cell r="J307">
            <v>393</v>
          </cell>
          <cell r="K307">
            <v>77.07</v>
          </cell>
        </row>
        <row r="308">
          <cell r="J308">
            <v>394</v>
          </cell>
          <cell r="K308">
            <v>77.26</v>
          </cell>
        </row>
        <row r="309">
          <cell r="J309">
            <v>395</v>
          </cell>
          <cell r="K309">
            <v>77.45</v>
          </cell>
        </row>
        <row r="310">
          <cell r="J310">
            <v>396</v>
          </cell>
          <cell r="K310">
            <v>77.64</v>
          </cell>
        </row>
        <row r="311">
          <cell r="J311">
            <v>397</v>
          </cell>
          <cell r="K311">
            <v>77.83</v>
          </cell>
        </row>
        <row r="312">
          <cell r="J312">
            <v>398</v>
          </cell>
          <cell r="K312">
            <v>78.02</v>
          </cell>
        </row>
        <row r="313">
          <cell r="J313">
            <v>399</v>
          </cell>
          <cell r="K313">
            <v>78.21000000000001</v>
          </cell>
        </row>
        <row r="314">
          <cell r="J314">
            <v>400</v>
          </cell>
          <cell r="K314">
            <v>78.4</v>
          </cell>
        </row>
        <row r="315">
          <cell r="J315">
            <v>401</v>
          </cell>
          <cell r="K315">
            <v>78.59</v>
          </cell>
        </row>
        <row r="316">
          <cell r="J316">
            <v>402</v>
          </cell>
          <cell r="K316">
            <v>78.78</v>
          </cell>
        </row>
        <row r="317">
          <cell r="J317">
            <v>403</v>
          </cell>
          <cell r="K317">
            <v>78.97</v>
          </cell>
        </row>
        <row r="318">
          <cell r="J318">
            <v>404</v>
          </cell>
          <cell r="K318">
            <v>79.16</v>
          </cell>
        </row>
        <row r="319">
          <cell r="J319">
            <v>405</v>
          </cell>
          <cell r="K319">
            <v>79.35</v>
          </cell>
        </row>
        <row r="320">
          <cell r="J320">
            <v>406</v>
          </cell>
          <cell r="K320">
            <v>79.53999999999999</v>
          </cell>
        </row>
        <row r="321">
          <cell r="J321">
            <v>407</v>
          </cell>
          <cell r="K321">
            <v>79.73</v>
          </cell>
        </row>
        <row r="322">
          <cell r="J322">
            <v>408</v>
          </cell>
          <cell r="K322">
            <v>79.92</v>
          </cell>
        </row>
        <row r="323">
          <cell r="J323">
            <v>409</v>
          </cell>
          <cell r="K323">
            <v>80.11</v>
          </cell>
        </row>
        <row r="324">
          <cell r="J324">
            <v>410</v>
          </cell>
          <cell r="K324">
            <v>80.3</v>
          </cell>
        </row>
        <row r="325">
          <cell r="J325">
            <v>411</v>
          </cell>
          <cell r="K325">
            <v>80.49000000000001</v>
          </cell>
        </row>
        <row r="326">
          <cell r="J326">
            <v>412</v>
          </cell>
          <cell r="K326">
            <v>80.68</v>
          </cell>
        </row>
        <row r="327">
          <cell r="J327">
            <v>413</v>
          </cell>
          <cell r="K327">
            <v>80.87</v>
          </cell>
        </row>
        <row r="328">
          <cell r="J328">
            <v>414</v>
          </cell>
          <cell r="K328">
            <v>81.06</v>
          </cell>
        </row>
        <row r="329">
          <cell r="J329">
            <v>415</v>
          </cell>
          <cell r="K329">
            <v>81.25</v>
          </cell>
        </row>
        <row r="330">
          <cell r="J330">
            <v>416</v>
          </cell>
          <cell r="K330">
            <v>81.44</v>
          </cell>
        </row>
        <row r="331">
          <cell r="J331">
            <v>417</v>
          </cell>
          <cell r="K331">
            <v>81.63</v>
          </cell>
        </row>
        <row r="332">
          <cell r="J332">
            <v>418</v>
          </cell>
          <cell r="K332">
            <v>81.82</v>
          </cell>
        </row>
        <row r="333">
          <cell r="J333">
            <v>419</v>
          </cell>
          <cell r="K333">
            <v>82.00999999999999</v>
          </cell>
        </row>
        <row r="334">
          <cell r="J334">
            <v>420</v>
          </cell>
          <cell r="K334">
            <v>82.2</v>
          </cell>
        </row>
        <row r="335">
          <cell r="J335">
            <v>421</v>
          </cell>
          <cell r="K335">
            <v>82.39</v>
          </cell>
        </row>
        <row r="336">
          <cell r="J336">
            <v>422</v>
          </cell>
          <cell r="K336">
            <v>82.58</v>
          </cell>
        </row>
        <row r="337">
          <cell r="J337">
            <v>423</v>
          </cell>
          <cell r="K337">
            <v>82.77000000000001</v>
          </cell>
        </row>
        <row r="338">
          <cell r="J338">
            <v>424</v>
          </cell>
          <cell r="K338">
            <v>82.96000000000001</v>
          </cell>
        </row>
        <row r="339">
          <cell r="J339">
            <v>425</v>
          </cell>
          <cell r="K339">
            <v>83.15</v>
          </cell>
        </row>
        <row r="340">
          <cell r="J340">
            <v>426</v>
          </cell>
          <cell r="K340">
            <v>83.34</v>
          </cell>
        </row>
        <row r="341">
          <cell r="J341">
            <v>427</v>
          </cell>
          <cell r="K341">
            <v>83.53</v>
          </cell>
        </row>
        <row r="342">
          <cell r="J342">
            <v>428</v>
          </cell>
          <cell r="K342">
            <v>83.72</v>
          </cell>
        </row>
        <row r="343">
          <cell r="J343">
            <v>429</v>
          </cell>
          <cell r="K343">
            <v>83.91</v>
          </cell>
        </row>
        <row r="344">
          <cell r="J344">
            <v>430</v>
          </cell>
          <cell r="K344">
            <v>84.1</v>
          </cell>
        </row>
        <row r="345">
          <cell r="J345">
            <v>431</v>
          </cell>
          <cell r="K345">
            <v>84.28999999999999</v>
          </cell>
        </row>
        <row r="346">
          <cell r="J346">
            <v>432</v>
          </cell>
          <cell r="K346">
            <v>84.48</v>
          </cell>
        </row>
        <row r="347">
          <cell r="J347">
            <v>433</v>
          </cell>
          <cell r="K347">
            <v>84.67</v>
          </cell>
        </row>
        <row r="348">
          <cell r="J348">
            <v>434</v>
          </cell>
          <cell r="K348">
            <v>84.86</v>
          </cell>
        </row>
        <row r="349">
          <cell r="J349">
            <v>435</v>
          </cell>
          <cell r="K349">
            <v>85.05</v>
          </cell>
        </row>
        <row r="350">
          <cell r="J350">
            <v>436</v>
          </cell>
          <cell r="K350">
            <v>85.24000000000001</v>
          </cell>
        </row>
        <row r="351">
          <cell r="J351">
            <v>437</v>
          </cell>
          <cell r="K351">
            <v>85.43</v>
          </cell>
        </row>
        <row r="352">
          <cell r="J352">
            <v>438</v>
          </cell>
          <cell r="K352">
            <v>85.62</v>
          </cell>
        </row>
        <row r="353">
          <cell r="J353">
            <v>439</v>
          </cell>
          <cell r="K353">
            <v>85.81</v>
          </cell>
        </row>
        <row r="354">
          <cell r="J354">
            <v>440</v>
          </cell>
          <cell r="K354">
            <v>86</v>
          </cell>
        </row>
        <row r="355">
          <cell r="J355">
            <v>441</v>
          </cell>
          <cell r="K355">
            <v>86.19</v>
          </cell>
        </row>
        <row r="356">
          <cell r="J356">
            <v>442</v>
          </cell>
          <cell r="K356">
            <v>86.38</v>
          </cell>
        </row>
        <row r="357">
          <cell r="J357">
            <v>443</v>
          </cell>
          <cell r="K357">
            <v>86.57</v>
          </cell>
        </row>
        <row r="358">
          <cell r="J358">
            <v>444</v>
          </cell>
          <cell r="K358">
            <v>86.75999999999999</v>
          </cell>
        </row>
        <row r="359">
          <cell r="J359">
            <v>445</v>
          </cell>
          <cell r="K359">
            <v>86.95</v>
          </cell>
        </row>
        <row r="360">
          <cell r="J360">
            <v>446</v>
          </cell>
          <cell r="K360">
            <v>87.14</v>
          </cell>
        </row>
        <row r="361">
          <cell r="J361">
            <v>447</v>
          </cell>
          <cell r="K361">
            <v>87.33</v>
          </cell>
        </row>
        <row r="362">
          <cell r="J362">
            <v>448</v>
          </cell>
          <cell r="K362">
            <v>87.52000000000001</v>
          </cell>
        </row>
        <row r="363">
          <cell r="J363">
            <v>449</v>
          </cell>
          <cell r="K363">
            <v>87.71000000000001</v>
          </cell>
        </row>
        <row r="364">
          <cell r="J364">
            <v>450</v>
          </cell>
          <cell r="K364">
            <v>87.9</v>
          </cell>
        </row>
        <row r="365">
          <cell r="J365">
            <v>451</v>
          </cell>
          <cell r="K365">
            <v>88.09</v>
          </cell>
        </row>
        <row r="366">
          <cell r="J366">
            <v>452</v>
          </cell>
          <cell r="K366">
            <v>88.28</v>
          </cell>
        </row>
        <row r="367">
          <cell r="J367">
            <v>453</v>
          </cell>
          <cell r="K367">
            <v>88.47</v>
          </cell>
        </row>
        <row r="368">
          <cell r="J368">
            <v>454</v>
          </cell>
          <cell r="K368">
            <v>88.66</v>
          </cell>
        </row>
        <row r="369">
          <cell r="J369">
            <v>455</v>
          </cell>
          <cell r="K369">
            <v>88.85</v>
          </cell>
        </row>
        <row r="370">
          <cell r="J370">
            <v>456</v>
          </cell>
          <cell r="K370">
            <v>89.03999999999999</v>
          </cell>
        </row>
        <row r="371">
          <cell r="J371">
            <v>457</v>
          </cell>
          <cell r="K371">
            <v>89.23</v>
          </cell>
        </row>
        <row r="372">
          <cell r="J372">
            <v>458</v>
          </cell>
          <cell r="K372">
            <v>89.42</v>
          </cell>
        </row>
        <row r="373">
          <cell r="J373">
            <v>459</v>
          </cell>
          <cell r="K373">
            <v>89.61</v>
          </cell>
        </row>
        <row r="374">
          <cell r="J374">
            <v>460</v>
          </cell>
          <cell r="K374">
            <v>89.8</v>
          </cell>
        </row>
        <row r="375">
          <cell r="J375">
            <v>461</v>
          </cell>
          <cell r="K375">
            <v>89.99000000000001</v>
          </cell>
        </row>
        <row r="376">
          <cell r="J376">
            <v>462</v>
          </cell>
          <cell r="K376">
            <v>90.18</v>
          </cell>
        </row>
        <row r="377">
          <cell r="J377">
            <v>463</v>
          </cell>
          <cell r="K377">
            <v>90.37</v>
          </cell>
        </row>
        <row r="378">
          <cell r="J378">
            <v>464</v>
          </cell>
          <cell r="K378">
            <v>90.56</v>
          </cell>
        </row>
        <row r="379">
          <cell r="J379">
            <v>465</v>
          </cell>
          <cell r="K379">
            <v>90.75</v>
          </cell>
        </row>
        <row r="380">
          <cell r="J380">
            <v>466</v>
          </cell>
          <cell r="K380">
            <v>90.94</v>
          </cell>
        </row>
        <row r="381">
          <cell r="J381">
            <v>467</v>
          </cell>
          <cell r="K381">
            <v>91.13</v>
          </cell>
        </row>
        <row r="382">
          <cell r="J382">
            <v>468</v>
          </cell>
          <cell r="K382">
            <v>91.32</v>
          </cell>
        </row>
        <row r="383">
          <cell r="J383">
            <v>469</v>
          </cell>
          <cell r="K383">
            <v>91.50999999999999</v>
          </cell>
        </row>
        <row r="384">
          <cell r="J384">
            <v>470</v>
          </cell>
          <cell r="K384">
            <v>91.7</v>
          </cell>
        </row>
        <row r="385">
          <cell r="J385">
            <v>471</v>
          </cell>
          <cell r="K385">
            <v>91.89</v>
          </cell>
        </row>
        <row r="386">
          <cell r="J386">
            <v>472</v>
          </cell>
          <cell r="K386">
            <v>92.08</v>
          </cell>
        </row>
        <row r="387">
          <cell r="J387">
            <v>473</v>
          </cell>
          <cell r="K387">
            <v>92.27000000000001</v>
          </cell>
        </row>
        <row r="388">
          <cell r="J388">
            <v>474</v>
          </cell>
          <cell r="K388">
            <v>92.46000000000001</v>
          </cell>
        </row>
        <row r="389">
          <cell r="J389">
            <v>475</v>
          </cell>
          <cell r="K389">
            <v>92.65</v>
          </cell>
        </row>
        <row r="390">
          <cell r="J390">
            <v>476</v>
          </cell>
          <cell r="K390">
            <v>92.84</v>
          </cell>
        </row>
        <row r="391">
          <cell r="J391">
            <v>477</v>
          </cell>
          <cell r="K391">
            <v>93.03</v>
          </cell>
        </row>
        <row r="392">
          <cell r="J392">
            <v>478</v>
          </cell>
          <cell r="K392">
            <v>93.22</v>
          </cell>
        </row>
        <row r="393">
          <cell r="J393">
            <v>479</v>
          </cell>
          <cell r="K393">
            <v>93.41</v>
          </cell>
        </row>
        <row r="394">
          <cell r="J394">
            <v>480</v>
          </cell>
          <cell r="K394">
            <v>93.6</v>
          </cell>
        </row>
        <row r="395">
          <cell r="J395">
            <v>481</v>
          </cell>
          <cell r="K395">
            <v>93.78999999999999</v>
          </cell>
        </row>
        <row r="396">
          <cell r="J396">
            <v>482</v>
          </cell>
          <cell r="K396">
            <v>93.98</v>
          </cell>
        </row>
        <row r="397">
          <cell r="J397">
            <v>483</v>
          </cell>
          <cell r="K397">
            <v>94.17</v>
          </cell>
        </row>
        <row r="398">
          <cell r="J398">
            <v>484</v>
          </cell>
          <cell r="K398">
            <v>94.36</v>
          </cell>
        </row>
        <row r="399">
          <cell r="J399">
            <v>485</v>
          </cell>
          <cell r="K399">
            <v>94.55</v>
          </cell>
        </row>
        <row r="400">
          <cell r="J400">
            <v>486</v>
          </cell>
          <cell r="K400">
            <v>94.74000000000001</v>
          </cell>
        </row>
        <row r="401">
          <cell r="J401">
            <v>487</v>
          </cell>
          <cell r="K401">
            <v>94.93</v>
          </cell>
        </row>
        <row r="402">
          <cell r="J402">
            <v>488</v>
          </cell>
          <cell r="K402">
            <v>95.12</v>
          </cell>
        </row>
        <row r="403">
          <cell r="J403">
            <v>489</v>
          </cell>
          <cell r="K403">
            <v>95.31</v>
          </cell>
        </row>
        <row r="404">
          <cell r="J404">
            <v>490</v>
          </cell>
          <cell r="K404">
            <v>95.5</v>
          </cell>
        </row>
        <row r="405">
          <cell r="J405">
            <v>491</v>
          </cell>
          <cell r="K405">
            <v>95.69</v>
          </cell>
        </row>
        <row r="406">
          <cell r="J406">
            <v>492</v>
          </cell>
          <cell r="K406">
            <v>95.88</v>
          </cell>
        </row>
        <row r="407">
          <cell r="J407">
            <v>493</v>
          </cell>
          <cell r="K407">
            <v>96.07</v>
          </cell>
        </row>
        <row r="408">
          <cell r="J408">
            <v>494</v>
          </cell>
          <cell r="K408">
            <v>96.25999999999999</v>
          </cell>
        </row>
        <row r="409">
          <cell r="J409">
            <v>495</v>
          </cell>
          <cell r="K409">
            <v>96.45</v>
          </cell>
        </row>
        <row r="410">
          <cell r="J410">
            <v>496</v>
          </cell>
          <cell r="K410">
            <v>96.64</v>
          </cell>
        </row>
        <row r="411">
          <cell r="J411">
            <v>497</v>
          </cell>
          <cell r="K411">
            <v>96.83</v>
          </cell>
        </row>
        <row r="412">
          <cell r="J412">
            <v>498</v>
          </cell>
          <cell r="K412">
            <v>97.02000000000001</v>
          </cell>
        </row>
        <row r="413">
          <cell r="J413">
            <v>499</v>
          </cell>
          <cell r="K413">
            <v>97.21000000000001</v>
          </cell>
        </row>
        <row r="414">
          <cell r="J414">
            <v>500</v>
          </cell>
          <cell r="K414">
            <v>97.4</v>
          </cell>
        </row>
        <row r="415">
          <cell r="J415">
            <v>501</v>
          </cell>
          <cell r="K415">
            <v>97.59</v>
          </cell>
        </row>
        <row r="416">
          <cell r="J416">
            <v>502</v>
          </cell>
          <cell r="K416">
            <v>97.78</v>
          </cell>
        </row>
        <row r="417">
          <cell r="J417">
            <v>503</v>
          </cell>
          <cell r="K417">
            <v>97.97</v>
          </cell>
        </row>
        <row r="418">
          <cell r="J418">
            <v>504</v>
          </cell>
          <cell r="K418">
            <v>98.16</v>
          </cell>
        </row>
        <row r="419">
          <cell r="J419">
            <v>505</v>
          </cell>
          <cell r="K419">
            <v>98.35</v>
          </cell>
        </row>
        <row r="420">
          <cell r="J420">
            <v>506</v>
          </cell>
          <cell r="K420">
            <v>98.53999999999999</v>
          </cell>
        </row>
        <row r="421">
          <cell r="J421">
            <v>507</v>
          </cell>
          <cell r="K421">
            <v>98.73</v>
          </cell>
        </row>
        <row r="422">
          <cell r="J422">
            <v>508</v>
          </cell>
          <cell r="K422">
            <v>98.92</v>
          </cell>
        </row>
        <row r="423">
          <cell r="J423">
            <v>509</v>
          </cell>
          <cell r="K423">
            <v>99.11</v>
          </cell>
        </row>
        <row r="424">
          <cell r="J424">
            <v>510</v>
          </cell>
          <cell r="K424">
            <v>99.3</v>
          </cell>
        </row>
        <row r="425">
          <cell r="J425">
            <v>511</v>
          </cell>
          <cell r="K425">
            <v>99.49000000000001</v>
          </cell>
        </row>
        <row r="426">
          <cell r="J426">
            <v>512</v>
          </cell>
          <cell r="K426">
            <v>99.68</v>
          </cell>
        </row>
        <row r="427">
          <cell r="J427">
            <v>513</v>
          </cell>
          <cell r="K427">
            <v>99.87</v>
          </cell>
        </row>
        <row r="428">
          <cell r="J428">
            <v>514</v>
          </cell>
          <cell r="K428">
            <v>100.06</v>
          </cell>
        </row>
        <row r="429">
          <cell r="J429">
            <v>515</v>
          </cell>
          <cell r="K429">
            <v>100.25</v>
          </cell>
        </row>
        <row r="430">
          <cell r="J430">
            <v>516</v>
          </cell>
          <cell r="K430">
            <v>100.44</v>
          </cell>
        </row>
        <row r="431">
          <cell r="J431">
            <v>517</v>
          </cell>
          <cell r="K431">
            <v>100.63</v>
          </cell>
        </row>
        <row r="432">
          <cell r="J432">
            <v>518</v>
          </cell>
          <cell r="K432">
            <v>100.82</v>
          </cell>
        </row>
        <row r="433">
          <cell r="J433">
            <v>519</v>
          </cell>
          <cell r="K433">
            <v>101.00999999999999</v>
          </cell>
        </row>
        <row r="434">
          <cell r="J434">
            <v>520</v>
          </cell>
          <cell r="K434">
            <v>101.2</v>
          </cell>
        </row>
        <row r="435">
          <cell r="J435">
            <v>521</v>
          </cell>
          <cell r="K435">
            <v>101.39</v>
          </cell>
        </row>
        <row r="436">
          <cell r="J436">
            <v>522</v>
          </cell>
          <cell r="K436">
            <v>101.58</v>
          </cell>
        </row>
        <row r="437">
          <cell r="J437">
            <v>523</v>
          </cell>
          <cell r="K437">
            <v>101.77000000000001</v>
          </cell>
        </row>
        <row r="438">
          <cell r="J438">
            <v>524</v>
          </cell>
          <cell r="K438">
            <v>101.96000000000001</v>
          </cell>
        </row>
        <row r="439">
          <cell r="J439">
            <v>525</v>
          </cell>
          <cell r="K439">
            <v>102.15</v>
          </cell>
        </row>
        <row r="440">
          <cell r="J440">
            <v>526</v>
          </cell>
          <cell r="K440">
            <v>102.34</v>
          </cell>
        </row>
        <row r="441">
          <cell r="J441">
            <v>527</v>
          </cell>
          <cell r="K441">
            <v>102.53</v>
          </cell>
        </row>
        <row r="442">
          <cell r="J442">
            <v>528</v>
          </cell>
          <cell r="K442">
            <v>102.72</v>
          </cell>
        </row>
        <row r="443">
          <cell r="J443">
            <v>529</v>
          </cell>
          <cell r="K443">
            <v>102.91</v>
          </cell>
        </row>
        <row r="444">
          <cell r="J444">
            <v>530</v>
          </cell>
          <cell r="K444">
            <v>103.1</v>
          </cell>
        </row>
        <row r="445">
          <cell r="J445">
            <v>531</v>
          </cell>
          <cell r="K445">
            <v>103.28999999999999</v>
          </cell>
        </row>
        <row r="446">
          <cell r="J446">
            <v>532</v>
          </cell>
          <cell r="K446">
            <v>103.48</v>
          </cell>
        </row>
        <row r="447">
          <cell r="J447">
            <v>533</v>
          </cell>
          <cell r="K447">
            <v>103.67</v>
          </cell>
        </row>
        <row r="448">
          <cell r="J448">
            <v>534</v>
          </cell>
          <cell r="K448">
            <v>103.86</v>
          </cell>
        </row>
        <row r="449">
          <cell r="J449">
            <v>535</v>
          </cell>
          <cell r="K449">
            <v>104.05</v>
          </cell>
        </row>
        <row r="450">
          <cell r="J450">
            <v>536</v>
          </cell>
          <cell r="K450">
            <v>104.24000000000001</v>
          </cell>
        </row>
        <row r="451">
          <cell r="J451">
            <v>537</v>
          </cell>
          <cell r="K451">
            <v>104.43</v>
          </cell>
        </row>
        <row r="452">
          <cell r="J452">
            <v>538</v>
          </cell>
          <cell r="K452">
            <v>104.62</v>
          </cell>
        </row>
        <row r="453">
          <cell r="J453">
            <v>539</v>
          </cell>
          <cell r="K453">
            <v>104.81</v>
          </cell>
        </row>
        <row r="454">
          <cell r="J454">
            <v>540</v>
          </cell>
          <cell r="K454">
            <v>105</v>
          </cell>
        </row>
        <row r="455">
          <cell r="J455">
            <v>541</v>
          </cell>
          <cell r="K455">
            <v>105.19</v>
          </cell>
        </row>
        <row r="456">
          <cell r="J456">
            <v>542</v>
          </cell>
          <cell r="K456">
            <v>105.38</v>
          </cell>
        </row>
        <row r="457">
          <cell r="J457">
            <v>543</v>
          </cell>
          <cell r="K457">
            <v>105.57</v>
          </cell>
        </row>
        <row r="458">
          <cell r="J458">
            <v>544</v>
          </cell>
          <cell r="K458">
            <v>105.75999999999999</v>
          </cell>
        </row>
        <row r="459">
          <cell r="J459">
            <v>545</v>
          </cell>
          <cell r="K459">
            <v>105.95</v>
          </cell>
        </row>
        <row r="460">
          <cell r="J460">
            <v>546</v>
          </cell>
          <cell r="K460">
            <v>106.14</v>
          </cell>
        </row>
        <row r="461">
          <cell r="J461">
            <v>547</v>
          </cell>
          <cell r="K461">
            <v>106.33</v>
          </cell>
        </row>
        <row r="462">
          <cell r="J462">
            <v>548</v>
          </cell>
          <cell r="K462">
            <v>106.52000000000001</v>
          </cell>
        </row>
        <row r="463">
          <cell r="J463">
            <v>549</v>
          </cell>
          <cell r="K463">
            <v>106.71000000000001</v>
          </cell>
        </row>
        <row r="464">
          <cell r="J464">
            <v>550</v>
          </cell>
          <cell r="K464">
            <v>106.9</v>
          </cell>
        </row>
      </sheetData>
      <sheetData sheetId="3">
        <row r="3">
          <cell r="C3">
            <v>19</v>
          </cell>
        </row>
        <row r="4">
          <cell r="C4">
            <v>16</v>
          </cell>
        </row>
        <row r="5">
          <cell r="C5">
            <v>14</v>
          </cell>
          <cell r="G5">
            <v>0.3</v>
          </cell>
          <cell r="H5">
            <v>0.1</v>
          </cell>
        </row>
        <row r="6">
          <cell r="G6">
            <v>0.35</v>
          </cell>
          <cell r="H6">
            <v>0.12</v>
          </cell>
        </row>
        <row r="7">
          <cell r="G7">
            <v>0.4</v>
          </cell>
          <cell r="H7">
            <v>0.15</v>
          </cell>
        </row>
      </sheetData>
      <sheetData sheetId="4">
        <row r="3">
          <cell r="B3">
            <v>20</v>
          </cell>
        </row>
        <row r="4">
          <cell r="B4">
            <v>24</v>
          </cell>
        </row>
        <row r="5">
          <cell r="B5">
            <v>20</v>
          </cell>
        </row>
        <row r="6">
          <cell r="B6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FUNKSUB"/>
    </sheetNames>
    <sheetDataSet>
      <sheetData sheetId="1">
        <row r="3">
          <cell r="H3">
            <v>17527</v>
          </cell>
        </row>
        <row r="4">
          <cell r="D4">
            <v>106.6007</v>
          </cell>
          <cell r="H4">
            <v>20028</v>
          </cell>
        </row>
        <row r="5">
          <cell r="H5">
            <v>22852</v>
          </cell>
        </row>
        <row r="6">
          <cell r="H6">
            <v>24294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1"/>
  <sheetViews>
    <sheetView tabSelected="1" workbookViewId="0" topLeftCell="A106">
      <selection activeCell="F143" sqref="F143"/>
    </sheetView>
  </sheetViews>
  <sheetFormatPr defaultColWidth="11.421875" defaultRowHeight="12.75"/>
  <cols>
    <col min="1" max="1" width="12.140625" style="0" customWidth="1"/>
    <col min="2" max="2" width="4.7109375" style="0" customWidth="1"/>
    <col min="3" max="3" width="5.57421875" style="0" customWidth="1"/>
    <col min="4" max="4" width="5.28125" style="0" customWidth="1"/>
    <col min="5" max="5" width="5.8515625" style="0" customWidth="1"/>
    <col min="6" max="6" width="6.00390625" style="0" bestFit="1" customWidth="1"/>
    <col min="7" max="7" width="12.140625" style="0" customWidth="1"/>
    <col min="8" max="8" width="4.7109375" style="0" customWidth="1"/>
    <col min="9" max="9" width="5.57421875" style="0" customWidth="1"/>
    <col min="10" max="10" width="5.28125" style="0" customWidth="1"/>
    <col min="11" max="11" width="5.8515625" style="0" customWidth="1"/>
    <col min="13" max="13" width="2.7109375" style="0" customWidth="1"/>
  </cols>
  <sheetData>
    <row r="1" spans="1:11" s="1" customFormat="1" ht="12.75">
      <c r="A1" s="452" t="s">
        <v>0</v>
      </c>
      <c r="B1" s="453"/>
      <c r="C1" s="453"/>
      <c r="D1" s="453"/>
      <c r="E1" s="453"/>
      <c r="F1" s="453"/>
      <c r="G1" s="453"/>
      <c r="H1" s="454"/>
      <c r="I1" s="454"/>
      <c r="J1" s="454"/>
      <c r="K1" s="455"/>
    </row>
    <row r="2" spans="1:11" s="197" customFormat="1" ht="12.75">
      <c r="A2" s="456" t="s">
        <v>468</v>
      </c>
      <c r="B2" s="457"/>
      <c r="C2" s="457"/>
      <c r="D2" s="457"/>
      <c r="E2" s="457"/>
      <c r="F2" s="457"/>
      <c r="G2" s="457"/>
      <c r="H2" s="458"/>
      <c r="I2" s="458"/>
      <c r="J2" s="458"/>
      <c r="K2" s="459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3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/>
      <c r="G4" s="3" t="s">
        <v>6</v>
      </c>
      <c r="H4" s="2" t="s">
        <v>2</v>
      </c>
      <c r="I4" s="2" t="s">
        <v>3</v>
      </c>
      <c r="J4" s="2" t="s">
        <v>4</v>
      </c>
      <c r="K4" s="2" t="s">
        <v>5</v>
      </c>
    </row>
    <row r="5" spans="1:11" ht="12.75">
      <c r="A5" s="2" t="s">
        <v>7</v>
      </c>
      <c r="B5" s="2">
        <v>677</v>
      </c>
      <c r="C5" s="2">
        <v>1701</v>
      </c>
      <c r="D5" s="2">
        <v>249</v>
      </c>
      <c r="E5" s="2">
        <v>2627</v>
      </c>
      <c r="F5" s="2"/>
      <c r="G5" s="2" t="s">
        <v>7</v>
      </c>
      <c r="H5" s="2">
        <v>724</v>
      </c>
      <c r="I5" s="2">
        <v>2315</v>
      </c>
      <c r="J5" s="2">
        <v>192</v>
      </c>
      <c r="K5" s="2">
        <f>SUM(H5:J5)</f>
        <v>3231</v>
      </c>
    </row>
    <row r="6" spans="1:11" ht="12.75">
      <c r="A6" s="2" t="s">
        <v>8</v>
      </c>
      <c r="B6" s="2">
        <v>1270</v>
      </c>
      <c r="C6" s="2">
        <v>2730</v>
      </c>
      <c r="D6" s="2">
        <v>582</v>
      </c>
      <c r="E6" s="2">
        <v>4582</v>
      </c>
      <c r="F6" s="2"/>
      <c r="G6" s="2" t="s">
        <v>8</v>
      </c>
      <c r="H6" s="2">
        <v>1314</v>
      </c>
      <c r="I6" s="2">
        <v>3192</v>
      </c>
      <c r="J6" s="2">
        <v>572</v>
      </c>
      <c r="K6" s="2">
        <f>SUM(H6:J6)</f>
        <v>5078</v>
      </c>
    </row>
    <row r="7" spans="1:11" ht="12.75">
      <c r="A7" s="2" t="s">
        <v>9</v>
      </c>
      <c r="B7" s="2">
        <v>1698</v>
      </c>
      <c r="C7" s="2">
        <v>256</v>
      </c>
      <c r="D7" s="2">
        <v>2125</v>
      </c>
      <c r="E7" s="2">
        <v>4079</v>
      </c>
      <c r="F7" s="2"/>
      <c r="G7" s="2" t="s">
        <v>9</v>
      </c>
      <c r="H7" s="2">
        <v>1988</v>
      </c>
      <c r="I7" s="2">
        <v>0</v>
      </c>
      <c r="J7" s="2">
        <v>2079</v>
      </c>
      <c r="K7" s="2">
        <v>4067</v>
      </c>
    </row>
    <row r="8" spans="1:11" ht="12.75">
      <c r="A8" s="2" t="s">
        <v>10</v>
      </c>
      <c r="B8" s="2">
        <v>50</v>
      </c>
      <c r="C8" s="2">
        <v>0</v>
      </c>
      <c r="D8" s="2">
        <v>18</v>
      </c>
      <c r="E8" s="2">
        <v>68</v>
      </c>
      <c r="F8" s="2"/>
      <c r="G8" s="2" t="s">
        <v>10</v>
      </c>
      <c r="H8" s="2">
        <v>116</v>
      </c>
      <c r="I8" s="2">
        <v>0</v>
      </c>
      <c r="J8" s="2">
        <v>58</v>
      </c>
      <c r="K8" s="2">
        <v>174</v>
      </c>
    </row>
    <row r="9" spans="1:11" ht="12.75">
      <c r="A9" s="2" t="s">
        <v>11</v>
      </c>
      <c r="B9" s="2">
        <v>206</v>
      </c>
      <c r="C9" s="2">
        <v>24</v>
      </c>
      <c r="D9" s="2">
        <v>21</v>
      </c>
      <c r="E9" s="2">
        <v>251</v>
      </c>
      <c r="F9" s="2"/>
      <c r="G9" s="2" t="s">
        <v>11</v>
      </c>
      <c r="H9" s="2">
        <v>218</v>
      </c>
      <c r="I9" s="2">
        <v>38</v>
      </c>
      <c r="J9" s="2">
        <v>36</v>
      </c>
      <c r="K9" s="2">
        <v>292</v>
      </c>
    </row>
    <row r="10" spans="1:11" ht="12.75">
      <c r="A10" s="4" t="s">
        <v>12</v>
      </c>
      <c r="B10" s="4">
        <v>3901</v>
      </c>
      <c r="C10" s="4">
        <v>4711</v>
      </c>
      <c r="D10" s="4">
        <v>2995</v>
      </c>
      <c r="E10" s="4">
        <v>11607</v>
      </c>
      <c r="F10" s="4"/>
      <c r="G10" s="4" t="s">
        <v>12</v>
      </c>
      <c r="H10" s="4">
        <v>4360</v>
      </c>
      <c r="I10" s="4">
        <v>5545</v>
      </c>
      <c r="J10" s="4">
        <v>2937</v>
      </c>
      <c r="K10" s="4">
        <v>12842</v>
      </c>
    </row>
    <row r="11" spans="1:11" ht="12.75">
      <c r="A11" s="2" t="s">
        <v>13</v>
      </c>
      <c r="B11" s="2">
        <v>1007</v>
      </c>
      <c r="C11" s="2">
        <v>761</v>
      </c>
      <c r="D11" s="2">
        <v>192</v>
      </c>
      <c r="E11" s="2">
        <v>1960</v>
      </c>
      <c r="F11" s="2"/>
      <c r="G11" s="2" t="s">
        <v>13</v>
      </c>
      <c r="H11" s="2">
        <v>1041</v>
      </c>
      <c r="I11" s="2">
        <v>533</v>
      </c>
      <c r="J11" s="2">
        <v>214</v>
      </c>
      <c r="K11" s="2">
        <v>1788</v>
      </c>
    </row>
    <row r="12" spans="1:11" ht="12.75">
      <c r="A12" s="4" t="s">
        <v>12</v>
      </c>
      <c r="B12" s="4">
        <v>4908</v>
      </c>
      <c r="C12" s="4">
        <v>5472</v>
      </c>
      <c r="D12" s="4">
        <v>3187</v>
      </c>
      <c r="E12" s="4">
        <v>13567</v>
      </c>
      <c r="F12" s="4"/>
      <c r="G12" s="4" t="s">
        <v>12</v>
      </c>
      <c r="H12" s="4">
        <v>5401</v>
      </c>
      <c r="I12" s="4">
        <v>6078</v>
      </c>
      <c r="J12" s="4">
        <v>3151</v>
      </c>
      <c r="K12" s="4">
        <v>14630</v>
      </c>
    </row>
    <row r="13" spans="1:6" ht="12.75">
      <c r="A13" s="2"/>
      <c r="B13" s="2"/>
      <c r="C13" s="2"/>
      <c r="D13" s="2"/>
      <c r="E13" s="2"/>
      <c r="F13" s="2"/>
    </row>
    <row r="14" spans="1:11" ht="12.75">
      <c r="A14" s="3" t="s">
        <v>14</v>
      </c>
      <c r="B14" s="2" t="s">
        <v>2</v>
      </c>
      <c r="C14" s="2" t="s">
        <v>3</v>
      </c>
      <c r="D14" s="2" t="s">
        <v>4</v>
      </c>
      <c r="E14" s="2" t="s">
        <v>5</v>
      </c>
      <c r="F14" s="2"/>
      <c r="G14" s="3" t="s">
        <v>15</v>
      </c>
      <c r="H14" s="2" t="s">
        <v>2</v>
      </c>
      <c r="I14" s="2" t="s">
        <v>3</v>
      </c>
      <c r="J14" s="2" t="s">
        <v>4</v>
      </c>
      <c r="K14" s="2" t="s">
        <v>5</v>
      </c>
    </row>
    <row r="15" spans="1:11" ht="12.75">
      <c r="A15" s="2" t="s">
        <v>7</v>
      </c>
      <c r="B15" s="2">
        <v>657</v>
      </c>
      <c r="C15" s="2">
        <v>1735</v>
      </c>
      <c r="D15" s="2">
        <v>246</v>
      </c>
      <c r="E15" s="2">
        <v>2638</v>
      </c>
      <c r="F15" s="2"/>
      <c r="G15" s="2" t="s">
        <v>7</v>
      </c>
      <c r="H15" s="2">
        <v>700</v>
      </c>
      <c r="I15" s="2">
        <v>2375</v>
      </c>
      <c r="J15" s="2">
        <v>204</v>
      </c>
      <c r="K15" s="2">
        <v>3279</v>
      </c>
    </row>
    <row r="16" spans="1:11" ht="12.75">
      <c r="A16" s="2" t="s">
        <v>8</v>
      </c>
      <c r="B16" s="2">
        <v>1325</v>
      </c>
      <c r="C16" s="2">
        <v>2756</v>
      </c>
      <c r="D16" s="2">
        <v>619</v>
      </c>
      <c r="E16" s="2">
        <v>4700</v>
      </c>
      <c r="F16" s="2"/>
      <c r="G16" s="2" t="s">
        <v>8</v>
      </c>
      <c r="H16" s="2">
        <v>1293</v>
      </c>
      <c r="I16" s="2">
        <v>3386</v>
      </c>
      <c r="J16" s="2">
        <v>547</v>
      </c>
      <c r="K16" s="2">
        <v>5226</v>
      </c>
    </row>
    <row r="17" spans="1:11" ht="12.75">
      <c r="A17" s="2" t="s">
        <v>9</v>
      </c>
      <c r="B17" s="2">
        <v>1559</v>
      </c>
      <c r="C17" s="2">
        <v>234</v>
      </c>
      <c r="D17" s="2">
        <v>2031</v>
      </c>
      <c r="E17" s="2">
        <v>3824</v>
      </c>
      <c r="F17" s="2"/>
      <c r="G17" s="2" t="s">
        <v>9</v>
      </c>
      <c r="H17" s="2">
        <v>2084</v>
      </c>
      <c r="I17" s="2">
        <v>0</v>
      </c>
      <c r="J17" s="2">
        <v>2155</v>
      </c>
      <c r="K17" s="2">
        <v>4239</v>
      </c>
    </row>
    <row r="18" spans="1:11" ht="12.75">
      <c r="A18" s="2" t="s">
        <v>10</v>
      </c>
      <c r="B18" s="2">
        <v>58</v>
      </c>
      <c r="C18" s="2">
        <v>0</v>
      </c>
      <c r="D18" s="2">
        <v>24</v>
      </c>
      <c r="E18" s="2">
        <v>82</v>
      </c>
      <c r="F18" s="2"/>
      <c r="G18" s="2" t="s">
        <v>10</v>
      </c>
      <c r="H18" s="2">
        <v>103</v>
      </c>
      <c r="I18" s="2">
        <v>0</v>
      </c>
      <c r="J18" s="2">
        <v>77</v>
      </c>
      <c r="K18" s="2">
        <v>180</v>
      </c>
    </row>
    <row r="19" spans="1:11" ht="12.75">
      <c r="A19" s="2" t="s">
        <v>11</v>
      </c>
      <c r="B19" s="2">
        <v>204</v>
      </c>
      <c r="C19" s="2">
        <v>30</v>
      </c>
      <c r="D19" s="2">
        <v>25</v>
      </c>
      <c r="E19" s="2">
        <v>259</v>
      </c>
      <c r="F19" s="2"/>
      <c r="G19" s="2" t="s">
        <v>11</v>
      </c>
      <c r="H19" s="2">
        <v>260</v>
      </c>
      <c r="I19" s="2">
        <v>0</v>
      </c>
      <c r="J19" s="2">
        <v>38</v>
      </c>
      <c r="K19" s="2">
        <v>298</v>
      </c>
    </row>
    <row r="20" spans="1:11" ht="12.75">
      <c r="A20" s="4" t="s">
        <v>12</v>
      </c>
      <c r="B20" s="4">
        <v>3803</v>
      </c>
      <c r="C20" s="4">
        <v>4755</v>
      </c>
      <c r="D20" s="4">
        <v>2945</v>
      </c>
      <c r="E20" s="4">
        <v>11503</v>
      </c>
      <c r="F20" s="4"/>
      <c r="G20" s="4" t="s">
        <v>12</v>
      </c>
      <c r="H20" s="4">
        <v>4440</v>
      </c>
      <c r="I20" s="4">
        <v>5761</v>
      </c>
      <c r="J20" s="4">
        <v>3021</v>
      </c>
      <c r="K20" s="4">
        <v>13222</v>
      </c>
    </row>
    <row r="21" spans="1:11" ht="12.75">
      <c r="A21" s="2" t="s">
        <v>13</v>
      </c>
      <c r="B21" s="2">
        <v>912</v>
      </c>
      <c r="C21" s="2">
        <v>901</v>
      </c>
      <c r="D21" s="2">
        <v>208</v>
      </c>
      <c r="E21" s="2">
        <v>2021</v>
      </c>
      <c r="F21" s="2"/>
      <c r="G21" s="2" t="s">
        <v>13</v>
      </c>
      <c r="H21" s="2">
        <v>1004</v>
      </c>
      <c r="I21" s="2">
        <v>476</v>
      </c>
      <c r="J21" s="2">
        <v>184</v>
      </c>
      <c r="K21" s="2">
        <v>1664</v>
      </c>
    </row>
    <row r="22" spans="1:11" ht="12.75">
      <c r="A22" s="4" t="s">
        <v>12</v>
      </c>
      <c r="B22" s="4">
        <v>4715</v>
      </c>
      <c r="C22" s="4">
        <v>5656</v>
      </c>
      <c r="D22" s="4">
        <v>3153</v>
      </c>
      <c r="E22" s="4">
        <v>13524</v>
      </c>
      <c r="F22" s="4"/>
      <c r="G22" s="4" t="s">
        <v>12</v>
      </c>
      <c r="H22" s="4">
        <v>5444</v>
      </c>
      <c r="I22" s="4">
        <v>6237</v>
      </c>
      <c r="J22" s="4">
        <v>3205</v>
      </c>
      <c r="K22" s="4">
        <v>14886</v>
      </c>
    </row>
    <row r="23" spans="1:1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3" t="s">
        <v>16</v>
      </c>
      <c r="B24" s="2" t="s">
        <v>2</v>
      </c>
      <c r="C24" s="2" t="s">
        <v>3</v>
      </c>
      <c r="D24" s="2" t="s">
        <v>4</v>
      </c>
      <c r="E24" s="2" t="s">
        <v>5</v>
      </c>
      <c r="F24" s="2"/>
      <c r="G24" s="3" t="s">
        <v>17</v>
      </c>
      <c r="H24" s="2" t="s">
        <v>2</v>
      </c>
      <c r="I24" s="2" t="s">
        <v>3</v>
      </c>
      <c r="J24" s="2" t="s">
        <v>4</v>
      </c>
      <c r="K24" s="2" t="s">
        <v>5</v>
      </c>
    </row>
    <row r="25" spans="1:11" ht="12.75">
      <c r="A25" s="2" t="s">
        <v>7</v>
      </c>
      <c r="B25" s="2">
        <v>652</v>
      </c>
      <c r="C25" s="2">
        <v>1879</v>
      </c>
      <c r="D25" s="2">
        <v>214</v>
      </c>
      <c r="E25" s="2">
        <v>2745</v>
      </c>
      <c r="F25" s="2"/>
      <c r="G25" s="2" t="s">
        <v>7</v>
      </c>
      <c r="H25" s="2">
        <v>687</v>
      </c>
      <c r="I25" s="2">
        <v>2455</v>
      </c>
      <c r="J25" s="2">
        <v>223</v>
      </c>
      <c r="K25" s="2">
        <v>3365</v>
      </c>
    </row>
    <row r="26" spans="1:11" ht="12.75">
      <c r="A26" s="2" t="s">
        <v>8</v>
      </c>
      <c r="B26" s="2">
        <v>1358</v>
      </c>
      <c r="C26" s="2">
        <v>2851</v>
      </c>
      <c r="D26" s="2">
        <v>613</v>
      </c>
      <c r="E26" s="2">
        <v>4822</v>
      </c>
      <c r="F26" s="2"/>
      <c r="G26" s="2" t="s">
        <v>8</v>
      </c>
      <c r="H26" s="2">
        <v>1331</v>
      </c>
      <c r="I26" s="2">
        <v>3598</v>
      </c>
      <c r="J26" s="2">
        <v>533</v>
      </c>
      <c r="K26" s="2">
        <v>5462</v>
      </c>
    </row>
    <row r="27" spans="1:11" ht="12.75">
      <c r="A27" s="2" t="s">
        <v>9</v>
      </c>
      <c r="B27" s="2">
        <v>1518</v>
      </c>
      <c r="C27" s="2">
        <v>217</v>
      </c>
      <c r="D27" s="2">
        <v>1990</v>
      </c>
      <c r="E27" s="2">
        <v>3725</v>
      </c>
      <c r="F27" s="2"/>
      <c r="G27" s="2" t="s">
        <v>9</v>
      </c>
      <c r="H27" s="2">
        <v>2176</v>
      </c>
      <c r="I27" s="2">
        <v>0</v>
      </c>
      <c r="J27" s="2">
        <v>2182</v>
      </c>
      <c r="K27" s="2">
        <v>4358</v>
      </c>
    </row>
    <row r="28" spans="1:11" ht="12.75">
      <c r="A28" s="2" t="s">
        <v>10</v>
      </c>
      <c r="B28" s="2">
        <v>59</v>
      </c>
      <c r="C28" s="2">
        <v>0</v>
      </c>
      <c r="D28" s="2">
        <v>38</v>
      </c>
      <c r="E28" s="2">
        <v>97</v>
      </c>
      <c r="F28" s="2"/>
      <c r="G28" s="2" t="s">
        <v>10</v>
      </c>
      <c r="H28" s="2">
        <v>91</v>
      </c>
      <c r="I28" s="2"/>
      <c r="J28" s="2">
        <v>75</v>
      </c>
      <c r="K28" s="2">
        <v>166</v>
      </c>
    </row>
    <row r="29" spans="1:11" ht="12.75">
      <c r="A29" s="2" t="s">
        <v>11</v>
      </c>
      <c r="B29" s="2">
        <v>202</v>
      </c>
      <c r="C29" s="2">
        <v>29</v>
      </c>
      <c r="D29" s="2">
        <v>21</v>
      </c>
      <c r="E29" s="2">
        <v>252</v>
      </c>
      <c r="F29" s="2"/>
      <c r="G29" s="2" t="s">
        <v>11</v>
      </c>
      <c r="H29" s="2">
        <v>262</v>
      </c>
      <c r="I29" s="2">
        <v>0</v>
      </c>
      <c r="J29" s="2">
        <v>35</v>
      </c>
      <c r="K29" s="2">
        <v>297</v>
      </c>
    </row>
    <row r="30" spans="1:11" ht="12.75">
      <c r="A30" s="4" t="s">
        <v>12</v>
      </c>
      <c r="B30" s="4">
        <v>3789</v>
      </c>
      <c r="C30" s="4">
        <v>4976</v>
      </c>
      <c r="D30" s="4">
        <v>2876</v>
      </c>
      <c r="E30" s="4">
        <v>11641</v>
      </c>
      <c r="F30" s="4"/>
      <c r="G30" s="4" t="s">
        <v>12</v>
      </c>
      <c r="H30" s="4">
        <v>4547</v>
      </c>
      <c r="I30" s="4">
        <v>6053</v>
      </c>
      <c r="J30" s="4">
        <v>3048</v>
      </c>
      <c r="K30" s="4">
        <v>13648</v>
      </c>
    </row>
    <row r="31" spans="1:11" ht="12.75">
      <c r="A31" s="2" t="s">
        <v>13</v>
      </c>
      <c r="B31" s="2">
        <v>914</v>
      </c>
      <c r="C31" s="2">
        <v>863</v>
      </c>
      <c r="D31" s="2">
        <v>205</v>
      </c>
      <c r="E31" s="2">
        <v>1982</v>
      </c>
      <c r="F31" s="2"/>
      <c r="G31" s="2" t="s">
        <v>13</v>
      </c>
      <c r="H31" s="2">
        <f>368+299+378</f>
        <v>1045</v>
      </c>
      <c r="I31" s="2">
        <v>397</v>
      </c>
      <c r="J31" s="2">
        <v>174</v>
      </c>
      <c r="K31" s="2">
        <f>SUM(H31:J31)</f>
        <v>1616</v>
      </c>
    </row>
    <row r="32" spans="1:11" ht="12.75">
      <c r="A32" s="4" t="s">
        <v>12</v>
      </c>
      <c r="B32" s="4">
        <v>4703</v>
      </c>
      <c r="C32" s="4">
        <v>5839</v>
      </c>
      <c r="D32" s="4">
        <v>3081</v>
      </c>
      <c r="E32" s="4">
        <v>13623</v>
      </c>
      <c r="F32" s="4"/>
      <c r="G32" s="4" t="s">
        <v>12</v>
      </c>
      <c r="H32" s="4">
        <f>SUM(H30:H31)</f>
        <v>5592</v>
      </c>
      <c r="I32" s="4">
        <f>SUM(I30:I31)</f>
        <v>6450</v>
      </c>
      <c r="J32" s="4">
        <f>SUM(J30:J31)</f>
        <v>3222</v>
      </c>
      <c r="K32" s="4">
        <f>SUM(K30:K31)</f>
        <v>15264</v>
      </c>
    </row>
    <row r="33" spans="1:11" ht="12.75">
      <c r="A33" s="2"/>
      <c r="B33" s="2"/>
      <c r="C33" s="2"/>
      <c r="D33" s="2"/>
      <c r="E33" s="2"/>
      <c r="F33" s="2"/>
      <c r="G33" s="4"/>
      <c r="H33" s="4"/>
      <c r="I33" s="4"/>
      <c r="J33" s="4"/>
      <c r="K33" s="4"/>
    </row>
    <row r="34" spans="1:11" ht="12.75">
      <c r="A34" s="3" t="s">
        <v>18</v>
      </c>
      <c r="B34" s="2" t="s">
        <v>2</v>
      </c>
      <c r="C34" s="2" t="s">
        <v>3</v>
      </c>
      <c r="D34" s="2" t="s">
        <v>4</v>
      </c>
      <c r="E34" s="2" t="s">
        <v>5</v>
      </c>
      <c r="F34" s="2"/>
      <c r="G34" s="3" t="s">
        <v>20</v>
      </c>
      <c r="H34" s="2" t="s">
        <v>2</v>
      </c>
      <c r="I34" s="2" t="s">
        <v>3</v>
      </c>
      <c r="J34" s="2" t="s">
        <v>4</v>
      </c>
      <c r="K34" s="2" t="s">
        <v>5</v>
      </c>
    </row>
    <row r="35" spans="1:11" ht="12.75">
      <c r="A35" s="2" t="s">
        <v>7</v>
      </c>
      <c r="B35" s="2">
        <v>696</v>
      </c>
      <c r="C35" s="2">
        <v>2011</v>
      </c>
      <c r="D35" s="2">
        <v>217</v>
      </c>
      <c r="E35" s="2">
        <v>2924</v>
      </c>
      <c r="F35" s="2"/>
      <c r="G35" s="2" t="s">
        <v>7</v>
      </c>
      <c r="H35" s="2">
        <v>631</v>
      </c>
      <c r="I35" s="2">
        <v>2243</v>
      </c>
      <c r="J35" s="2">
        <v>227</v>
      </c>
      <c r="K35" s="2">
        <f>SUM(H35:J35)</f>
        <v>3101</v>
      </c>
    </row>
    <row r="36" spans="1:11" ht="12.75">
      <c r="A36" s="2" t="s">
        <v>8</v>
      </c>
      <c r="B36" s="2">
        <v>1300</v>
      </c>
      <c r="C36" s="2">
        <v>2990</v>
      </c>
      <c r="D36" s="2">
        <v>661</v>
      </c>
      <c r="E36" s="2">
        <v>4951</v>
      </c>
      <c r="F36" s="2"/>
      <c r="G36" s="2" t="s">
        <v>8</v>
      </c>
      <c r="H36" s="2">
        <v>1372</v>
      </c>
      <c r="I36" s="2">
        <v>3788</v>
      </c>
      <c r="J36" s="2">
        <v>488</v>
      </c>
      <c r="K36" s="2">
        <f>SUM(H36:J36)</f>
        <v>5648</v>
      </c>
    </row>
    <row r="37" spans="1:11" ht="12.75">
      <c r="A37" s="2" t="s">
        <v>9</v>
      </c>
      <c r="B37" s="2">
        <v>1507</v>
      </c>
      <c r="C37" s="2">
        <v>227</v>
      </c>
      <c r="D37" s="2">
        <v>2007</v>
      </c>
      <c r="E37" s="2">
        <v>3741</v>
      </c>
      <c r="F37" s="2"/>
      <c r="G37" s="2" t="s">
        <v>9</v>
      </c>
      <c r="H37" s="2">
        <v>2231</v>
      </c>
      <c r="I37" s="2">
        <v>0</v>
      </c>
      <c r="J37" s="2">
        <v>2229</v>
      </c>
      <c r="K37" s="2">
        <f>SUM(H37:J37)</f>
        <v>4460</v>
      </c>
    </row>
    <row r="38" spans="1:11" ht="12.75">
      <c r="A38" s="2" t="s">
        <v>10</v>
      </c>
      <c r="B38" s="2">
        <v>86</v>
      </c>
      <c r="C38" s="2">
        <v>0</v>
      </c>
      <c r="D38" s="2">
        <v>43</v>
      </c>
      <c r="E38" s="2">
        <v>129</v>
      </c>
      <c r="F38" s="2"/>
      <c r="G38" s="2" t="s">
        <v>10</v>
      </c>
      <c r="H38" s="2">
        <v>66</v>
      </c>
      <c r="I38" s="2">
        <v>0</v>
      </c>
      <c r="J38" s="2">
        <v>84</v>
      </c>
      <c r="K38" s="2">
        <f>SUM(H38:J38)</f>
        <v>150</v>
      </c>
    </row>
    <row r="39" spans="1:11" ht="12.75">
      <c r="A39" s="2" t="s">
        <v>11</v>
      </c>
      <c r="B39" s="2">
        <v>204</v>
      </c>
      <c r="C39" s="2">
        <v>31</v>
      </c>
      <c r="D39" s="2">
        <v>23</v>
      </c>
      <c r="E39" s="2">
        <v>258</v>
      </c>
      <c r="F39" s="2"/>
      <c r="G39" s="2" t="s">
        <v>11</v>
      </c>
      <c r="H39" s="2">
        <v>247</v>
      </c>
      <c r="I39" s="2">
        <v>0</v>
      </c>
      <c r="J39" s="2">
        <v>44</v>
      </c>
      <c r="K39" s="2">
        <f>SUM(H39:J39)</f>
        <v>291</v>
      </c>
    </row>
    <row r="40" spans="1:11" ht="12.75">
      <c r="A40" s="4" t="s">
        <v>12</v>
      </c>
      <c r="B40" s="4">
        <v>3793</v>
      </c>
      <c r="C40" s="4">
        <v>5259</v>
      </c>
      <c r="D40" s="4">
        <v>2951</v>
      </c>
      <c r="E40" s="4">
        <v>12003</v>
      </c>
      <c r="F40" s="4"/>
      <c r="G40" s="4" t="s">
        <v>12</v>
      </c>
      <c r="H40" s="4">
        <f>SUM(H35:H39)</f>
        <v>4547</v>
      </c>
      <c r="I40" s="4">
        <f>SUM(I35:I39)</f>
        <v>6031</v>
      </c>
      <c r="J40" s="4">
        <f>SUM(J35:J39)</f>
        <v>3072</v>
      </c>
      <c r="K40" s="4">
        <f>SUM(K35:K39)</f>
        <v>13650</v>
      </c>
    </row>
    <row r="41" spans="1:11" ht="12.75">
      <c r="A41" s="2" t="s">
        <v>13</v>
      </c>
      <c r="B41" s="2">
        <v>1231</v>
      </c>
      <c r="C41" s="2">
        <v>502</v>
      </c>
      <c r="D41" s="2">
        <v>201</v>
      </c>
      <c r="E41" s="2">
        <v>1934</v>
      </c>
      <c r="F41" s="2"/>
      <c r="G41" s="2" t="s">
        <v>13</v>
      </c>
      <c r="H41" s="2">
        <v>1018</v>
      </c>
      <c r="I41" s="2">
        <v>352</v>
      </c>
      <c r="J41" s="2">
        <v>223</v>
      </c>
      <c r="K41" s="2">
        <f>SUM(H41:J41)</f>
        <v>1593</v>
      </c>
    </row>
    <row r="42" spans="1:11" ht="12.75">
      <c r="A42" s="4" t="s">
        <v>12</v>
      </c>
      <c r="B42" s="4">
        <v>5024</v>
      </c>
      <c r="C42" s="4">
        <v>5761</v>
      </c>
      <c r="D42" s="4">
        <v>3152</v>
      </c>
      <c r="E42" s="4">
        <v>13937</v>
      </c>
      <c r="F42" s="4"/>
      <c r="G42" s="4" t="s">
        <v>12</v>
      </c>
      <c r="H42" s="4">
        <f>SUM(H40:H41)</f>
        <v>5565</v>
      </c>
      <c r="I42" s="4">
        <f>SUM(I40:I41)</f>
        <v>6383</v>
      </c>
      <c r="J42" s="4">
        <f>SUM(J40:J41)</f>
        <v>3295</v>
      </c>
      <c r="K42" s="4">
        <f>SUM(K40:K41)</f>
        <v>15243</v>
      </c>
    </row>
    <row r="43" spans="1:1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2.75">
      <c r="A44" s="3" t="s">
        <v>19</v>
      </c>
      <c r="B44" s="2" t="s">
        <v>2</v>
      </c>
      <c r="C44" s="2" t="s">
        <v>3</v>
      </c>
      <c r="D44" s="2" t="s">
        <v>4</v>
      </c>
      <c r="E44" s="2" t="s">
        <v>5</v>
      </c>
      <c r="F44" s="4"/>
      <c r="G44" s="3" t="s">
        <v>21</v>
      </c>
      <c r="H44" s="2" t="s">
        <v>2</v>
      </c>
      <c r="I44" s="2" t="s">
        <v>3</v>
      </c>
      <c r="J44" s="2" t="s">
        <v>4</v>
      </c>
      <c r="K44" s="2" t="s">
        <v>5</v>
      </c>
    </row>
    <row r="45" spans="1:11" ht="12.75">
      <c r="A45" s="2" t="s">
        <v>7</v>
      </c>
      <c r="B45" s="2">
        <v>714</v>
      </c>
      <c r="C45" s="2">
        <v>2171</v>
      </c>
      <c r="D45" s="2">
        <v>228</v>
      </c>
      <c r="E45" s="2">
        <f aca="true" t="shared" si="0" ref="E45:E52">SUM(B45:D45)</f>
        <v>3113</v>
      </c>
      <c r="F45" s="4"/>
      <c r="G45" s="2" t="s">
        <v>7</v>
      </c>
      <c r="H45" s="2">
        <v>594</v>
      </c>
      <c r="I45" s="2">
        <v>2175</v>
      </c>
      <c r="J45" s="2">
        <v>204</v>
      </c>
      <c r="K45" s="2">
        <f>SUM(H45:J45)</f>
        <v>2973</v>
      </c>
    </row>
    <row r="46" spans="1:11" ht="12.75">
      <c r="A46" s="2" t="s">
        <v>8</v>
      </c>
      <c r="B46" s="2">
        <v>1334</v>
      </c>
      <c r="C46" s="2">
        <v>3042</v>
      </c>
      <c r="D46" s="2">
        <v>628</v>
      </c>
      <c r="E46" s="2">
        <f t="shared" si="0"/>
        <v>5004</v>
      </c>
      <c r="F46" s="4"/>
      <c r="G46" s="2" t="s">
        <v>8</v>
      </c>
      <c r="H46" s="2">
        <v>1426</v>
      </c>
      <c r="I46" s="2">
        <v>3877</v>
      </c>
      <c r="J46" s="2">
        <v>517</v>
      </c>
      <c r="K46" s="2">
        <f>SUM(H46:J46)</f>
        <v>5820</v>
      </c>
    </row>
    <row r="47" spans="1:11" ht="12.75">
      <c r="A47" s="2" t="s">
        <v>9</v>
      </c>
      <c r="B47" s="2">
        <v>1613</v>
      </c>
      <c r="C47" s="2">
        <v>214</v>
      </c>
      <c r="D47" s="2">
        <v>2068</v>
      </c>
      <c r="E47" s="2">
        <f t="shared" si="0"/>
        <v>3895</v>
      </c>
      <c r="F47" s="4"/>
      <c r="G47" s="2" t="s">
        <v>9</v>
      </c>
      <c r="H47" s="2">
        <v>2145</v>
      </c>
      <c r="I47" s="2">
        <v>0</v>
      </c>
      <c r="J47" s="2">
        <v>2323</v>
      </c>
      <c r="K47" s="2">
        <v>4466</v>
      </c>
    </row>
    <row r="48" spans="1:11" ht="12.75">
      <c r="A48" s="2" t="s">
        <v>10</v>
      </c>
      <c r="B48" s="2">
        <v>106</v>
      </c>
      <c r="C48" s="2">
        <v>0</v>
      </c>
      <c r="D48" s="2">
        <v>49</v>
      </c>
      <c r="E48" s="2">
        <f t="shared" si="0"/>
        <v>155</v>
      </c>
      <c r="F48" s="4"/>
      <c r="G48" s="2" t="s">
        <v>10</v>
      </c>
      <c r="H48" s="2">
        <v>83</v>
      </c>
      <c r="I48" s="2">
        <v>0</v>
      </c>
      <c r="J48" s="2">
        <v>77</v>
      </c>
      <c r="K48" s="2">
        <f>SUM(H48:J48)</f>
        <v>160</v>
      </c>
    </row>
    <row r="49" spans="1:11" ht="12.75">
      <c r="A49" s="2" t="s">
        <v>11</v>
      </c>
      <c r="B49" s="2">
        <v>222</v>
      </c>
      <c r="C49" s="2">
        <v>33</v>
      </c>
      <c r="D49" s="2">
        <v>31</v>
      </c>
      <c r="E49" s="2">
        <f t="shared" si="0"/>
        <v>286</v>
      </c>
      <c r="F49" s="4"/>
      <c r="G49" s="2" t="s">
        <v>11</v>
      </c>
      <c r="H49" s="2">
        <v>253</v>
      </c>
      <c r="I49" s="2">
        <v>0</v>
      </c>
      <c r="J49" s="2">
        <v>49</v>
      </c>
      <c r="K49" s="2">
        <f>SUM(H49:J49)</f>
        <v>302</v>
      </c>
    </row>
    <row r="50" spans="1:11" ht="12.75">
      <c r="A50" s="4" t="s">
        <v>12</v>
      </c>
      <c r="B50" s="4">
        <v>3989</v>
      </c>
      <c r="C50" s="4">
        <v>5460</v>
      </c>
      <c r="D50" s="4">
        <v>3004</v>
      </c>
      <c r="E50" s="5">
        <f t="shared" si="0"/>
        <v>12453</v>
      </c>
      <c r="F50" s="4"/>
      <c r="G50" s="4" t="s">
        <v>12</v>
      </c>
      <c r="H50" s="4">
        <f>SUM(H45:H49)</f>
        <v>4501</v>
      </c>
      <c r="I50" s="4">
        <f>SUM(I45:I49)</f>
        <v>6052</v>
      </c>
      <c r="J50" s="4">
        <f>SUM(J45:J49)</f>
        <v>3170</v>
      </c>
      <c r="K50" s="4">
        <f>SUM(K45:K49)</f>
        <v>13721</v>
      </c>
    </row>
    <row r="51" spans="1:11" ht="12.75">
      <c r="A51" s="2" t="s">
        <v>13</v>
      </c>
      <c r="B51" s="2">
        <v>953</v>
      </c>
      <c r="C51" s="2">
        <v>523</v>
      </c>
      <c r="D51" s="2">
        <v>189</v>
      </c>
      <c r="E51" s="2">
        <f t="shared" si="0"/>
        <v>1665</v>
      </c>
      <c r="F51" s="4"/>
      <c r="G51" s="2" t="s">
        <v>13</v>
      </c>
      <c r="H51" s="2">
        <v>1004</v>
      </c>
      <c r="I51" s="2">
        <v>357</v>
      </c>
      <c r="J51" s="2">
        <v>224</v>
      </c>
      <c r="K51" s="2">
        <v>1586</v>
      </c>
    </row>
    <row r="52" spans="1:11" ht="12.75">
      <c r="A52" s="4" t="s">
        <v>12</v>
      </c>
      <c r="B52" s="4">
        <v>4942</v>
      </c>
      <c r="C52" s="4">
        <v>5983</v>
      </c>
      <c r="D52" s="4">
        <v>3193</v>
      </c>
      <c r="E52" s="5">
        <f t="shared" si="0"/>
        <v>14118</v>
      </c>
      <c r="F52" s="4"/>
      <c r="G52" s="4" t="s">
        <v>12</v>
      </c>
      <c r="H52" s="4">
        <f>SUM(H50:H51)</f>
        <v>5505</v>
      </c>
      <c r="I52" s="4">
        <f>SUM(I50:I51)</f>
        <v>6409</v>
      </c>
      <c r="J52" s="4">
        <f>SUM(J50:J51)</f>
        <v>3394</v>
      </c>
      <c r="K52" s="4">
        <f>SUM(K50:K51)</f>
        <v>15307</v>
      </c>
    </row>
    <row r="54" spans="1:11" s="256" customFormat="1" ht="12.75">
      <c r="A54" s="254"/>
      <c r="B54" s="254"/>
      <c r="C54" s="254"/>
      <c r="D54" s="254"/>
      <c r="E54" s="254"/>
      <c r="F54" s="254"/>
      <c r="G54" s="254"/>
      <c r="H54" s="255"/>
      <c r="I54" s="255"/>
      <c r="J54" s="255"/>
      <c r="K54" s="255"/>
    </row>
    <row r="55" spans="1:11" s="84" customFormat="1" ht="12.75">
      <c r="A55" s="257"/>
      <c r="B55" s="258"/>
      <c r="C55" s="258"/>
      <c r="D55" s="258"/>
      <c r="E55" s="258"/>
      <c r="F55" s="258"/>
      <c r="G55" s="258"/>
      <c r="H55" s="259"/>
      <c r="I55" s="259"/>
      <c r="J55" s="259"/>
      <c r="K55" s="259"/>
    </row>
    <row r="56" ht="12.75">
      <c r="A56" s="253"/>
    </row>
    <row r="58" spans="1:11" ht="12.75">
      <c r="A58" s="3" t="s">
        <v>22</v>
      </c>
      <c r="B58" s="2" t="s">
        <v>2</v>
      </c>
      <c r="C58" s="2" t="s">
        <v>3</v>
      </c>
      <c r="D58" s="2" t="s">
        <v>4</v>
      </c>
      <c r="E58" s="2" t="s">
        <v>5</v>
      </c>
      <c r="G58" s="3" t="s">
        <v>303</v>
      </c>
      <c r="H58" s="2" t="s">
        <v>2</v>
      </c>
      <c r="I58" s="2" t="s">
        <v>3</v>
      </c>
      <c r="J58" s="2" t="s">
        <v>4</v>
      </c>
      <c r="K58" s="2" t="s">
        <v>5</v>
      </c>
    </row>
    <row r="59" spans="1:11" ht="12.75">
      <c r="A59" s="2" t="s">
        <v>7</v>
      </c>
      <c r="B59" s="2">
        <v>585</v>
      </c>
      <c r="C59" s="2">
        <v>2162</v>
      </c>
      <c r="D59" s="2">
        <v>187</v>
      </c>
      <c r="E59" s="2">
        <f>SUM(B59:D59)</f>
        <v>2934</v>
      </c>
      <c r="G59" s="2" t="s">
        <v>7</v>
      </c>
      <c r="H59" s="2">
        <v>382</v>
      </c>
      <c r="I59" s="2">
        <v>2137</v>
      </c>
      <c r="J59" s="2">
        <v>184</v>
      </c>
      <c r="K59" s="2">
        <f>SUM(H59:J59)</f>
        <v>2703</v>
      </c>
    </row>
    <row r="60" spans="1:11" ht="12.75">
      <c r="A60" s="2" t="s">
        <v>8</v>
      </c>
      <c r="B60" s="2">
        <v>1420</v>
      </c>
      <c r="C60" s="2">
        <v>3995</v>
      </c>
      <c r="D60" s="2">
        <v>498</v>
      </c>
      <c r="E60" s="2">
        <f>SUM(B60:D60)</f>
        <v>5913</v>
      </c>
      <c r="G60" s="2" t="s">
        <v>8</v>
      </c>
      <c r="H60" s="2">
        <v>1032</v>
      </c>
      <c r="I60" s="2">
        <v>4456</v>
      </c>
      <c r="J60" s="2">
        <v>531</v>
      </c>
      <c r="K60" s="2">
        <f>SUM(H60:J60)</f>
        <v>6019</v>
      </c>
    </row>
    <row r="61" spans="1:11" ht="12.75">
      <c r="A61" s="2" t="s">
        <v>9</v>
      </c>
      <c r="B61" s="2">
        <v>2107</v>
      </c>
      <c r="C61" s="2">
        <v>0</v>
      </c>
      <c r="D61" s="2">
        <v>2338</v>
      </c>
      <c r="E61" s="2">
        <f>SUM(B61:D61)</f>
        <v>4445</v>
      </c>
      <c r="G61" s="2" t="s">
        <v>9</v>
      </c>
      <c r="H61" s="2">
        <v>2237</v>
      </c>
      <c r="I61" s="2"/>
      <c r="J61" s="2">
        <v>2818</v>
      </c>
      <c r="K61" s="2">
        <f>SUM(H61:J61)</f>
        <v>5055</v>
      </c>
    </row>
    <row r="62" spans="1:11" ht="12.75">
      <c r="A62" s="2" t="s">
        <v>10</v>
      </c>
      <c r="B62" s="2">
        <v>85</v>
      </c>
      <c r="C62" s="2">
        <v>0</v>
      </c>
      <c r="D62" s="2">
        <f>47+28</f>
        <v>75</v>
      </c>
      <c r="E62" s="2">
        <f>SUM(B62:D62)</f>
        <v>160</v>
      </c>
      <c r="G62" s="2" t="s">
        <v>10</v>
      </c>
      <c r="H62" s="2">
        <v>87</v>
      </c>
      <c r="I62" s="2"/>
      <c r="J62" s="2">
        <v>75</v>
      </c>
      <c r="K62" s="2">
        <f>SUM(H62:J62)</f>
        <v>162</v>
      </c>
    </row>
    <row r="63" spans="1:11" ht="12.75">
      <c r="A63" s="2" t="s">
        <v>11</v>
      </c>
      <c r="B63" s="2">
        <f>68+55+124</f>
        <v>247</v>
      </c>
      <c r="C63" s="2">
        <v>0</v>
      </c>
      <c r="D63" s="2">
        <v>55</v>
      </c>
      <c r="E63" s="2">
        <f>SUM(B63:D63)</f>
        <v>302</v>
      </c>
      <c r="G63" s="2" t="s">
        <v>11</v>
      </c>
      <c r="H63" s="2">
        <v>323</v>
      </c>
      <c r="I63" s="2"/>
      <c r="J63" s="2">
        <v>78</v>
      </c>
      <c r="K63" s="2">
        <f>SUM(H63:J63)</f>
        <v>401</v>
      </c>
    </row>
    <row r="64" spans="1:11" ht="12.75">
      <c r="A64" s="4" t="s">
        <v>12</v>
      </c>
      <c r="B64" s="4">
        <f>SUM(B59:B63)</f>
        <v>4444</v>
      </c>
      <c r="C64" s="4">
        <f>SUM(C59:C63)</f>
        <v>6157</v>
      </c>
      <c r="D64" s="4">
        <f>SUM(D59:D63)</f>
        <v>3153</v>
      </c>
      <c r="E64" s="4">
        <f>SUM(E59:E63)</f>
        <v>13754</v>
      </c>
      <c r="G64" s="4" t="s">
        <v>12</v>
      </c>
      <c r="H64" s="4">
        <f>SUM(H59:H63)</f>
        <v>4061</v>
      </c>
      <c r="I64" s="4">
        <f>SUM(I59:I63)</f>
        <v>6593</v>
      </c>
      <c r="J64" s="4">
        <f>SUM(J59:J63)</f>
        <v>3686</v>
      </c>
      <c r="K64" s="4">
        <f>SUM(K59:K63)</f>
        <v>14340</v>
      </c>
    </row>
    <row r="65" spans="1:11" ht="12.75">
      <c r="A65" s="2" t="s">
        <v>13</v>
      </c>
      <c r="B65" s="2">
        <f>394+268+372</f>
        <v>1034</v>
      </c>
      <c r="C65" s="2">
        <v>292</v>
      </c>
      <c r="D65" s="2">
        <v>216</v>
      </c>
      <c r="E65" s="2">
        <f>SUM(B65:D65)</f>
        <v>1542</v>
      </c>
      <c r="G65" s="6" t="s">
        <v>13</v>
      </c>
      <c r="H65" s="6">
        <v>993</v>
      </c>
      <c r="I65" s="6">
        <v>315</v>
      </c>
      <c r="J65" s="6">
        <v>170</v>
      </c>
      <c r="K65" s="6">
        <f>SUM(H65:J65)</f>
        <v>1478</v>
      </c>
    </row>
    <row r="66" spans="1:11" ht="12.75">
      <c r="A66" s="4" t="s">
        <v>12</v>
      </c>
      <c r="B66" s="4">
        <f>SUM(B64:B65)</f>
        <v>5478</v>
      </c>
      <c r="C66" s="4">
        <f>SUM(C64:C65)</f>
        <v>6449</v>
      </c>
      <c r="D66" s="4">
        <f>SUM(D64:D65)</f>
        <v>3369</v>
      </c>
      <c r="E66" s="4">
        <f>SUM(E64:E65)</f>
        <v>15296</v>
      </c>
      <c r="G66" s="4" t="s">
        <v>12</v>
      </c>
      <c r="H66" s="4">
        <f>SUM(H64:H65)</f>
        <v>5054</v>
      </c>
      <c r="I66" s="4">
        <f>SUM(I64:I65)</f>
        <v>6908</v>
      </c>
      <c r="J66" s="4">
        <f>SUM(J64:J65)</f>
        <v>3856</v>
      </c>
      <c r="K66" s="4">
        <f>SUM(K64:K65)</f>
        <v>15818</v>
      </c>
    </row>
    <row r="68" spans="1:11" ht="12.75">
      <c r="A68" s="3" t="s">
        <v>23</v>
      </c>
      <c r="B68" s="2" t="s">
        <v>2</v>
      </c>
      <c r="C68" s="2" t="s">
        <v>3</v>
      </c>
      <c r="D68" s="2" t="s">
        <v>4</v>
      </c>
      <c r="E68" s="2" t="s">
        <v>5</v>
      </c>
      <c r="G68" s="3" t="s">
        <v>317</v>
      </c>
      <c r="H68" s="2" t="s">
        <v>2</v>
      </c>
      <c r="I68" s="2" t="s">
        <v>3</v>
      </c>
      <c r="J68" s="2" t="s">
        <v>4</v>
      </c>
      <c r="K68" s="2" t="s">
        <v>5</v>
      </c>
    </row>
    <row r="69" spans="1:11" ht="12.75">
      <c r="A69" s="2" t="s">
        <v>7</v>
      </c>
      <c r="B69" s="2">
        <v>587</v>
      </c>
      <c r="C69" s="2">
        <v>2141</v>
      </c>
      <c r="D69" s="2">
        <v>194</v>
      </c>
      <c r="E69" s="2">
        <f>SUM(B69:D69)</f>
        <v>2922</v>
      </c>
      <c r="G69" s="2" t="s">
        <v>7</v>
      </c>
      <c r="H69" s="2">
        <v>354</v>
      </c>
      <c r="I69" s="2">
        <v>2060</v>
      </c>
      <c r="J69" s="2">
        <v>187</v>
      </c>
      <c r="K69" s="2">
        <f>SUM(H69:J69)</f>
        <v>2601</v>
      </c>
    </row>
    <row r="70" spans="1:11" ht="12.75">
      <c r="A70" s="2" t="s">
        <v>8</v>
      </c>
      <c r="B70" s="2">
        <v>1401</v>
      </c>
      <c r="C70" s="2">
        <v>4106</v>
      </c>
      <c r="D70" s="2">
        <v>492</v>
      </c>
      <c r="E70" s="2">
        <f>SUM(B70:D70)</f>
        <v>5999</v>
      </c>
      <c r="G70" s="2" t="s">
        <v>8</v>
      </c>
      <c r="H70" s="2">
        <v>1017</v>
      </c>
      <c r="I70" s="2">
        <v>4425</v>
      </c>
      <c r="J70" s="2">
        <v>541</v>
      </c>
      <c r="K70" s="2">
        <f>SUM(H70:J70)</f>
        <v>5983</v>
      </c>
    </row>
    <row r="71" spans="1:11" ht="12.75">
      <c r="A71" s="2" t="s">
        <v>9</v>
      </c>
      <c r="B71" s="2">
        <v>2092</v>
      </c>
      <c r="C71" s="2">
        <v>0</v>
      </c>
      <c r="D71" s="2">
        <v>2423</v>
      </c>
      <c r="E71" s="2">
        <f>SUM(B71:D71)</f>
        <v>4515</v>
      </c>
      <c r="G71" s="2" t="s">
        <v>9</v>
      </c>
      <c r="H71" s="2">
        <v>2242</v>
      </c>
      <c r="I71" s="2"/>
      <c r="J71" s="2">
        <v>2866</v>
      </c>
      <c r="K71" s="2">
        <f>SUM(H71:J71)</f>
        <v>5108</v>
      </c>
    </row>
    <row r="72" spans="1:11" ht="12.75">
      <c r="A72" s="2" t="s">
        <v>10</v>
      </c>
      <c r="B72" s="2">
        <v>86</v>
      </c>
      <c r="C72" s="2">
        <v>0</v>
      </c>
      <c r="D72" s="2">
        <v>73</v>
      </c>
      <c r="E72" s="2">
        <f>SUM(B72:D72)</f>
        <v>159</v>
      </c>
      <c r="G72" s="2" t="s">
        <v>10</v>
      </c>
      <c r="H72" s="2">
        <v>73</v>
      </c>
      <c r="I72" s="2"/>
      <c r="J72" s="2">
        <v>95</v>
      </c>
      <c r="K72" s="2">
        <f>SUM(H72:J72)</f>
        <v>168</v>
      </c>
    </row>
    <row r="73" spans="1:11" ht="12.75">
      <c r="A73" s="2" t="s">
        <v>11</v>
      </c>
      <c r="B73" s="2">
        <f>129+123</f>
        <v>252</v>
      </c>
      <c r="C73" s="2">
        <v>0</v>
      </c>
      <c r="D73" s="2">
        <v>54</v>
      </c>
      <c r="E73" s="2">
        <f>SUM(B73:D73)</f>
        <v>306</v>
      </c>
      <c r="G73" s="2" t="s">
        <v>11</v>
      </c>
      <c r="H73" s="2">
        <v>244</v>
      </c>
      <c r="I73" s="2"/>
      <c r="J73" s="2">
        <v>45</v>
      </c>
      <c r="K73" s="2">
        <f>SUM(H73:J73)</f>
        <v>289</v>
      </c>
    </row>
    <row r="74" spans="1:11" ht="12.75">
      <c r="A74" s="4" t="s">
        <v>12</v>
      </c>
      <c r="B74" s="4">
        <f>SUM(B69:B73)</f>
        <v>4418</v>
      </c>
      <c r="C74" s="4">
        <f>SUM(C69:C73)</f>
        <v>6247</v>
      </c>
      <c r="D74" s="4">
        <f>SUM(D69:D73)</f>
        <v>3236</v>
      </c>
      <c r="E74" s="4">
        <f>SUM(E69:E73)</f>
        <v>13901</v>
      </c>
      <c r="G74" s="4" t="s">
        <v>12</v>
      </c>
      <c r="H74" s="4">
        <f>SUM(H69:H73)</f>
        <v>3930</v>
      </c>
      <c r="I74" s="4">
        <f>SUM(I69:I73)</f>
        <v>6485</v>
      </c>
      <c r="J74" s="4">
        <f>SUM(J69:J73)</f>
        <v>3734</v>
      </c>
      <c r="K74" s="4">
        <f>SUM(K69:K73)</f>
        <v>14149</v>
      </c>
    </row>
    <row r="75" spans="1:11" ht="12.75">
      <c r="A75" s="2" t="s">
        <v>13</v>
      </c>
      <c r="B75" s="2">
        <f>432+280+359</f>
        <v>1071</v>
      </c>
      <c r="C75" s="2">
        <v>298</v>
      </c>
      <c r="D75" s="2">
        <v>208</v>
      </c>
      <c r="E75" s="2">
        <f>SUM(B75:D75)</f>
        <v>1577</v>
      </c>
      <c r="G75" s="6" t="s">
        <v>13</v>
      </c>
      <c r="H75" s="6">
        <v>995</v>
      </c>
      <c r="I75" s="6">
        <v>303</v>
      </c>
      <c r="J75" s="6">
        <v>186</v>
      </c>
      <c r="K75" s="6">
        <f>SUM(H75:J75)</f>
        <v>1484</v>
      </c>
    </row>
    <row r="76" spans="1:11" ht="12.75">
      <c r="A76" s="4" t="s">
        <v>12</v>
      </c>
      <c r="B76" s="4">
        <f>SUM(B74:B75)</f>
        <v>5489</v>
      </c>
      <c r="C76" s="4">
        <f>SUM(C74:C75)</f>
        <v>6545</v>
      </c>
      <c r="D76" s="4">
        <f>SUM(D74:D75)</f>
        <v>3444</v>
      </c>
      <c r="E76" s="4">
        <f>SUM(E74:E75)</f>
        <v>15478</v>
      </c>
      <c r="G76" s="4" t="s">
        <v>12</v>
      </c>
      <c r="H76" s="4">
        <f>SUM(H74:H75)</f>
        <v>4925</v>
      </c>
      <c r="I76" s="4">
        <f>SUM(I74:I75)</f>
        <v>6788</v>
      </c>
      <c r="J76" s="4">
        <f>SUM(J74:J75)</f>
        <v>3920</v>
      </c>
      <c r="K76" s="4">
        <f>SUM(K74:K75)</f>
        <v>15633</v>
      </c>
    </row>
    <row r="78" spans="1:11" ht="12.75">
      <c r="A78" s="3" t="s">
        <v>24</v>
      </c>
      <c r="B78" s="2" t="s">
        <v>2</v>
      </c>
      <c r="C78" s="2" t="s">
        <v>3</v>
      </c>
      <c r="D78" s="2" t="s">
        <v>4</v>
      </c>
      <c r="E78" s="2" t="s">
        <v>5</v>
      </c>
      <c r="G78" s="3" t="s">
        <v>320</v>
      </c>
      <c r="H78" s="2" t="s">
        <v>2</v>
      </c>
      <c r="I78" s="2" t="s">
        <v>3</v>
      </c>
      <c r="J78" s="2" t="s">
        <v>4</v>
      </c>
      <c r="K78" s="2" t="s">
        <v>5</v>
      </c>
    </row>
    <row r="79" spans="1:11" ht="12.75">
      <c r="A79" s="2" t="s">
        <v>7</v>
      </c>
      <c r="B79" s="2">
        <v>542</v>
      </c>
      <c r="C79" s="2">
        <v>2177</v>
      </c>
      <c r="D79" s="2">
        <v>188</v>
      </c>
      <c r="E79" s="2">
        <f>SUM(B79:D79)</f>
        <v>2907</v>
      </c>
      <c r="G79" s="2" t="s">
        <v>7</v>
      </c>
      <c r="H79" s="2">
        <v>343</v>
      </c>
      <c r="I79" s="2">
        <v>1995</v>
      </c>
      <c r="J79" s="2">
        <v>176</v>
      </c>
      <c r="K79" s="2">
        <f>SUM(H79:J79)</f>
        <v>2514</v>
      </c>
    </row>
    <row r="80" spans="1:11" ht="12.75">
      <c r="A80" s="2" t="s">
        <v>8</v>
      </c>
      <c r="B80" s="2">
        <v>1349</v>
      </c>
      <c r="C80" s="2">
        <v>4226</v>
      </c>
      <c r="D80" s="2">
        <v>482</v>
      </c>
      <c r="E80" s="2">
        <f>SUM(B80:D80)</f>
        <v>6057</v>
      </c>
      <c r="G80" s="2" t="s">
        <v>8</v>
      </c>
      <c r="H80" s="2">
        <v>939</v>
      </c>
      <c r="I80" s="2">
        <v>4415</v>
      </c>
      <c r="J80" s="2">
        <v>538</v>
      </c>
      <c r="K80" s="2">
        <f>SUM(H80:J80)</f>
        <v>5892</v>
      </c>
    </row>
    <row r="81" spans="1:11" ht="12.75">
      <c r="A81" s="2" t="s">
        <v>9</v>
      </c>
      <c r="B81" s="2">
        <v>2064</v>
      </c>
      <c r="C81" s="2">
        <v>0</v>
      </c>
      <c r="D81" s="2">
        <v>2536</v>
      </c>
      <c r="E81" s="2">
        <f>SUM(B81:D81)</f>
        <v>4600</v>
      </c>
      <c r="G81" s="2" t="s">
        <v>9</v>
      </c>
      <c r="H81" s="2">
        <v>2260</v>
      </c>
      <c r="I81" s="2">
        <v>51</v>
      </c>
      <c r="J81" s="2">
        <v>2895</v>
      </c>
      <c r="K81" s="2">
        <f>SUM(H81:J81)</f>
        <v>5206</v>
      </c>
    </row>
    <row r="82" spans="1:11" ht="12.75">
      <c r="A82" s="2" t="s">
        <v>10</v>
      </c>
      <c r="B82" s="2">
        <v>78</v>
      </c>
      <c r="C82" s="2">
        <v>0</v>
      </c>
      <c r="D82" s="2">
        <v>82</v>
      </c>
      <c r="E82" s="2">
        <f>SUM(B82:D82)</f>
        <v>160</v>
      </c>
      <c r="G82" s="2" t="s">
        <v>331</v>
      </c>
      <c r="H82" s="2">
        <v>24</v>
      </c>
      <c r="I82" s="2"/>
      <c r="J82" s="2">
        <v>20</v>
      </c>
      <c r="K82" s="2">
        <v>44</v>
      </c>
    </row>
    <row r="83" spans="1:11" ht="12.75">
      <c r="A83" s="2" t="s">
        <v>11</v>
      </c>
      <c r="B83" s="2">
        <v>264</v>
      </c>
      <c r="C83" s="2">
        <v>0</v>
      </c>
      <c r="D83" s="2">
        <v>60</v>
      </c>
      <c r="E83" s="2">
        <f>SUM(B83:D83)</f>
        <v>324</v>
      </c>
      <c r="G83" s="2" t="s">
        <v>10</v>
      </c>
      <c r="H83" s="2">
        <v>0</v>
      </c>
      <c r="I83" s="2">
        <v>160</v>
      </c>
      <c r="J83" s="2">
        <v>0</v>
      </c>
      <c r="K83" s="2">
        <v>160</v>
      </c>
    </row>
    <row r="84" spans="1:11" ht="12.75">
      <c r="A84" s="4" t="s">
        <v>12</v>
      </c>
      <c r="B84" s="4">
        <f>SUM(B79:B83)</f>
        <v>4297</v>
      </c>
      <c r="C84" s="4">
        <f>SUM(C79:C83)</f>
        <v>6403</v>
      </c>
      <c r="D84" s="4">
        <f>SUM(D79:D83)</f>
        <v>3348</v>
      </c>
      <c r="E84" s="4">
        <f>SUM(E79:E83)</f>
        <v>14048</v>
      </c>
      <c r="G84" s="2" t="s">
        <v>11</v>
      </c>
      <c r="H84" s="2">
        <v>230</v>
      </c>
      <c r="I84" s="2">
        <v>0</v>
      </c>
      <c r="J84" s="2">
        <v>45</v>
      </c>
      <c r="K84" s="2">
        <f>SUM(H84:J84)</f>
        <v>275</v>
      </c>
    </row>
    <row r="85" spans="1:11" ht="12.75">
      <c r="A85" s="2" t="s">
        <v>13</v>
      </c>
      <c r="B85" s="2">
        <v>1085</v>
      </c>
      <c r="C85" s="2">
        <v>294</v>
      </c>
      <c r="D85" s="2">
        <v>187</v>
      </c>
      <c r="E85" s="2">
        <f>SUM(B85:D85)</f>
        <v>1566</v>
      </c>
      <c r="G85" s="4" t="s">
        <v>12</v>
      </c>
      <c r="H85" s="4">
        <f>SUM(H79:H84)</f>
        <v>3796</v>
      </c>
      <c r="I85" s="4">
        <f>SUM(I79:I84)</f>
        <v>6621</v>
      </c>
      <c r="J85" s="4">
        <f>SUM(J79:J84)</f>
        <v>3674</v>
      </c>
      <c r="K85" s="4">
        <f>SUM(K79:K84)</f>
        <v>14091</v>
      </c>
    </row>
    <row r="86" spans="1:11" ht="12.75">
      <c r="A86" s="4" t="s">
        <v>12</v>
      </c>
      <c r="B86" s="4">
        <f>SUM(B84:B85)</f>
        <v>5382</v>
      </c>
      <c r="C86" s="4">
        <f>SUM(C84:C85)</f>
        <v>6697</v>
      </c>
      <c r="D86" s="4">
        <f>SUM(D84:D85)</f>
        <v>3535</v>
      </c>
      <c r="E86" s="4">
        <f>SUM(E84:E85)</f>
        <v>15614</v>
      </c>
      <c r="G86" s="6" t="s">
        <v>13</v>
      </c>
      <c r="H86" s="6">
        <v>953</v>
      </c>
      <c r="I86" s="6">
        <v>321</v>
      </c>
      <c r="J86" s="6">
        <v>142</v>
      </c>
      <c r="K86" s="6">
        <f>H86+I86+J86</f>
        <v>1416</v>
      </c>
    </row>
    <row r="87" spans="7:11" ht="12.75">
      <c r="G87" s="4" t="s">
        <v>12</v>
      </c>
      <c r="H87" s="4">
        <f>SUM(H85:H86)</f>
        <v>4749</v>
      </c>
      <c r="I87" s="4">
        <f>SUM(I85:I86)</f>
        <v>6942</v>
      </c>
      <c r="J87" s="4">
        <f>SUM(J85:J86)</f>
        <v>3816</v>
      </c>
      <c r="K87" s="4">
        <f>SUM(K85:K86)</f>
        <v>15507</v>
      </c>
    </row>
    <row r="88" spans="7:11" ht="12.75">
      <c r="G88" s="4"/>
      <c r="H88" s="4"/>
      <c r="I88" s="4"/>
      <c r="J88" s="4"/>
      <c r="K88" s="4"/>
    </row>
    <row r="89" spans="1:11" ht="12.75">
      <c r="A89" s="3" t="s">
        <v>25</v>
      </c>
      <c r="B89" s="2" t="s">
        <v>2</v>
      </c>
      <c r="C89" s="2" t="s">
        <v>3</v>
      </c>
      <c r="D89" s="2" t="s">
        <v>4</v>
      </c>
      <c r="E89" s="2" t="s">
        <v>5</v>
      </c>
      <c r="G89" s="3" t="s">
        <v>339</v>
      </c>
      <c r="H89" s="2" t="s">
        <v>2</v>
      </c>
      <c r="I89" s="2" t="s">
        <v>3</v>
      </c>
      <c r="J89" s="2" t="s">
        <v>4</v>
      </c>
      <c r="K89" s="2" t="s">
        <v>5</v>
      </c>
    </row>
    <row r="90" spans="1:11" ht="12.75">
      <c r="A90" s="2" t="s">
        <v>7</v>
      </c>
      <c r="B90" s="2">
        <v>513</v>
      </c>
      <c r="C90" s="2">
        <v>2126</v>
      </c>
      <c r="D90" s="2">
        <v>189</v>
      </c>
      <c r="E90" s="2">
        <f>SUM(B90:D90)</f>
        <v>2828</v>
      </c>
      <c r="G90" s="2" t="s">
        <v>7</v>
      </c>
      <c r="H90" s="2">
        <v>331</v>
      </c>
      <c r="I90" s="2">
        <v>1953</v>
      </c>
      <c r="J90" s="2">
        <v>171</v>
      </c>
      <c r="K90" s="2">
        <f aca="true" t="shared" si="1" ref="K90:K95">SUM(H90:J90)</f>
        <v>2455</v>
      </c>
    </row>
    <row r="91" spans="1:11" ht="12.75">
      <c r="A91" s="2" t="s">
        <v>8</v>
      </c>
      <c r="B91" s="2">
        <v>1379</v>
      </c>
      <c r="C91" s="2">
        <v>4221</v>
      </c>
      <c r="D91" s="2">
        <v>483</v>
      </c>
      <c r="E91" s="2">
        <f>SUM(B91:D91)</f>
        <v>6083</v>
      </c>
      <c r="G91" s="2" t="s">
        <v>8</v>
      </c>
      <c r="H91" s="2">
        <v>896</v>
      </c>
      <c r="I91" s="2">
        <v>4396</v>
      </c>
      <c r="J91" s="2">
        <v>523</v>
      </c>
      <c r="K91" s="2">
        <f t="shared" si="1"/>
        <v>5815</v>
      </c>
    </row>
    <row r="92" spans="1:11" ht="12.75">
      <c r="A92" s="2" t="s">
        <v>9</v>
      </c>
      <c r="B92" s="2">
        <v>2164</v>
      </c>
      <c r="C92" s="2">
        <v>0</v>
      </c>
      <c r="D92" s="2">
        <v>2623</v>
      </c>
      <c r="E92" s="2">
        <f>SUM(B92:D92)</f>
        <v>4787</v>
      </c>
      <c r="G92" s="2" t="s">
        <v>9</v>
      </c>
      <c r="H92" s="2">
        <v>2266</v>
      </c>
      <c r="I92" s="2">
        <v>46</v>
      </c>
      <c r="J92" s="2">
        <v>2993</v>
      </c>
      <c r="K92" s="2">
        <f t="shared" si="1"/>
        <v>5305</v>
      </c>
    </row>
    <row r="93" spans="1:11" ht="12.75">
      <c r="A93" s="2" t="s">
        <v>10</v>
      </c>
      <c r="B93" s="2">
        <v>80</v>
      </c>
      <c r="C93" s="2">
        <v>0</v>
      </c>
      <c r="D93" s="2">
        <v>67</v>
      </c>
      <c r="E93" s="2">
        <f>SUM(B93:D93)</f>
        <v>147</v>
      </c>
      <c r="G93" s="2" t="s">
        <v>331</v>
      </c>
      <c r="H93" s="2">
        <v>21</v>
      </c>
      <c r="I93" s="2">
        <v>0</v>
      </c>
      <c r="J93" s="2">
        <v>22</v>
      </c>
      <c r="K93" s="2">
        <f t="shared" si="1"/>
        <v>43</v>
      </c>
    </row>
    <row r="94" spans="1:11" ht="12.75">
      <c r="A94" s="2" t="s">
        <v>11</v>
      </c>
      <c r="B94" s="2">
        <v>289</v>
      </c>
      <c r="C94" s="2">
        <v>0</v>
      </c>
      <c r="D94" s="2">
        <v>65</v>
      </c>
      <c r="E94" s="2">
        <f>SUM(B94:D94)</f>
        <v>354</v>
      </c>
      <c r="G94" s="2" t="s">
        <v>10</v>
      </c>
      <c r="H94" s="2">
        <v>0</v>
      </c>
      <c r="I94" s="2">
        <v>172</v>
      </c>
      <c r="J94" s="2">
        <v>0</v>
      </c>
      <c r="K94" s="2">
        <f t="shared" si="1"/>
        <v>172</v>
      </c>
    </row>
    <row r="95" spans="1:11" ht="12.75">
      <c r="A95" s="4" t="s">
        <v>12</v>
      </c>
      <c r="B95" s="4">
        <f>SUM(B90:B94)</f>
        <v>4425</v>
      </c>
      <c r="C95" s="4">
        <f>SUM(C90:C94)</f>
        <v>6347</v>
      </c>
      <c r="D95" s="4">
        <f>SUM(D90:D94)</f>
        <v>3427</v>
      </c>
      <c r="E95" s="4">
        <f>SUM(E90:E94)</f>
        <v>14199</v>
      </c>
      <c r="G95" s="2" t="s">
        <v>11</v>
      </c>
      <c r="H95" s="2">
        <v>227</v>
      </c>
      <c r="I95" s="2">
        <v>0</v>
      </c>
      <c r="J95" s="2">
        <v>37</v>
      </c>
      <c r="K95" s="2">
        <f t="shared" si="1"/>
        <v>264</v>
      </c>
    </row>
    <row r="96" spans="1:11" ht="12.75">
      <c r="A96" s="2" t="s">
        <v>13</v>
      </c>
      <c r="B96" s="6">
        <f>1563-C96-D96</f>
        <v>1055</v>
      </c>
      <c r="C96" s="6">
        <v>318</v>
      </c>
      <c r="D96" s="6">
        <v>190</v>
      </c>
      <c r="E96" s="6">
        <f>SUM(B96:D96)</f>
        <v>1563</v>
      </c>
      <c r="G96" s="4" t="s">
        <v>12</v>
      </c>
      <c r="H96" s="4">
        <f>SUM(H90:H95)</f>
        <v>3741</v>
      </c>
      <c r="I96" s="4">
        <f>SUM(I90:I95)</f>
        <v>6567</v>
      </c>
      <c r="J96" s="4">
        <f>SUM(J90:J95)</f>
        <v>3746</v>
      </c>
      <c r="K96" s="4">
        <f>SUM(K90:K95)</f>
        <v>14054</v>
      </c>
    </row>
    <row r="97" spans="1:11" ht="12.75">
      <c r="A97" s="4" t="s">
        <v>12</v>
      </c>
      <c r="B97" s="7">
        <f>SUM(B95:B96)</f>
        <v>5480</v>
      </c>
      <c r="C97" s="7">
        <f>SUM(C95:C96)</f>
        <v>6665</v>
      </c>
      <c r="D97" s="7">
        <f>SUM(D95:D96)</f>
        <v>3617</v>
      </c>
      <c r="E97" s="7">
        <f>SUM(E95:E96)</f>
        <v>15762</v>
      </c>
      <c r="G97" s="6" t="s">
        <v>13</v>
      </c>
      <c r="H97" s="6">
        <v>1039</v>
      </c>
      <c r="I97" s="6">
        <v>312</v>
      </c>
      <c r="J97" s="6">
        <v>129</v>
      </c>
      <c r="K97" s="6">
        <f>H97+I97+J97</f>
        <v>1480</v>
      </c>
    </row>
    <row r="98" spans="7:11" ht="12.75">
      <c r="G98" s="4" t="s">
        <v>12</v>
      </c>
      <c r="H98" s="4">
        <f>SUM(H96:H97)</f>
        <v>4780</v>
      </c>
      <c r="I98" s="4">
        <f>SUM(I96:I97)</f>
        <v>6879</v>
      </c>
      <c r="J98" s="4">
        <f>SUM(J96:J97)</f>
        <v>3875</v>
      </c>
      <c r="K98" s="4">
        <f>SUM(K96:K97)</f>
        <v>15534</v>
      </c>
    </row>
    <row r="99" spans="7:11" ht="12.75">
      <c r="G99" s="4"/>
      <c r="H99" s="4"/>
      <c r="I99" s="4"/>
      <c r="J99" s="4"/>
      <c r="K99" s="4"/>
    </row>
    <row r="100" spans="1:11" ht="12.75">
      <c r="A100" s="3" t="s">
        <v>291</v>
      </c>
      <c r="B100" s="2" t="s">
        <v>2</v>
      </c>
      <c r="C100" s="2" t="s">
        <v>3</v>
      </c>
      <c r="D100" s="2" t="s">
        <v>4</v>
      </c>
      <c r="E100" s="2" t="s">
        <v>5</v>
      </c>
      <c r="G100" s="3" t="s">
        <v>343</v>
      </c>
      <c r="H100" s="2" t="s">
        <v>2</v>
      </c>
      <c r="I100" s="2" t="s">
        <v>3</v>
      </c>
      <c r="J100" s="2" t="s">
        <v>4</v>
      </c>
      <c r="K100" s="2" t="s">
        <v>5</v>
      </c>
    </row>
    <row r="101" spans="1:11" ht="12.75">
      <c r="A101" s="2" t="s">
        <v>7</v>
      </c>
      <c r="B101" s="2">
        <v>388</v>
      </c>
      <c r="C101" s="2">
        <v>2220</v>
      </c>
      <c r="D101" s="2">
        <v>194</v>
      </c>
      <c r="E101" s="2">
        <f>SUM(B101:D101)</f>
        <v>2802</v>
      </c>
      <c r="G101" s="2" t="s">
        <v>7</v>
      </c>
      <c r="H101" s="2">
        <v>337</v>
      </c>
      <c r="I101" s="2">
        <v>1878</v>
      </c>
      <c r="J101" s="2">
        <v>176</v>
      </c>
      <c r="K101" s="2">
        <f aca="true" t="shared" si="2" ref="K101:K109">J101+I101+H101</f>
        <v>2391</v>
      </c>
    </row>
    <row r="102" spans="1:11" ht="12.75">
      <c r="A102" s="2" t="s">
        <v>8</v>
      </c>
      <c r="B102" s="2">
        <v>1128</v>
      </c>
      <c r="C102" s="2">
        <v>4396</v>
      </c>
      <c r="D102" s="2">
        <v>513</v>
      </c>
      <c r="E102" s="2">
        <f>SUM(B102:D102)</f>
        <v>6037</v>
      </c>
      <c r="G102" s="2" t="s">
        <v>8</v>
      </c>
      <c r="H102" s="2">
        <v>860</v>
      </c>
      <c r="I102" s="2">
        <v>4282</v>
      </c>
      <c r="J102" s="2">
        <v>526</v>
      </c>
      <c r="K102" s="2">
        <f t="shared" si="2"/>
        <v>5668</v>
      </c>
    </row>
    <row r="103" spans="1:11" ht="12.75">
      <c r="A103" s="2" t="s">
        <v>9</v>
      </c>
      <c r="B103" s="2">
        <v>2230</v>
      </c>
      <c r="C103" s="2">
        <v>0</v>
      </c>
      <c r="D103" s="2">
        <v>2684</v>
      </c>
      <c r="E103" s="2">
        <f>SUM(B103:D103)</f>
        <v>4914</v>
      </c>
      <c r="G103" s="2" t="s">
        <v>9</v>
      </c>
      <c r="H103" s="2">
        <v>2231</v>
      </c>
      <c r="I103" s="2">
        <v>51</v>
      </c>
      <c r="J103" s="2">
        <v>3083</v>
      </c>
      <c r="K103" s="2">
        <v>5365</v>
      </c>
    </row>
    <row r="104" spans="1:11" ht="12.75">
      <c r="A104" s="2" t="s">
        <v>10</v>
      </c>
      <c r="B104" s="2">
        <v>88</v>
      </c>
      <c r="C104" s="2">
        <v>0</v>
      </c>
      <c r="D104" s="2">
        <v>68</v>
      </c>
      <c r="E104" s="2">
        <f>SUM(B104:D104)</f>
        <v>156</v>
      </c>
      <c r="G104" s="2" t="s">
        <v>331</v>
      </c>
      <c r="H104" s="2">
        <v>20</v>
      </c>
      <c r="I104" s="2">
        <v>0</v>
      </c>
      <c r="J104" s="2">
        <v>12</v>
      </c>
      <c r="K104" s="2">
        <f t="shared" si="2"/>
        <v>32</v>
      </c>
    </row>
    <row r="105" spans="1:11" ht="12.75">
      <c r="A105" s="2" t="s">
        <v>11</v>
      </c>
      <c r="B105" s="2">
        <v>304</v>
      </c>
      <c r="C105" s="2">
        <v>0</v>
      </c>
      <c r="D105" s="2">
        <v>71</v>
      </c>
      <c r="E105" s="2">
        <f>SUM(B105:D105)</f>
        <v>375</v>
      </c>
      <c r="G105" s="2" t="s">
        <v>10</v>
      </c>
      <c r="H105" s="2">
        <v>0</v>
      </c>
      <c r="I105" s="2">
        <v>151</v>
      </c>
      <c r="J105" s="2">
        <v>0</v>
      </c>
      <c r="K105" s="2">
        <f t="shared" si="2"/>
        <v>151</v>
      </c>
    </row>
    <row r="106" spans="1:11" ht="12.75">
      <c r="A106" s="4" t="s">
        <v>12</v>
      </c>
      <c r="B106" s="4">
        <f>SUM(B101:B105)</f>
        <v>4138</v>
      </c>
      <c r="C106" s="4">
        <f>SUM(C101:C105)</f>
        <v>6616</v>
      </c>
      <c r="D106" s="4">
        <f>SUM(D101:D105)</f>
        <v>3530</v>
      </c>
      <c r="E106" s="4">
        <f>SUM(E101:E105)</f>
        <v>14284</v>
      </c>
      <c r="G106" s="2" t="s">
        <v>11</v>
      </c>
      <c r="H106" s="2">
        <v>222</v>
      </c>
      <c r="I106" s="2">
        <v>0</v>
      </c>
      <c r="J106" s="2">
        <v>44</v>
      </c>
      <c r="K106" s="2">
        <f t="shared" si="2"/>
        <v>266</v>
      </c>
    </row>
    <row r="107" spans="1:11" ht="12.75">
      <c r="A107" s="6" t="s">
        <v>13</v>
      </c>
      <c r="B107" s="6">
        <f>1592-518</f>
        <v>1074</v>
      </c>
      <c r="C107" s="6">
        <v>323</v>
      </c>
      <c r="D107" s="6">
        <v>195</v>
      </c>
      <c r="E107" s="6">
        <f>SUM(B107:D107)</f>
        <v>1592</v>
      </c>
      <c r="G107" s="4" t="s">
        <v>12</v>
      </c>
      <c r="H107" s="4">
        <f>H106+H105+H104+H103+H102+H101</f>
        <v>3670</v>
      </c>
      <c r="I107" s="4">
        <f>I106+I105+I104+I103+I102+I101</f>
        <v>6362</v>
      </c>
      <c r="J107" s="4">
        <f>J106+J105+J104+J103+J102+J101</f>
        <v>3841</v>
      </c>
      <c r="K107" s="2">
        <f t="shared" si="2"/>
        <v>13873</v>
      </c>
    </row>
    <row r="108" spans="1:11" ht="12.75">
      <c r="A108" s="4" t="s">
        <v>12</v>
      </c>
      <c r="B108" s="4">
        <f>SUM(B106:B107)</f>
        <v>5212</v>
      </c>
      <c r="C108" s="4">
        <f>SUM(C106:C107)</f>
        <v>6939</v>
      </c>
      <c r="D108" s="4">
        <f>SUM(D106:D107)</f>
        <v>3725</v>
      </c>
      <c r="E108" s="4">
        <f>SUM(E106:E107)</f>
        <v>15876</v>
      </c>
      <c r="G108" s="2" t="s">
        <v>13</v>
      </c>
      <c r="H108" s="2">
        <v>626</v>
      </c>
      <c r="I108" s="2">
        <v>361</v>
      </c>
      <c r="J108" s="2">
        <v>145</v>
      </c>
      <c r="K108" s="2">
        <f t="shared" si="2"/>
        <v>1132</v>
      </c>
    </row>
    <row r="109" spans="7:11" ht="12.75">
      <c r="G109" s="4" t="s">
        <v>12</v>
      </c>
      <c r="H109" s="4">
        <f>H107+H108</f>
        <v>4296</v>
      </c>
      <c r="I109" s="4">
        <f>I107+I108</f>
        <v>6723</v>
      </c>
      <c r="J109" s="4">
        <f>J107+J108</f>
        <v>3986</v>
      </c>
      <c r="K109" s="2">
        <f t="shared" si="2"/>
        <v>15005</v>
      </c>
    </row>
    <row r="113" spans="1:13" ht="22.5">
      <c r="A113" s="3" t="s">
        <v>348</v>
      </c>
      <c r="B113" s="2" t="s">
        <v>2</v>
      </c>
      <c r="C113" s="2" t="s">
        <v>3</v>
      </c>
      <c r="D113" s="2" t="s">
        <v>4</v>
      </c>
      <c r="E113" s="2" t="s">
        <v>5</v>
      </c>
      <c r="G113" s="3" t="s">
        <v>467</v>
      </c>
      <c r="H113" s="2" t="s">
        <v>2</v>
      </c>
      <c r="I113" s="563" t="s">
        <v>463</v>
      </c>
      <c r="J113" s="2" t="s">
        <v>3</v>
      </c>
      <c r="K113" s="2" t="s">
        <v>4</v>
      </c>
      <c r="L113" s="2" t="s">
        <v>5</v>
      </c>
      <c r="M113" s="2"/>
    </row>
    <row r="114" spans="1:14" ht="12.75">
      <c r="A114" s="2" t="s">
        <v>7</v>
      </c>
      <c r="B114" s="2">
        <v>246</v>
      </c>
      <c r="C114" s="2">
        <v>1954</v>
      </c>
      <c r="D114" s="2">
        <v>186</v>
      </c>
      <c r="E114" s="2">
        <f>D114+C114+B114</f>
        <v>2386</v>
      </c>
      <c r="G114" s="2" t="s">
        <v>7</v>
      </c>
      <c r="H114" s="2">
        <v>305</v>
      </c>
      <c r="I114" s="124">
        <v>0</v>
      </c>
      <c r="J114" s="2">
        <v>1893</v>
      </c>
      <c r="K114" s="2">
        <v>142</v>
      </c>
      <c r="L114" s="2">
        <f>SUM(H114:K114)</f>
        <v>2340</v>
      </c>
      <c r="M114" s="736" t="s">
        <v>492</v>
      </c>
      <c r="N114" s="735">
        <f>L114+L115</f>
        <v>7233</v>
      </c>
    </row>
    <row r="115" spans="1:14" ht="12.75">
      <c r="A115" s="2" t="s">
        <v>8</v>
      </c>
      <c r="B115" s="2">
        <v>704</v>
      </c>
      <c r="C115" s="2">
        <v>4277</v>
      </c>
      <c r="D115" s="2">
        <v>506</v>
      </c>
      <c r="E115" s="2">
        <f aca="true" t="shared" si="3" ref="E115:E121">D115+C115+B115</f>
        <v>5487</v>
      </c>
      <c r="G115" s="2" t="s">
        <v>8</v>
      </c>
      <c r="H115" s="2">
        <v>665</v>
      </c>
      <c r="I115" s="124">
        <v>0</v>
      </c>
      <c r="J115" s="2">
        <v>3780</v>
      </c>
      <c r="K115" s="2">
        <v>448</v>
      </c>
      <c r="L115" s="2">
        <f>K115+J115+H115</f>
        <v>4893</v>
      </c>
      <c r="M115" s="737"/>
      <c r="N115" s="735"/>
    </row>
    <row r="116" spans="1:13" ht="12.75">
      <c r="A116" s="2" t="s">
        <v>9</v>
      </c>
      <c r="B116" s="2">
        <v>2168</v>
      </c>
      <c r="C116" s="2">
        <v>46</v>
      </c>
      <c r="D116" s="2">
        <v>3133</v>
      </c>
      <c r="E116" s="2">
        <f t="shared" si="3"/>
        <v>5347</v>
      </c>
      <c r="G116" s="2" t="s">
        <v>9</v>
      </c>
      <c r="H116" s="2">
        <v>2259</v>
      </c>
      <c r="I116" s="124">
        <v>11</v>
      </c>
      <c r="J116" s="2">
        <v>32</v>
      </c>
      <c r="K116" s="2">
        <v>3038</v>
      </c>
      <c r="L116" s="2">
        <f>H116+I116+J116+K116</f>
        <v>5340</v>
      </c>
      <c r="M116" s="2"/>
    </row>
    <row r="117" spans="1:13" ht="12.75">
      <c r="A117" s="2" t="s">
        <v>331</v>
      </c>
      <c r="B117" s="2">
        <v>10</v>
      </c>
      <c r="C117" s="2">
        <v>0</v>
      </c>
      <c r="D117" s="2">
        <v>21</v>
      </c>
      <c r="E117" s="2">
        <f t="shared" si="3"/>
        <v>31</v>
      </c>
      <c r="G117" s="2" t="s">
        <v>331</v>
      </c>
      <c r="H117" s="2">
        <v>22</v>
      </c>
      <c r="I117" s="124">
        <v>0</v>
      </c>
      <c r="J117" s="2">
        <v>0</v>
      </c>
      <c r="K117" s="2">
        <v>21</v>
      </c>
      <c r="L117" s="2">
        <f>K117+J117+H117</f>
        <v>43</v>
      </c>
      <c r="M117" s="2"/>
    </row>
    <row r="118" spans="1:13" ht="12.75">
      <c r="A118" s="2" t="s">
        <v>10</v>
      </c>
      <c r="B118" s="2">
        <v>0</v>
      </c>
      <c r="C118" s="2">
        <v>146</v>
      </c>
      <c r="D118" s="2">
        <v>0</v>
      </c>
      <c r="E118" s="2">
        <f t="shared" si="3"/>
        <v>146</v>
      </c>
      <c r="G118" s="2" t="s">
        <v>10</v>
      </c>
      <c r="H118" s="2">
        <v>0</v>
      </c>
      <c r="I118" s="124">
        <v>0</v>
      </c>
      <c r="J118" s="2">
        <v>183</v>
      </c>
      <c r="K118" s="2">
        <v>0</v>
      </c>
      <c r="L118" s="2">
        <f>K118+J118+H118</f>
        <v>183</v>
      </c>
      <c r="M118" s="2"/>
    </row>
    <row r="119" spans="1:13" ht="12.75">
      <c r="A119" s="2" t="s">
        <v>11</v>
      </c>
      <c r="B119" s="2">
        <v>238</v>
      </c>
      <c r="C119" s="2">
        <v>0</v>
      </c>
      <c r="D119" s="2">
        <v>48</v>
      </c>
      <c r="E119" s="2">
        <f t="shared" si="3"/>
        <v>286</v>
      </c>
      <c r="G119" s="2" t="s">
        <v>505</v>
      </c>
      <c r="H119" s="2">
        <v>250</v>
      </c>
      <c r="I119" s="124">
        <v>0</v>
      </c>
      <c r="J119" s="2">
        <v>0</v>
      </c>
      <c r="K119" s="2">
        <v>32</v>
      </c>
      <c r="L119" s="2">
        <f>K119+J119+H119</f>
        <v>282</v>
      </c>
      <c r="M119" s="2"/>
    </row>
    <row r="120" spans="1:13" ht="12.75">
      <c r="A120" s="4" t="s">
        <v>12</v>
      </c>
      <c r="B120" s="4">
        <f>SUM(B114:B119)</f>
        <v>3366</v>
      </c>
      <c r="C120" s="4">
        <f>SUM(C114:C119)</f>
        <v>6423</v>
      </c>
      <c r="D120" s="4">
        <f>SUM(D114:D119)</f>
        <v>3894</v>
      </c>
      <c r="E120" s="4">
        <f>SUM(E114:E119)</f>
        <v>13683</v>
      </c>
      <c r="G120" s="4"/>
      <c r="H120" s="4"/>
      <c r="I120" s="5"/>
      <c r="J120" s="4"/>
      <c r="K120" s="4"/>
      <c r="L120" s="4"/>
      <c r="M120" s="4"/>
    </row>
    <row r="121" spans="1:13" ht="12.75">
      <c r="A121" s="2" t="s">
        <v>13</v>
      </c>
      <c r="B121" s="2">
        <v>660</v>
      </c>
      <c r="C121" s="2">
        <v>356</v>
      </c>
      <c r="D121" s="2">
        <v>141</v>
      </c>
      <c r="E121" s="2">
        <f t="shared" si="3"/>
        <v>1157</v>
      </c>
      <c r="G121" s="587" t="s">
        <v>12</v>
      </c>
      <c r="H121" s="734">
        <f>H114+H115+H116+H117+H118+H119+I116</f>
        <v>3512</v>
      </c>
      <c r="I121" s="734"/>
      <c r="J121" s="587">
        <f>J114+J115+J116+J117+J118+J119</f>
        <v>5888</v>
      </c>
      <c r="K121" s="587">
        <f>K114+K115+K116+K117+K118+K119</f>
        <v>3681</v>
      </c>
      <c r="L121" s="587">
        <f>L114+L115+L116+L117+L118+L119</f>
        <v>13081</v>
      </c>
      <c r="M121" s="587"/>
    </row>
    <row r="122" spans="1:13" ht="12.75">
      <c r="A122" s="4" t="s">
        <v>12</v>
      </c>
      <c r="B122" s="4">
        <f>B120+B121</f>
        <v>4026</v>
      </c>
      <c r="C122" s="4">
        <f>C120+C121</f>
        <v>6779</v>
      </c>
      <c r="D122" s="4">
        <f>D120+D121</f>
        <v>4035</v>
      </c>
      <c r="E122" s="4">
        <f>E120+E121</f>
        <v>14840</v>
      </c>
      <c r="G122" s="2" t="s">
        <v>13</v>
      </c>
      <c r="H122" s="2">
        <v>558</v>
      </c>
      <c r="I122" s="124"/>
      <c r="J122" s="2">
        <v>372</v>
      </c>
      <c r="K122" s="2">
        <v>100</v>
      </c>
      <c r="L122" s="2">
        <f>K122+J122+H122</f>
        <v>1030</v>
      </c>
      <c r="M122" s="2"/>
    </row>
    <row r="123" spans="7:13" ht="12.75">
      <c r="G123" s="4"/>
      <c r="H123" s="4"/>
      <c r="I123" s="5"/>
      <c r="J123" s="4"/>
      <c r="K123" s="4"/>
      <c r="L123" s="4"/>
      <c r="M123" s="4"/>
    </row>
    <row r="124" spans="7:13" ht="12.75">
      <c r="G124" s="587" t="s">
        <v>12</v>
      </c>
      <c r="H124" s="733">
        <f>H121+H122+I122</f>
        <v>4070</v>
      </c>
      <c r="I124" s="733"/>
      <c r="J124" s="587">
        <f>J122+J121</f>
        <v>6260</v>
      </c>
      <c r="K124" s="588">
        <f>K122+K121</f>
        <v>3781</v>
      </c>
      <c r="L124" s="588">
        <f>L122+L121</f>
        <v>14111</v>
      </c>
      <c r="M124" s="588"/>
    </row>
    <row r="125" spans="1:11" ht="12.75">
      <c r="A125" s="3" t="s">
        <v>363</v>
      </c>
      <c r="B125" s="2" t="s">
        <v>2</v>
      </c>
      <c r="C125" s="2" t="s">
        <v>3</v>
      </c>
      <c r="D125" s="2" t="s">
        <v>4</v>
      </c>
      <c r="E125" s="2" t="s">
        <v>5</v>
      </c>
      <c r="G125" s="732" t="s">
        <v>384</v>
      </c>
      <c r="H125" s="732"/>
      <c r="I125" s="732"/>
      <c r="J125" s="732"/>
      <c r="K125" s="732"/>
    </row>
    <row r="126" spans="1:5" ht="12.75">
      <c r="A126" s="2" t="s">
        <v>7</v>
      </c>
      <c r="B126" s="2">
        <v>267</v>
      </c>
      <c r="C126" s="2">
        <v>1914</v>
      </c>
      <c r="D126" s="2">
        <v>188</v>
      </c>
      <c r="E126" s="2">
        <f aca="true" t="shared" si="4" ref="E126:E131">D126+C126+B126</f>
        <v>2369</v>
      </c>
    </row>
    <row r="127" spans="1:5" ht="12.75">
      <c r="A127" s="2" t="s">
        <v>8</v>
      </c>
      <c r="B127" s="2">
        <v>692</v>
      </c>
      <c r="C127" s="2">
        <v>4134</v>
      </c>
      <c r="D127" s="2">
        <v>486</v>
      </c>
      <c r="E127" s="2">
        <f t="shared" si="4"/>
        <v>5312</v>
      </c>
    </row>
    <row r="128" spans="1:5" ht="12.75">
      <c r="A128" s="2" t="s">
        <v>9</v>
      </c>
      <c r="B128" s="2">
        <v>2162</v>
      </c>
      <c r="C128" s="2">
        <v>29</v>
      </c>
      <c r="D128" s="2">
        <v>3161</v>
      </c>
      <c r="E128" s="2">
        <f t="shared" si="4"/>
        <v>5352</v>
      </c>
    </row>
    <row r="129" spans="1:5" ht="12.75">
      <c r="A129" s="2" t="s">
        <v>331</v>
      </c>
      <c r="B129" s="2">
        <v>12</v>
      </c>
      <c r="C129" s="2">
        <v>0</v>
      </c>
      <c r="D129" s="2">
        <v>19</v>
      </c>
      <c r="E129" s="2">
        <f t="shared" si="4"/>
        <v>31</v>
      </c>
    </row>
    <row r="130" spans="1:5" ht="12.75">
      <c r="A130" s="2" t="s">
        <v>10</v>
      </c>
      <c r="B130" s="2">
        <v>0</v>
      </c>
      <c r="C130" s="2">
        <v>182</v>
      </c>
      <c r="D130" s="2">
        <v>0</v>
      </c>
      <c r="E130" s="2">
        <v>182</v>
      </c>
    </row>
    <row r="131" spans="1:5" ht="12.75">
      <c r="A131" s="2" t="s">
        <v>11</v>
      </c>
      <c r="B131" s="2">
        <v>246</v>
      </c>
      <c r="C131" s="2">
        <v>0</v>
      </c>
      <c r="D131" s="2">
        <v>46</v>
      </c>
      <c r="E131" s="2">
        <f t="shared" si="4"/>
        <v>292</v>
      </c>
    </row>
    <row r="132" spans="1:5" ht="12.75">
      <c r="A132" s="4" t="s">
        <v>12</v>
      </c>
      <c r="B132" s="4">
        <f>SUM(B126:B131)</f>
        <v>3379</v>
      </c>
      <c r="C132" s="4">
        <f>SUM(C126:C131)</f>
        <v>6259</v>
      </c>
      <c r="D132" s="4">
        <f>SUM(D126:D131)</f>
        <v>3900</v>
      </c>
      <c r="E132" s="4">
        <f>SUM(E126:E131)</f>
        <v>13538</v>
      </c>
    </row>
    <row r="133" spans="1:5" ht="12.75">
      <c r="A133" s="2" t="s">
        <v>13</v>
      </c>
      <c r="B133" s="2">
        <v>794</v>
      </c>
      <c r="C133" s="2">
        <v>371</v>
      </c>
      <c r="D133" s="2">
        <v>138</v>
      </c>
      <c r="E133" s="2">
        <f>D133+C133+B133</f>
        <v>1303</v>
      </c>
    </row>
    <row r="134" spans="1:5" ht="12.75">
      <c r="A134" s="4" t="s">
        <v>12</v>
      </c>
      <c r="B134" s="4">
        <f>B132+B133</f>
        <v>4173</v>
      </c>
      <c r="C134" s="4">
        <f>C132+C133</f>
        <v>6630</v>
      </c>
      <c r="D134" s="4">
        <f>D132+D133</f>
        <v>4038</v>
      </c>
      <c r="E134" s="4">
        <f>E132+E133</f>
        <v>14841</v>
      </c>
    </row>
    <row r="137" spans="1:5" ht="12.75">
      <c r="A137" s="3" t="s">
        <v>377</v>
      </c>
      <c r="B137" s="2" t="s">
        <v>2</v>
      </c>
      <c r="C137" s="2" t="s">
        <v>3</v>
      </c>
      <c r="D137" s="2" t="s">
        <v>4</v>
      </c>
      <c r="E137" s="2" t="s">
        <v>5</v>
      </c>
    </row>
    <row r="138" spans="1:5" ht="12.75">
      <c r="A138" s="2" t="s">
        <v>7</v>
      </c>
      <c r="B138" s="2">
        <v>253</v>
      </c>
      <c r="C138" s="2">
        <v>1899</v>
      </c>
      <c r="D138" s="2">
        <v>170</v>
      </c>
      <c r="E138" s="2">
        <f aca="true" t="shared" si="5" ref="E138:E143">D138+C138+B138</f>
        <v>2322</v>
      </c>
    </row>
    <row r="139" spans="1:5" ht="12.75">
      <c r="A139" s="2" t="s">
        <v>8</v>
      </c>
      <c r="B139" s="2">
        <v>693</v>
      </c>
      <c r="C139" s="2">
        <v>3971</v>
      </c>
      <c r="D139" s="2">
        <v>459</v>
      </c>
      <c r="E139" s="2">
        <f t="shared" si="5"/>
        <v>5123</v>
      </c>
    </row>
    <row r="140" spans="1:6" ht="12.75">
      <c r="A140" s="2" t="s">
        <v>9</v>
      </c>
      <c r="B140" s="2">
        <v>2222</v>
      </c>
      <c r="C140" s="2">
        <v>41</v>
      </c>
      <c r="D140" s="2">
        <v>3118</v>
      </c>
      <c r="E140" s="2">
        <v>5381</v>
      </c>
      <c r="F140" s="536"/>
    </row>
    <row r="141" spans="1:5" ht="12.75">
      <c r="A141" s="2" t="s">
        <v>331</v>
      </c>
      <c r="B141" s="2">
        <v>19</v>
      </c>
      <c r="C141" s="2">
        <v>0</v>
      </c>
      <c r="D141" s="2">
        <v>19</v>
      </c>
      <c r="E141" s="2">
        <f t="shared" si="5"/>
        <v>38</v>
      </c>
    </row>
    <row r="142" spans="1:5" ht="12.75">
      <c r="A142" s="2" t="s">
        <v>10</v>
      </c>
      <c r="B142" s="2">
        <v>0</v>
      </c>
      <c r="C142" s="2">
        <v>183</v>
      </c>
      <c r="D142" s="2">
        <v>0</v>
      </c>
      <c r="E142" s="2">
        <f t="shared" si="5"/>
        <v>183</v>
      </c>
    </row>
    <row r="143" spans="1:5" ht="12.75">
      <c r="A143" s="2" t="s">
        <v>11</v>
      </c>
      <c r="B143" s="2">
        <v>256</v>
      </c>
      <c r="C143" s="2">
        <v>0</v>
      </c>
      <c r="D143" s="2">
        <v>46</v>
      </c>
      <c r="E143" s="2">
        <f t="shared" si="5"/>
        <v>302</v>
      </c>
    </row>
    <row r="144" spans="1:5" ht="12.75">
      <c r="A144" s="4" t="s">
        <v>12</v>
      </c>
      <c r="B144" s="4">
        <f>SUM(B138:B143)</f>
        <v>3443</v>
      </c>
      <c r="C144" s="4">
        <f>SUM(C138:C143)</f>
        <v>6094</v>
      </c>
      <c r="D144" s="4">
        <f>SUM(D138:D143)</f>
        <v>3812</v>
      </c>
      <c r="E144" s="4">
        <f>SUM(E138:E143)</f>
        <v>13349</v>
      </c>
    </row>
    <row r="145" spans="1:5" ht="12.75">
      <c r="A145" s="2" t="s">
        <v>13</v>
      </c>
      <c r="B145" s="2">
        <v>726</v>
      </c>
      <c r="C145" s="2">
        <v>363</v>
      </c>
      <c r="D145" s="2">
        <v>138</v>
      </c>
      <c r="E145" s="2">
        <f>D145+C145+B145</f>
        <v>1227</v>
      </c>
    </row>
    <row r="146" spans="1:5" ht="12.75">
      <c r="A146" s="4" t="s">
        <v>12</v>
      </c>
      <c r="B146" s="4">
        <f>B144+B145</f>
        <v>4169</v>
      </c>
      <c r="C146" s="4">
        <f>C144+C145</f>
        <v>6457</v>
      </c>
      <c r="D146" s="4">
        <f>D144+D145</f>
        <v>3950</v>
      </c>
      <c r="E146" s="4">
        <f>E144+E145</f>
        <v>14576</v>
      </c>
    </row>
    <row r="149" spans="1:6" ht="22.5">
      <c r="A149" s="3" t="s">
        <v>440</v>
      </c>
      <c r="B149" s="2" t="s">
        <v>2</v>
      </c>
      <c r="C149" s="563" t="s">
        <v>463</v>
      </c>
      <c r="D149" s="2" t="s">
        <v>3</v>
      </c>
      <c r="E149" s="2" t="s">
        <v>4</v>
      </c>
      <c r="F149" s="2" t="s">
        <v>5</v>
      </c>
    </row>
    <row r="150" spans="1:6" ht="12.75">
      <c r="A150" s="2" t="s">
        <v>7</v>
      </c>
      <c r="B150" s="2">
        <v>271</v>
      </c>
      <c r="C150" s="124"/>
      <c r="D150" s="2">
        <v>1892</v>
      </c>
      <c r="E150" s="2">
        <v>148</v>
      </c>
      <c r="F150" s="2">
        <f>E150+D150+B150</f>
        <v>2311</v>
      </c>
    </row>
    <row r="151" spans="1:6" ht="12.75">
      <c r="A151" s="2" t="s">
        <v>8</v>
      </c>
      <c r="B151" s="2">
        <v>671</v>
      </c>
      <c r="C151" s="124"/>
      <c r="D151" s="2">
        <v>3901</v>
      </c>
      <c r="E151" s="2">
        <v>456</v>
      </c>
      <c r="F151" s="2">
        <f>E151+D151+B151</f>
        <v>5028</v>
      </c>
    </row>
    <row r="152" spans="1:6" ht="12.75">
      <c r="A152" s="2" t="s">
        <v>9</v>
      </c>
      <c r="B152" s="2">
        <v>2221</v>
      </c>
      <c r="C152" s="124">
        <v>13</v>
      </c>
      <c r="D152" s="2">
        <v>28</v>
      </c>
      <c r="E152" s="2">
        <v>3095</v>
      </c>
      <c r="F152" s="2">
        <f>B152+C152+D152+E152</f>
        <v>5357</v>
      </c>
    </row>
    <row r="153" spans="1:6" ht="12.75">
      <c r="A153" s="2" t="s">
        <v>331</v>
      </c>
      <c r="B153" s="2">
        <v>23</v>
      </c>
      <c r="C153" s="124"/>
      <c r="D153" s="2">
        <v>0</v>
      </c>
      <c r="E153" s="2">
        <v>23</v>
      </c>
      <c r="F153" s="2">
        <f>E153+D153+B153</f>
        <v>46</v>
      </c>
    </row>
    <row r="154" spans="1:6" ht="12.75">
      <c r="A154" s="2" t="s">
        <v>10</v>
      </c>
      <c r="B154" s="2">
        <v>0</v>
      </c>
      <c r="C154" s="124"/>
      <c r="D154" s="2">
        <v>188</v>
      </c>
      <c r="E154" s="2">
        <v>0</v>
      </c>
      <c r="F154" s="2">
        <f>E154+D154+B154</f>
        <v>188</v>
      </c>
    </row>
    <row r="155" spans="1:6" ht="12.75">
      <c r="A155" s="2" t="s">
        <v>11</v>
      </c>
      <c r="B155" s="2">
        <v>254</v>
      </c>
      <c r="C155" s="124"/>
      <c r="D155" s="2">
        <v>0</v>
      </c>
      <c r="E155" s="2">
        <v>37</v>
      </c>
      <c r="F155" s="2">
        <f>E155+D155+B155</f>
        <v>291</v>
      </c>
    </row>
    <row r="156" spans="1:6" ht="12.75">
      <c r="A156" s="4"/>
      <c r="B156" s="4">
        <f>SUM(B150:B155)</f>
        <v>3440</v>
      </c>
      <c r="C156" s="5">
        <v>13</v>
      </c>
      <c r="D156" s="4"/>
      <c r="E156" s="4"/>
      <c r="F156" s="4"/>
    </row>
    <row r="157" spans="1:6" ht="12.75">
      <c r="A157" s="587" t="s">
        <v>12</v>
      </c>
      <c r="B157" s="734">
        <f>B156+C156</f>
        <v>3453</v>
      </c>
      <c r="C157" s="734"/>
      <c r="D157" s="587">
        <f>D150+D151+D152+D153+D154+D155</f>
        <v>6009</v>
      </c>
      <c r="E157" s="587">
        <f>E150+E151+E152+E153+E154+E155</f>
        <v>3759</v>
      </c>
      <c r="F157" s="587">
        <f>F150+F151+F152+F153+F154+F155</f>
        <v>13221</v>
      </c>
    </row>
    <row r="158" spans="1:6" ht="12.75">
      <c r="A158" s="2" t="s">
        <v>13</v>
      </c>
      <c r="B158" s="2">
        <v>586</v>
      </c>
      <c r="C158" s="124"/>
      <c r="D158" s="2">
        <v>360</v>
      </c>
      <c r="E158" s="2">
        <v>84</v>
      </c>
      <c r="F158" s="2">
        <f>E158+D158+B158</f>
        <v>1030</v>
      </c>
    </row>
    <row r="159" spans="1:6" ht="12.75">
      <c r="A159" s="4"/>
      <c r="B159" s="4"/>
      <c r="C159" s="5"/>
      <c r="D159" s="4"/>
      <c r="E159" s="4"/>
      <c r="F159" s="4"/>
    </row>
    <row r="160" spans="1:6" ht="12.75">
      <c r="A160" s="587" t="s">
        <v>12</v>
      </c>
      <c r="B160" s="733">
        <f>B157+B158</f>
        <v>4039</v>
      </c>
      <c r="C160" s="733"/>
      <c r="D160" s="587">
        <f>D158+D157</f>
        <v>6369</v>
      </c>
      <c r="E160" s="588">
        <f>E158+E157</f>
        <v>3843</v>
      </c>
      <c r="F160" s="588">
        <f>F158+F157</f>
        <v>14251</v>
      </c>
    </row>
    <row r="161" spans="1:5" ht="12.75">
      <c r="A161" s="732" t="s">
        <v>384</v>
      </c>
      <c r="B161" s="732"/>
      <c r="C161" s="732"/>
      <c r="D161" s="732"/>
      <c r="E161" s="732"/>
    </row>
  </sheetData>
  <mergeCells count="8">
    <mergeCell ref="N114:N115"/>
    <mergeCell ref="M114:M115"/>
    <mergeCell ref="H121:I121"/>
    <mergeCell ref="H124:I124"/>
    <mergeCell ref="G125:K125"/>
    <mergeCell ref="A161:E161"/>
    <mergeCell ref="B160:C160"/>
    <mergeCell ref="B157:C157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&amp;L&amp;D&amp;CAllgemeine Übersicht</oddFooter>
  </headerFooter>
  <rowBreaks count="2" manualBreakCount="2">
    <brk id="53" max="255" man="1"/>
    <brk id="11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W12"/>
  <sheetViews>
    <sheetView workbookViewId="0" topLeftCell="A1">
      <selection activeCell="J9" sqref="J9"/>
    </sheetView>
  </sheetViews>
  <sheetFormatPr defaultColWidth="11.421875" defaultRowHeight="12.75"/>
  <cols>
    <col min="1" max="1" width="2.421875" style="0" customWidth="1"/>
    <col min="2" max="2" width="8.140625" style="0" customWidth="1"/>
    <col min="3" max="3" width="32.8515625" style="0" customWidth="1"/>
    <col min="4" max="4" width="4.140625" style="0" bestFit="1" customWidth="1"/>
    <col min="5" max="8" width="3.00390625" style="0" customWidth="1"/>
    <col min="9" max="9" width="2.7109375" style="0" customWidth="1"/>
    <col min="10" max="10" width="5.421875" style="0" customWidth="1"/>
    <col min="11" max="16384" width="11.57421875" style="0" customWidth="1"/>
  </cols>
  <sheetData>
    <row r="1" ht="13.5" thickBot="1"/>
    <row r="2" spans="2:10" ht="15.75">
      <c r="B2" s="421" t="s">
        <v>311</v>
      </c>
      <c r="C2" s="422"/>
      <c r="D2" s="422"/>
      <c r="E2" s="422"/>
      <c r="F2" s="422"/>
      <c r="G2" s="422"/>
      <c r="H2" s="422"/>
      <c r="I2" s="422"/>
      <c r="J2" s="423"/>
    </row>
    <row r="3" spans="2:10" ht="15.75">
      <c r="B3" s="789">
        <v>41153</v>
      </c>
      <c r="C3" s="790"/>
      <c r="D3" s="790"/>
      <c r="E3" s="790"/>
      <c r="F3" s="790"/>
      <c r="G3" s="790"/>
      <c r="H3" s="790"/>
      <c r="I3" s="790"/>
      <c r="J3" s="791"/>
    </row>
    <row r="4" spans="2:10" ht="16.5" thickBot="1">
      <c r="B4" s="786" t="s">
        <v>468</v>
      </c>
      <c r="C4" s="792"/>
      <c r="D4" s="792"/>
      <c r="E4" s="792"/>
      <c r="F4" s="792"/>
      <c r="G4" s="792"/>
      <c r="H4" s="792"/>
      <c r="I4" s="792"/>
      <c r="J4" s="793"/>
    </row>
    <row r="6" spans="2:10" ht="12.75">
      <c r="B6" s="186"/>
      <c r="C6" s="72" t="s">
        <v>148</v>
      </c>
      <c r="D6" s="370">
        <v>1</v>
      </c>
      <c r="E6" s="73">
        <v>2</v>
      </c>
      <c r="F6" s="73">
        <v>3</v>
      </c>
      <c r="G6" s="73">
        <v>4</v>
      </c>
      <c r="H6" s="73">
        <v>5</v>
      </c>
      <c r="I6" s="73">
        <v>6</v>
      </c>
      <c r="J6" s="371" t="s">
        <v>12</v>
      </c>
    </row>
    <row r="7" spans="2:10" ht="12.75">
      <c r="B7" s="187" t="s">
        <v>149</v>
      </c>
      <c r="C7" s="81"/>
      <c r="D7" s="62">
        <v>55</v>
      </c>
      <c r="E7" s="62">
        <v>65</v>
      </c>
      <c r="F7" s="62">
        <v>39</v>
      </c>
      <c r="G7" s="62">
        <v>44</v>
      </c>
      <c r="H7" s="62">
        <v>34</v>
      </c>
      <c r="I7" s="62">
        <v>22</v>
      </c>
      <c r="J7" s="59">
        <f>SUM(D7:I7)</f>
        <v>259</v>
      </c>
    </row>
    <row r="8" spans="2:11" ht="13.5" thickBot="1">
      <c r="B8" s="388" t="s">
        <v>150</v>
      </c>
      <c r="C8" s="389"/>
      <c r="D8" s="401">
        <f aca="true" t="shared" si="0" ref="D8:I8">SUM(D7)</f>
        <v>55</v>
      </c>
      <c r="E8" s="401">
        <f t="shared" si="0"/>
        <v>65</v>
      </c>
      <c r="F8" s="401">
        <f t="shared" si="0"/>
        <v>39</v>
      </c>
      <c r="G8" s="401">
        <f>G7</f>
        <v>44</v>
      </c>
      <c r="H8" s="401">
        <f t="shared" si="0"/>
        <v>34</v>
      </c>
      <c r="I8" s="401">
        <f t="shared" si="0"/>
        <v>22</v>
      </c>
      <c r="J8" s="399">
        <f>SUM(D8:I8)</f>
        <v>259</v>
      </c>
      <c r="K8" s="236"/>
    </row>
    <row r="9" spans="2:23" ht="12.75">
      <c r="B9" s="190" t="s">
        <v>157</v>
      </c>
      <c r="C9" s="74"/>
      <c r="D9" s="190">
        <v>0</v>
      </c>
      <c r="E9" s="190">
        <v>0</v>
      </c>
      <c r="F9" s="190">
        <v>10</v>
      </c>
      <c r="G9" s="190">
        <v>15</v>
      </c>
      <c r="H9" s="190">
        <v>12</v>
      </c>
      <c r="I9" s="190">
        <v>8</v>
      </c>
      <c r="J9" s="501">
        <f>SUM(D9:I9)</f>
        <v>45</v>
      </c>
      <c r="K9" s="369"/>
      <c r="M9" s="85"/>
      <c r="N9" s="85"/>
      <c r="O9" s="85"/>
      <c r="P9" s="86"/>
      <c r="Q9" s="86"/>
      <c r="R9" s="86"/>
      <c r="S9" s="86"/>
      <c r="T9" s="86"/>
      <c r="U9" s="86"/>
      <c r="V9" s="86"/>
      <c r="W9" s="84"/>
    </row>
    <row r="10" spans="2:23" ht="13.5" thickBot="1">
      <c r="B10" s="388" t="s">
        <v>152</v>
      </c>
      <c r="C10" s="389"/>
      <c r="D10" s="404">
        <f aca="true" t="shared" si="1" ref="D10:J10">SUM(D9:D9)</f>
        <v>0</v>
      </c>
      <c r="E10" s="404">
        <f t="shared" si="1"/>
        <v>0</v>
      </c>
      <c r="F10" s="404">
        <f t="shared" si="1"/>
        <v>10</v>
      </c>
      <c r="G10" s="404">
        <f t="shared" si="1"/>
        <v>15</v>
      </c>
      <c r="H10" s="404">
        <f t="shared" si="1"/>
        <v>12</v>
      </c>
      <c r="I10" s="404">
        <f t="shared" si="1"/>
        <v>8</v>
      </c>
      <c r="J10" s="390">
        <f t="shared" si="1"/>
        <v>45</v>
      </c>
      <c r="K10" s="91"/>
      <c r="M10" s="85"/>
      <c r="N10" s="85"/>
      <c r="O10" s="85"/>
      <c r="P10" s="86"/>
      <c r="Q10" s="86"/>
      <c r="R10" s="86"/>
      <c r="S10" s="86"/>
      <c r="T10" s="86"/>
      <c r="U10" s="86"/>
      <c r="V10" s="86"/>
      <c r="W10" s="84"/>
    </row>
    <row r="11" spans="2:11" ht="13.5" thickBot="1">
      <c r="B11" s="522" t="s">
        <v>5</v>
      </c>
      <c r="C11" s="523"/>
      <c r="D11" s="524">
        <f>D8+D10</f>
        <v>55</v>
      </c>
      <c r="E11" s="525">
        <f aca="true" t="shared" si="2" ref="E11:J11">E8+E10</f>
        <v>65</v>
      </c>
      <c r="F11" s="525">
        <f t="shared" si="2"/>
        <v>49</v>
      </c>
      <c r="G11" s="525">
        <f t="shared" si="2"/>
        <v>59</v>
      </c>
      <c r="H11" s="525">
        <f t="shared" si="2"/>
        <v>46</v>
      </c>
      <c r="I11" s="526">
        <f t="shared" si="2"/>
        <v>30</v>
      </c>
      <c r="J11" s="547">
        <f t="shared" si="2"/>
        <v>304</v>
      </c>
      <c r="K11" s="236"/>
    </row>
    <row r="12" spans="10:11" ht="12.75">
      <c r="J12" s="236"/>
      <c r="K12" s="236"/>
    </row>
  </sheetData>
  <mergeCells count="2">
    <mergeCell ref="B4:J4"/>
    <mergeCell ref="B3:J3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&amp;L&amp;D&amp;CAllgemeine Übersicht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2:K12"/>
  <sheetViews>
    <sheetView workbookViewId="0" topLeftCell="A1">
      <selection activeCell="J9" sqref="J9"/>
    </sheetView>
  </sheetViews>
  <sheetFormatPr defaultColWidth="11.421875" defaultRowHeight="12.75"/>
  <cols>
    <col min="1" max="1" width="2.8515625" style="0" customWidth="1"/>
    <col min="2" max="2" width="8.140625" style="0" customWidth="1"/>
    <col min="3" max="3" width="16.8515625" style="0" customWidth="1"/>
    <col min="4" max="9" width="3.00390625" style="0" customWidth="1"/>
    <col min="10" max="10" width="5.421875" style="0" bestFit="1" customWidth="1"/>
    <col min="11" max="11" width="3.8515625" style="0" customWidth="1"/>
  </cols>
  <sheetData>
    <row r="1" ht="13.5" thickBot="1"/>
    <row r="2" spans="2:11" ht="15.75" customHeight="1">
      <c r="B2" s="421" t="s">
        <v>312</v>
      </c>
      <c r="C2" s="422"/>
      <c r="D2" s="422"/>
      <c r="E2" s="422"/>
      <c r="F2" s="422"/>
      <c r="G2" s="422"/>
      <c r="H2" s="422"/>
      <c r="I2" s="422"/>
      <c r="J2" s="422"/>
      <c r="K2" s="423"/>
    </row>
    <row r="3" spans="2:11" ht="15.75" customHeight="1">
      <c r="B3" s="789">
        <v>41153</v>
      </c>
      <c r="C3" s="790"/>
      <c r="D3" s="790"/>
      <c r="E3" s="790"/>
      <c r="F3" s="790"/>
      <c r="G3" s="790"/>
      <c r="H3" s="790"/>
      <c r="I3" s="790"/>
      <c r="J3" s="790"/>
      <c r="K3" s="791"/>
    </row>
    <row r="4" spans="2:11" ht="13.5" customHeight="1" thickBot="1">
      <c r="B4" s="786" t="s">
        <v>468</v>
      </c>
      <c r="C4" s="787"/>
      <c r="D4" s="787"/>
      <c r="E4" s="787"/>
      <c r="F4" s="787"/>
      <c r="G4" s="787"/>
      <c r="H4" s="787"/>
      <c r="I4" s="787"/>
      <c r="J4" s="787"/>
      <c r="K4" s="788"/>
    </row>
    <row r="6" spans="2:10" ht="12.75">
      <c r="B6" s="186"/>
      <c r="C6" s="72" t="s">
        <v>148</v>
      </c>
      <c r="D6" s="73">
        <v>1</v>
      </c>
      <c r="E6" s="73">
        <v>2</v>
      </c>
      <c r="F6" s="73">
        <v>3</v>
      </c>
      <c r="G6" s="73">
        <v>4</v>
      </c>
      <c r="H6" s="514">
        <v>5</v>
      </c>
      <c r="I6" s="370">
        <v>6</v>
      </c>
      <c r="J6" s="515"/>
    </row>
    <row r="7" spans="2:10" ht="12.75">
      <c r="B7" s="187" t="s">
        <v>149</v>
      </c>
      <c r="C7" s="81"/>
      <c r="D7" s="189">
        <v>86</v>
      </c>
      <c r="E7" s="189">
        <v>65</v>
      </c>
      <c r="F7" s="189">
        <v>53</v>
      </c>
      <c r="G7" s="189">
        <v>44</v>
      </c>
      <c r="H7" s="189">
        <v>30</v>
      </c>
      <c r="I7" s="82">
        <v>34</v>
      </c>
      <c r="J7" s="515">
        <f>SUM(D7:I7)</f>
        <v>312</v>
      </c>
    </row>
    <row r="8" spans="2:10" ht="13.5" thickBot="1">
      <c r="B8" s="388" t="s">
        <v>150</v>
      </c>
      <c r="C8" s="505"/>
      <c r="D8" s="408">
        <f aca="true" t="shared" si="0" ref="D8:I8">SUM(D7)</f>
        <v>86</v>
      </c>
      <c r="E8" s="408">
        <f t="shared" si="0"/>
        <v>65</v>
      </c>
      <c r="F8" s="408">
        <f t="shared" si="0"/>
        <v>53</v>
      </c>
      <c r="G8" s="408">
        <f t="shared" si="0"/>
        <v>44</v>
      </c>
      <c r="H8" s="408">
        <f t="shared" si="0"/>
        <v>30</v>
      </c>
      <c r="I8" s="516">
        <f t="shared" si="0"/>
        <v>34</v>
      </c>
      <c r="J8" s="520">
        <f>SUM(D8:I8)</f>
        <v>312</v>
      </c>
    </row>
    <row r="9" spans="2:10" ht="12.75">
      <c r="B9" s="188"/>
      <c r="C9" s="510" t="s">
        <v>151</v>
      </c>
      <c r="D9" s="188">
        <v>0</v>
      </c>
      <c r="E9" s="188">
        <v>0</v>
      </c>
      <c r="F9" s="502">
        <v>4</v>
      </c>
      <c r="G9" s="502">
        <v>7</v>
      </c>
      <c r="H9" s="502">
        <v>8</v>
      </c>
      <c r="I9" s="504">
        <v>6</v>
      </c>
      <c r="J9" s="519">
        <f>SUM(D9:I9)</f>
        <v>25</v>
      </c>
    </row>
    <row r="10" spans="2:10" ht="13.5" thickBot="1">
      <c r="B10" s="394" t="s">
        <v>152</v>
      </c>
      <c r="C10" s="395"/>
      <c r="D10" s="394">
        <f aca="true" t="shared" si="1" ref="D10:J10">SUM(D9:D9)</f>
        <v>0</v>
      </c>
      <c r="E10" s="394">
        <f t="shared" si="1"/>
        <v>0</v>
      </c>
      <c r="F10" s="394">
        <f t="shared" si="1"/>
        <v>4</v>
      </c>
      <c r="G10" s="394">
        <f t="shared" si="1"/>
        <v>7</v>
      </c>
      <c r="H10" s="394">
        <f t="shared" si="1"/>
        <v>8</v>
      </c>
      <c r="I10" s="503">
        <f t="shared" si="1"/>
        <v>6</v>
      </c>
      <c r="J10" s="394">
        <f t="shared" si="1"/>
        <v>25</v>
      </c>
    </row>
    <row r="11" spans="2:10" ht="13.5" thickBot="1">
      <c r="B11" s="511" t="s">
        <v>5</v>
      </c>
      <c r="C11" s="512"/>
      <c r="D11" s="513">
        <f>D8+D10</f>
        <v>86</v>
      </c>
      <c r="E11" s="513">
        <f aca="true" t="shared" si="2" ref="E11:J11">E8+E10</f>
        <v>65</v>
      </c>
      <c r="F11" s="513">
        <f t="shared" si="2"/>
        <v>57</v>
      </c>
      <c r="G11" s="513">
        <f t="shared" si="2"/>
        <v>51</v>
      </c>
      <c r="H11" s="513">
        <f t="shared" si="2"/>
        <v>38</v>
      </c>
      <c r="I11" s="517">
        <f t="shared" si="2"/>
        <v>40</v>
      </c>
      <c r="J11" s="546">
        <f t="shared" si="2"/>
        <v>337</v>
      </c>
    </row>
    <row r="12" ht="12.75">
      <c r="J12" s="521"/>
    </row>
  </sheetData>
  <mergeCells count="2">
    <mergeCell ref="B4:K4"/>
    <mergeCell ref="B3:K3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&amp;L&amp;D&amp;CAllgemeine Übersicht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W22"/>
  <sheetViews>
    <sheetView workbookViewId="0" topLeftCell="A1">
      <selection activeCell="I24" sqref="I24"/>
    </sheetView>
  </sheetViews>
  <sheetFormatPr defaultColWidth="11.421875" defaultRowHeight="12.75"/>
  <cols>
    <col min="1" max="1" width="3.140625" style="0" customWidth="1"/>
    <col min="2" max="2" width="7.57421875" style="0" customWidth="1"/>
    <col min="3" max="3" width="22.8515625" style="0" customWidth="1"/>
    <col min="4" max="5" width="2.421875" style="0" customWidth="1"/>
    <col min="6" max="10" width="2.7109375" style="0" customWidth="1"/>
    <col min="11" max="11" width="5.421875" style="0" customWidth="1"/>
    <col min="13" max="13" width="5.421875" style="0" customWidth="1"/>
    <col min="14" max="14" width="4.421875" style="0" customWidth="1"/>
    <col min="15" max="16" width="5.8515625" style="0" customWidth="1"/>
    <col min="17" max="17" width="6.28125" style="0" customWidth="1"/>
  </cols>
  <sheetData>
    <row r="1" ht="13.5" thickBot="1"/>
    <row r="2" spans="2:23" ht="16.5" customHeight="1">
      <c r="B2" s="421" t="s">
        <v>313</v>
      </c>
      <c r="C2" s="422"/>
      <c r="D2" s="422"/>
      <c r="E2" s="422"/>
      <c r="F2" s="422"/>
      <c r="G2" s="422"/>
      <c r="H2" s="422"/>
      <c r="I2" s="422"/>
      <c r="J2" s="422"/>
      <c r="K2" s="423"/>
      <c r="M2" s="83"/>
      <c r="N2" s="83"/>
      <c r="O2" s="83"/>
      <c r="P2" s="83"/>
      <c r="Q2" s="83"/>
      <c r="R2" s="83"/>
      <c r="S2" s="83"/>
      <c r="T2" s="83"/>
      <c r="U2" s="83"/>
      <c r="V2" s="83"/>
      <c r="W2" s="84"/>
    </row>
    <row r="3" spans="2:23" ht="16.5" customHeight="1">
      <c r="B3" s="789">
        <v>41153</v>
      </c>
      <c r="C3" s="790"/>
      <c r="D3" s="790"/>
      <c r="E3" s="790"/>
      <c r="F3" s="790"/>
      <c r="G3" s="790"/>
      <c r="H3" s="790"/>
      <c r="I3" s="790"/>
      <c r="J3" s="790"/>
      <c r="K3" s="791"/>
      <c r="M3" s="83"/>
      <c r="N3" s="83"/>
      <c r="O3" s="83"/>
      <c r="P3" s="83"/>
      <c r="Q3" s="83"/>
      <c r="R3" s="83"/>
      <c r="S3" s="83"/>
      <c r="T3" s="83"/>
      <c r="U3" s="83"/>
      <c r="V3" s="83"/>
      <c r="W3" s="84"/>
    </row>
    <row r="4" spans="2:23" ht="15.75" customHeight="1" thickBot="1">
      <c r="B4" s="786" t="s">
        <v>468</v>
      </c>
      <c r="C4" s="787"/>
      <c r="D4" s="787"/>
      <c r="E4" s="787"/>
      <c r="F4" s="787"/>
      <c r="G4" s="787"/>
      <c r="H4" s="787"/>
      <c r="I4" s="787"/>
      <c r="J4" s="787"/>
      <c r="K4" s="788"/>
      <c r="M4" s="85"/>
      <c r="N4" s="85"/>
      <c r="O4" s="85"/>
      <c r="P4" s="86"/>
      <c r="Q4" s="86"/>
      <c r="R4" s="86"/>
      <c r="S4" s="86"/>
      <c r="T4" s="86"/>
      <c r="U4" s="86"/>
      <c r="V4" s="86"/>
      <c r="W4" s="84"/>
    </row>
    <row r="5" spans="13:23" ht="13.5" thickBot="1">
      <c r="M5" s="85"/>
      <c r="N5" s="85"/>
      <c r="O5" s="85"/>
      <c r="P5" s="86"/>
      <c r="Q5" s="86"/>
      <c r="R5" s="86"/>
      <c r="S5" s="86"/>
      <c r="T5" s="86"/>
      <c r="U5" s="86"/>
      <c r="V5" s="86"/>
      <c r="W5" s="84"/>
    </row>
    <row r="6" spans="2:23" ht="12.75">
      <c r="B6" s="186"/>
      <c r="C6" s="72" t="s">
        <v>148</v>
      </c>
      <c r="D6" s="87">
        <v>1</v>
      </c>
      <c r="E6" s="87">
        <v>2</v>
      </c>
      <c r="F6" s="87">
        <v>3</v>
      </c>
      <c r="G6" s="87">
        <v>4</v>
      </c>
      <c r="H6" s="87">
        <v>5</v>
      </c>
      <c r="I6" s="87">
        <v>6</v>
      </c>
      <c r="J6" s="87">
        <v>7</v>
      </c>
      <c r="K6" s="607" t="s">
        <v>12</v>
      </c>
      <c r="M6" s="85"/>
      <c r="N6" s="85"/>
      <c r="O6" s="85"/>
      <c r="P6" s="86"/>
      <c r="Q6" s="86"/>
      <c r="R6" s="86"/>
      <c r="S6" s="86"/>
      <c r="T6" s="86"/>
      <c r="U6" s="86"/>
      <c r="V6" s="86"/>
      <c r="W6" s="84"/>
    </row>
    <row r="7" spans="2:23" ht="12.75">
      <c r="B7" s="187" t="s">
        <v>149</v>
      </c>
      <c r="C7" s="81"/>
      <c r="D7" s="506">
        <v>60</v>
      </c>
      <c r="E7" s="506">
        <v>56</v>
      </c>
      <c r="F7" s="506">
        <v>27</v>
      </c>
      <c r="G7" s="506">
        <v>20</v>
      </c>
      <c r="H7" s="506">
        <v>17</v>
      </c>
      <c r="I7" s="506">
        <v>9</v>
      </c>
      <c r="J7" s="602">
        <v>0</v>
      </c>
      <c r="K7" s="608">
        <f>SUM(D7:J7)</f>
        <v>189</v>
      </c>
      <c r="M7" s="85"/>
      <c r="N7" s="85"/>
      <c r="O7" s="85"/>
      <c r="P7" s="86"/>
      <c r="Q7" s="86"/>
      <c r="R7" s="86"/>
      <c r="S7" s="86"/>
      <c r="T7" s="86"/>
      <c r="U7" s="86"/>
      <c r="V7" s="86"/>
      <c r="W7" s="84"/>
    </row>
    <row r="8" spans="2:23" ht="13.5" thickBot="1">
      <c r="B8" s="388" t="s">
        <v>150</v>
      </c>
      <c r="C8" s="389"/>
      <c r="D8" s="404">
        <f aca="true" t="shared" si="0" ref="D8:K8">SUM(D7)</f>
        <v>60</v>
      </c>
      <c r="E8" s="404">
        <f t="shared" si="0"/>
        <v>56</v>
      </c>
      <c r="F8" s="404">
        <f t="shared" si="0"/>
        <v>27</v>
      </c>
      <c r="G8" s="404">
        <f t="shared" si="0"/>
        <v>20</v>
      </c>
      <c r="H8" s="404">
        <f t="shared" si="0"/>
        <v>17</v>
      </c>
      <c r="I8" s="404">
        <f t="shared" si="0"/>
        <v>9</v>
      </c>
      <c r="J8" s="603">
        <f t="shared" si="0"/>
        <v>0</v>
      </c>
      <c r="K8" s="609">
        <f t="shared" si="0"/>
        <v>189</v>
      </c>
      <c r="M8" s="85"/>
      <c r="N8" s="85"/>
      <c r="O8" s="85"/>
      <c r="P8" s="86"/>
      <c r="Q8" s="86"/>
      <c r="R8" s="86"/>
      <c r="S8" s="86"/>
      <c r="T8" s="86"/>
      <c r="U8" s="86"/>
      <c r="V8" s="86"/>
      <c r="W8" s="84"/>
    </row>
    <row r="9" spans="2:23" ht="12.75">
      <c r="B9" s="190" t="s">
        <v>153</v>
      </c>
      <c r="C9" s="191" t="s">
        <v>487</v>
      </c>
      <c r="D9" s="190">
        <v>0</v>
      </c>
      <c r="E9" s="190">
        <v>2</v>
      </c>
      <c r="F9" s="190">
        <v>2</v>
      </c>
      <c r="G9" s="190">
        <v>1</v>
      </c>
      <c r="H9" s="190">
        <v>8</v>
      </c>
      <c r="I9" s="190">
        <v>2</v>
      </c>
      <c r="J9" s="604">
        <v>3</v>
      </c>
      <c r="K9" s="610">
        <f>SUM(D9:J9)</f>
        <v>18</v>
      </c>
      <c r="M9" s="85"/>
      <c r="N9" s="85"/>
      <c r="O9" s="85"/>
      <c r="P9" s="86"/>
      <c r="Q9" s="86"/>
      <c r="R9" s="86"/>
      <c r="S9" s="86"/>
      <c r="T9" s="86"/>
      <c r="U9" s="86"/>
      <c r="V9" s="86"/>
      <c r="W9" s="84"/>
    </row>
    <row r="10" spans="2:23" ht="13.5" thickBot="1">
      <c r="B10" s="388" t="s">
        <v>156</v>
      </c>
      <c r="C10" s="389"/>
      <c r="D10" s="404">
        <f aca="true" t="shared" si="1" ref="D10:K10">SUM(D9:D9)</f>
        <v>0</v>
      </c>
      <c r="E10" s="404">
        <f t="shared" si="1"/>
        <v>2</v>
      </c>
      <c r="F10" s="404">
        <f t="shared" si="1"/>
        <v>2</v>
      </c>
      <c r="G10" s="404">
        <f t="shared" si="1"/>
        <v>1</v>
      </c>
      <c r="H10" s="404">
        <f t="shared" si="1"/>
        <v>8</v>
      </c>
      <c r="I10" s="404">
        <f t="shared" si="1"/>
        <v>2</v>
      </c>
      <c r="J10" s="603">
        <f t="shared" si="1"/>
        <v>3</v>
      </c>
      <c r="K10" s="609">
        <f t="shared" si="1"/>
        <v>18</v>
      </c>
      <c r="M10" s="85"/>
      <c r="N10" s="85"/>
      <c r="O10" s="85"/>
      <c r="P10" s="86"/>
      <c r="Q10" s="86"/>
      <c r="R10" s="86"/>
      <c r="S10" s="86"/>
      <c r="T10" s="86"/>
      <c r="U10" s="86"/>
      <c r="V10" s="86"/>
      <c r="W10" s="84"/>
    </row>
    <row r="11" spans="2:23" ht="12.75">
      <c r="B11" s="190" t="s">
        <v>157</v>
      </c>
      <c r="C11" s="74" t="s">
        <v>488</v>
      </c>
      <c r="D11" s="190">
        <v>0</v>
      </c>
      <c r="E11" s="190">
        <v>0</v>
      </c>
      <c r="F11" s="190">
        <v>4</v>
      </c>
      <c r="G11" s="190">
        <v>8</v>
      </c>
      <c r="H11" s="190">
        <v>8</v>
      </c>
      <c r="I11" s="190">
        <v>8</v>
      </c>
      <c r="J11" s="604">
        <v>0</v>
      </c>
      <c r="K11" s="610">
        <f>SUM(D11:J11)</f>
        <v>28</v>
      </c>
      <c r="M11" s="85"/>
      <c r="N11" s="85"/>
      <c r="O11" s="85"/>
      <c r="P11" s="86"/>
      <c r="Q11" s="86"/>
      <c r="R11" s="86"/>
      <c r="S11" s="86"/>
      <c r="T11" s="86"/>
      <c r="U11" s="86"/>
      <c r="V11" s="86"/>
      <c r="W11" s="84"/>
    </row>
    <row r="12" spans="2:23" ht="13.5" thickBot="1">
      <c r="B12" s="388" t="s">
        <v>152</v>
      </c>
      <c r="C12" s="389"/>
      <c r="D12" s="404">
        <f aca="true" t="shared" si="2" ref="D12:K12">SUM(D11:D11)</f>
        <v>0</v>
      </c>
      <c r="E12" s="404">
        <f t="shared" si="2"/>
        <v>0</v>
      </c>
      <c r="F12" s="404">
        <f t="shared" si="2"/>
        <v>4</v>
      </c>
      <c r="G12" s="404">
        <f t="shared" si="2"/>
        <v>8</v>
      </c>
      <c r="H12" s="404">
        <f t="shared" si="2"/>
        <v>8</v>
      </c>
      <c r="I12" s="404">
        <f t="shared" si="2"/>
        <v>8</v>
      </c>
      <c r="J12" s="603">
        <f t="shared" si="2"/>
        <v>0</v>
      </c>
      <c r="K12" s="609">
        <f t="shared" si="2"/>
        <v>28</v>
      </c>
      <c r="M12" s="85"/>
      <c r="N12" s="85"/>
      <c r="O12" s="85"/>
      <c r="P12" s="86"/>
      <c r="Q12" s="86"/>
      <c r="R12" s="86"/>
      <c r="S12" s="86"/>
      <c r="T12" s="86"/>
      <c r="U12" s="86"/>
      <c r="V12" s="86"/>
      <c r="W12" s="84"/>
    </row>
    <row r="13" spans="2:23" ht="12.75">
      <c r="B13" s="190" t="s">
        <v>159</v>
      </c>
      <c r="C13" s="74" t="s">
        <v>489</v>
      </c>
      <c r="D13" s="190">
        <v>0</v>
      </c>
      <c r="E13" s="190">
        <v>0</v>
      </c>
      <c r="F13" s="190">
        <v>19</v>
      </c>
      <c r="G13" s="190">
        <v>11</v>
      </c>
      <c r="H13" s="190">
        <v>22</v>
      </c>
      <c r="I13" s="190">
        <v>21</v>
      </c>
      <c r="J13" s="604">
        <v>0</v>
      </c>
      <c r="K13" s="610">
        <f>SUM(D13:J13)</f>
        <v>73</v>
      </c>
      <c r="M13" s="85"/>
      <c r="N13" s="85"/>
      <c r="O13" s="85"/>
      <c r="P13" s="86"/>
      <c r="Q13" s="86"/>
      <c r="R13" s="86"/>
      <c r="S13" s="86"/>
      <c r="T13" s="86"/>
      <c r="U13" s="86"/>
      <c r="V13" s="86"/>
      <c r="W13" s="84"/>
    </row>
    <row r="14" spans="2:23" ht="12.75">
      <c r="B14" s="191"/>
      <c r="C14" s="74" t="s">
        <v>241</v>
      </c>
      <c r="D14" s="191">
        <v>0</v>
      </c>
      <c r="E14" s="191">
        <v>0</v>
      </c>
      <c r="F14" s="191">
        <v>7</v>
      </c>
      <c r="G14" s="191">
        <v>0</v>
      </c>
      <c r="H14" s="191">
        <v>0</v>
      </c>
      <c r="I14" s="191">
        <v>0</v>
      </c>
      <c r="J14" s="605">
        <v>0</v>
      </c>
      <c r="K14" s="610">
        <f>SUM(D14:J14)</f>
        <v>7</v>
      </c>
      <c r="M14" s="85"/>
      <c r="N14" s="85"/>
      <c r="O14" s="85"/>
      <c r="P14" s="86"/>
      <c r="Q14" s="86"/>
      <c r="R14" s="86"/>
      <c r="S14" s="86"/>
      <c r="T14" s="86"/>
      <c r="U14" s="86"/>
      <c r="V14" s="86"/>
      <c r="W14" s="84"/>
    </row>
    <row r="15" spans="2:23" ht="13.5" thickBot="1">
      <c r="B15" s="388" t="s">
        <v>160</v>
      </c>
      <c r="C15" s="389"/>
      <c r="D15" s="404">
        <f>SUM(D13:D14)</f>
        <v>0</v>
      </c>
      <c r="E15" s="404">
        <f aca="true" t="shared" si="3" ref="E15:K15">SUM(E13:E14)</f>
        <v>0</v>
      </c>
      <c r="F15" s="404">
        <f t="shared" si="3"/>
        <v>26</v>
      </c>
      <c r="G15" s="404">
        <f t="shared" si="3"/>
        <v>11</v>
      </c>
      <c r="H15" s="404">
        <f t="shared" si="3"/>
        <v>22</v>
      </c>
      <c r="I15" s="404">
        <f t="shared" si="3"/>
        <v>21</v>
      </c>
      <c r="J15" s="603">
        <f t="shared" si="3"/>
        <v>0</v>
      </c>
      <c r="K15" s="609">
        <f t="shared" si="3"/>
        <v>80</v>
      </c>
      <c r="M15" s="85"/>
      <c r="N15" s="85"/>
      <c r="O15" s="85"/>
      <c r="P15" s="86"/>
      <c r="Q15" s="86"/>
      <c r="R15" s="86"/>
      <c r="S15" s="86"/>
      <c r="T15" s="86"/>
      <c r="U15" s="86"/>
      <c r="V15" s="86"/>
      <c r="W15" s="84"/>
    </row>
    <row r="16" spans="2:23" ht="13.5" thickBot="1">
      <c r="B16" s="507" t="s">
        <v>5</v>
      </c>
      <c r="C16" s="508"/>
      <c r="D16" s="509">
        <f aca="true" t="shared" si="4" ref="D16:J16">D15+D12+D10+D8</f>
        <v>60</v>
      </c>
      <c r="E16" s="509">
        <f t="shared" si="4"/>
        <v>58</v>
      </c>
      <c r="F16" s="509">
        <f t="shared" si="4"/>
        <v>59</v>
      </c>
      <c r="G16" s="509">
        <f t="shared" si="4"/>
        <v>40</v>
      </c>
      <c r="H16" s="509">
        <f t="shared" si="4"/>
        <v>55</v>
      </c>
      <c r="I16" s="509">
        <f t="shared" si="4"/>
        <v>40</v>
      </c>
      <c r="J16" s="606">
        <f t="shared" si="4"/>
        <v>3</v>
      </c>
      <c r="K16" s="611">
        <f>K15+K12+K10+K8</f>
        <v>315</v>
      </c>
      <c r="M16" s="85"/>
      <c r="N16" s="85"/>
      <c r="O16" s="85"/>
      <c r="P16" s="86"/>
      <c r="Q16" s="86"/>
      <c r="R16" s="86"/>
      <c r="S16" s="86"/>
      <c r="T16" s="86"/>
      <c r="U16" s="86"/>
      <c r="V16" s="86"/>
      <c r="W16" s="84"/>
    </row>
    <row r="17" spans="13:23" ht="12.75">
      <c r="M17" s="85"/>
      <c r="N17" s="85"/>
      <c r="O17" s="85"/>
      <c r="P17" s="86"/>
      <c r="Q17" s="86"/>
      <c r="R17" s="86"/>
      <c r="S17" s="86"/>
      <c r="T17" s="86"/>
      <c r="U17" s="86"/>
      <c r="V17" s="86"/>
      <c r="W17" s="84"/>
    </row>
    <row r="18" spans="13:23" ht="12.75">
      <c r="M18" s="85"/>
      <c r="N18" s="85"/>
      <c r="O18" s="85"/>
      <c r="P18" s="86"/>
      <c r="Q18" s="86"/>
      <c r="R18" s="86"/>
      <c r="S18" s="86"/>
      <c r="T18" s="86"/>
      <c r="U18" s="86"/>
      <c r="V18" s="86"/>
      <c r="W18" s="84"/>
    </row>
    <row r="19" spans="13:23" ht="12.75">
      <c r="M19" s="85"/>
      <c r="N19" s="85"/>
      <c r="O19" s="85"/>
      <c r="P19" s="86"/>
      <c r="Q19" s="86"/>
      <c r="R19" s="86"/>
      <c r="S19" s="86"/>
      <c r="T19" s="86"/>
      <c r="U19" s="86"/>
      <c r="V19" s="86"/>
      <c r="W19" s="84"/>
    </row>
    <row r="20" spans="13:23" ht="12.75">
      <c r="M20" s="85"/>
      <c r="N20" s="85"/>
      <c r="O20" s="85"/>
      <c r="P20" s="86"/>
      <c r="Q20" s="86"/>
      <c r="R20" s="86"/>
      <c r="S20" s="86"/>
      <c r="T20" s="86"/>
      <c r="U20" s="86"/>
      <c r="V20" s="86"/>
      <c r="W20" s="84"/>
    </row>
    <row r="21" spans="13:23" ht="12.75">
      <c r="M21" s="85"/>
      <c r="N21" s="85"/>
      <c r="O21" s="85"/>
      <c r="P21" s="86"/>
      <c r="Q21" s="86"/>
      <c r="R21" s="86"/>
      <c r="S21" s="86"/>
      <c r="T21" s="86"/>
      <c r="U21" s="86"/>
      <c r="V21" s="86"/>
      <c r="W21" s="84"/>
    </row>
    <row r="22" spans="13:23" ht="12.75"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</row>
  </sheetData>
  <mergeCells count="2">
    <mergeCell ref="B4:K4"/>
    <mergeCell ref="B3:K3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&amp;L&amp;D&amp;CAllgemeine Übersicht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J19"/>
  <sheetViews>
    <sheetView workbookViewId="0" topLeftCell="A1">
      <selection activeCell="I14" sqref="I14"/>
    </sheetView>
  </sheetViews>
  <sheetFormatPr defaultColWidth="11.421875" defaultRowHeight="12.75"/>
  <cols>
    <col min="1" max="1" width="2.57421875" style="0" customWidth="1"/>
    <col min="2" max="2" width="7.57421875" style="0" customWidth="1"/>
    <col min="3" max="3" width="40.57421875" style="0" customWidth="1"/>
    <col min="4" max="9" width="3.57421875" style="0" customWidth="1"/>
    <col min="10" max="10" width="5.421875" style="0" customWidth="1"/>
    <col min="13" max="13" width="3.421875" style="0" customWidth="1"/>
    <col min="14" max="14" width="3.140625" style="0" customWidth="1"/>
    <col min="15" max="15" width="4.140625" style="0" customWidth="1"/>
    <col min="16" max="16" width="5.7109375" style="0" customWidth="1"/>
    <col min="17" max="17" width="4.57421875" style="0" customWidth="1"/>
    <col min="18" max="18" width="4.28125" style="0" customWidth="1"/>
    <col min="19" max="20" width="4.00390625" style="0" customWidth="1"/>
    <col min="21" max="21" width="4.421875" style="0" customWidth="1"/>
    <col min="22" max="22" width="5.57421875" style="0" customWidth="1"/>
    <col min="23" max="23" width="5.140625" style="0" customWidth="1"/>
    <col min="24" max="24" width="4.8515625" style="0" customWidth="1"/>
    <col min="25" max="26" width="4.7109375" style="0" customWidth="1"/>
  </cols>
  <sheetData>
    <row r="1" ht="13.5" thickBot="1"/>
    <row r="2" spans="2:10" ht="15.75">
      <c r="B2" s="421" t="s">
        <v>314</v>
      </c>
      <c r="C2" s="422"/>
      <c r="D2" s="422"/>
      <c r="E2" s="422"/>
      <c r="F2" s="422"/>
      <c r="G2" s="422"/>
      <c r="H2" s="422"/>
      <c r="I2" s="422"/>
      <c r="J2" s="423"/>
    </row>
    <row r="3" spans="2:10" ht="15.75">
      <c r="B3" s="789">
        <v>41153</v>
      </c>
      <c r="C3" s="790"/>
      <c r="D3" s="790"/>
      <c r="E3" s="790"/>
      <c r="F3" s="790"/>
      <c r="G3" s="790"/>
      <c r="H3" s="790"/>
      <c r="I3" s="790"/>
      <c r="J3" s="791"/>
    </row>
    <row r="4" spans="2:10" ht="16.5" thickBot="1">
      <c r="B4" s="786" t="s">
        <v>468</v>
      </c>
      <c r="C4" s="787"/>
      <c r="D4" s="787"/>
      <c r="E4" s="787"/>
      <c r="F4" s="787"/>
      <c r="G4" s="787"/>
      <c r="H4" s="787"/>
      <c r="I4" s="787"/>
      <c r="J4" s="788"/>
    </row>
    <row r="6" spans="2:10" ht="12.75">
      <c r="B6" s="186"/>
      <c r="C6" s="72" t="s">
        <v>148</v>
      </c>
      <c r="D6" s="88">
        <v>1</v>
      </c>
      <c r="E6" s="88">
        <v>2</v>
      </c>
      <c r="F6" s="88">
        <v>3</v>
      </c>
      <c r="G6" s="88">
        <v>4</v>
      </c>
      <c r="H6" s="88">
        <v>5</v>
      </c>
      <c r="I6" s="88">
        <v>6</v>
      </c>
      <c r="J6" s="90" t="s">
        <v>12</v>
      </c>
    </row>
    <row r="7" spans="2:10" ht="12.75">
      <c r="B7" s="187" t="s">
        <v>149</v>
      </c>
      <c r="C7" s="74"/>
      <c r="D7" s="187">
        <v>190</v>
      </c>
      <c r="E7" s="187">
        <v>190</v>
      </c>
      <c r="F7" s="187">
        <v>177</v>
      </c>
      <c r="G7" s="187">
        <v>179</v>
      </c>
      <c r="H7" s="187">
        <v>138</v>
      </c>
      <c r="I7" s="187">
        <v>126</v>
      </c>
      <c r="J7" s="90">
        <f>SUM(D7:I7)</f>
        <v>1000</v>
      </c>
    </row>
    <row r="8" spans="2:10" ht="13.5" thickBot="1">
      <c r="B8" s="388" t="s">
        <v>150</v>
      </c>
      <c r="C8" s="389"/>
      <c r="D8" s="404">
        <f aca="true" t="shared" si="0" ref="D8:J8">SUM(D7)</f>
        <v>190</v>
      </c>
      <c r="E8" s="404">
        <f t="shared" si="0"/>
        <v>190</v>
      </c>
      <c r="F8" s="404">
        <f t="shared" si="0"/>
        <v>177</v>
      </c>
      <c r="G8" s="404">
        <f t="shared" si="0"/>
        <v>179</v>
      </c>
      <c r="H8" s="404">
        <f t="shared" si="0"/>
        <v>138</v>
      </c>
      <c r="I8" s="404">
        <f t="shared" si="0"/>
        <v>126</v>
      </c>
      <c r="J8" s="404">
        <f t="shared" si="0"/>
        <v>1000</v>
      </c>
    </row>
    <row r="9" spans="2:10" ht="12.75">
      <c r="B9" s="191" t="s">
        <v>157</v>
      </c>
      <c r="C9" s="74" t="s">
        <v>161</v>
      </c>
      <c r="D9" s="527">
        <v>0</v>
      </c>
      <c r="E9" s="527">
        <v>0</v>
      </c>
      <c r="F9" s="527">
        <v>11</v>
      </c>
      <c r="G9" s="527">
        <v>10</v>
      </c>
      <c r="H9" s="527">
        <v>0</v>
      </c>
      <c r="I9" s="527">
        <v>0</v>
      </c>
      <c r="J9" s="403">
        <f>SUM(D9:I9)</f>
        <v>21</v>
      </c>
    </row>
    <row r="10" spans="2:10" ht="12.75">
      <c r="B10" s="190"/>
      <c r="C10" s="74" t="s">
        <v>296</v>
      </c>
      <c r="D10" s="67">
        <v>0</v>
      </c>
      <c r="E10" s="67">
        <v>0</v>
      </c>
      <c r="F10" s="67">
        <v>0</v>
      </c>
      <c r="G10" s="67">
        <v>0</v>
      </c>
      <c r="H10" s="67">
        <v>10</v>
      </c>
      <c r="I10" s="67">
        <v>12</v>
      </c>
      <c r="J10" s="90">
        <f>SUM(D10:I10)</f>
        <v>22</v>
      </c>
    </row>
    <row r="11" spans="2:10" ht="13.5" thickBot="1">
      <c r="B11" s="388" t="s">
        <v>152</v>
      </c>
      <c r="C11" s="389"/>
      <c r="D11" s="404">
        <f aca="true" t="shared" si="1" ref="D11:J11">SUM(D9:D10)</f>
        <v>0</v>
      </c>
      <c r="E11" s="404">
        <f t="shared" si="1"/>
        <v>0</v>
      </c>
      <c r="F11" s="404">
        <f t="shared" si="1"/>
        <v>11</v>
      </c>
      <c r="G11" s="404">
        <f t="shared" si="1"/>
        <v>10</v>
      </c>
      <c r="H11" s="404">
        <f t="shared" si="1"/>
        <v>10</v>
      </c>
      <c r="I11" s="404">
        <f t="shared" si="1"/>
        <v>12</v>
      </c>
      <c r="J11" s="404">
        <f t="shared" si="1"/>
        <v>43</v>
      </c>
    </row>
    <row r="12" spans="2:10" ht="12.75">
      <c r="B12" s="191" t="s">
        <v>159</v>
      </c>
      <c r="C12" s="74" t="s">
        <v>162</v>
      </c>
      <c r="D12" s="527">
        <v>0</v>
      </c>
      <c r="E12" s="527">
        <v>0</v>
      </c>
      <c r="F12" s="527">
        <v>24</v>
      </c>
      <c r="G12" s="527">
        <v>30</v>
      </c>
      <c r="H12" s="527">
        <v>0</v>
      </c>
      <c r="I12" s="527">
        <v>0</v>
      </c>
      <c r="J12" s="405">
        <f>SUM(D12:I12)</f>
        <v>54</v>
      </c>
    </row>
    <row r="13" spans="2:10" ht="12.75">
      <c r="B13" s="191"/>
      <c r="C13" s="81" t="s">
        <v>297</v>
      </c>
      <c r="D13" s="67">
        <v>0</v>
      </c>
      <c r="E13" s="67">
        <v>0</v>
      </c>
      <c r="F13" s="67">
        <v>0</v>
      </c>
      <c r="G13" s="67">
        <v>0</v>
      </c>
      <c r="H13" s="67">
        <v>20</v>
      </c>
      <c r="I13" s="67">
        <v>23</v>
      </c>
      <c r="J13" s="90">
        <f>SUM(D13:I13)</f>
        <v>43</v>
      </c>
    </row>
    <row r="14" spans="2:10" ht="12.75">
      <c r="B14" s="190"/>
      <c r="C14" s="74" t="s">
        <v>163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90">
        <f>SUM(D14:I14)</f>
        <v>0</v>
      </c>
    </row>
    <row r="15" spans="2:10" ht="13.5" thickBot="1">
      <c r="B15" s="388" t="s">
        <v>160</v>
      </c>
      <c r="C15" s="389"/>
      <c r="D15" s="404">
        <f>D14+D13+D12</f>
        <v>0</v>
      </c>
      <c r="E15" s="404">
        <f aca="true" t="shared" si="2" ref="E15:J15">E14+E13+E12</f>
        <v>0</v>
      </c>
      <c r="F15" s="404">
        <f t="shared" si="2"/>
        <v>24</v>
      </c>
      <c r="G15" s="404">
        <f t="shared" si="2"/>
        <v>30</v>
      </c>
      <c r="H15" s="404">
        <f t="shared" si="2"/>
        <v>20</v>
      </c>
      <c r="I15" s="404">
        <f t="shared" si="2"/>
        <v>23</v>
      </c>
      <c r="J15" s="404">
        <f t="shared" si="2"/>
        <v>97</v>
      </c>
    </row>
    <row r="16" spans="2:10" ht="12.75">
      <c r="B16" s="391" t="s">
        <v>12</v>
      </c>
      <c r="C16" s="392"/>
      <c r="D16" s="405">
        <f>D15+D11+D8</f>
        <v>190</v>
      </c>
      <c r="E16" s="405">
        <f aca="true" t="shared" si="3" ref="E16:J16">E15+E11+E8</f>
        <v>190</v>
      </c>
      <c r="F16" s="405">
        <f t="shared" si="3"/>
        <v>212</v>
      </c>
      <c r="G16" s="405">
        <f t="shared" si="3"/>
        <v>219</v>
      </c>
      <c r="H16" s="405">
        <f t="shared" si="3"/>
        <v>168</v>
      </c>
      <c r="I16" s="405">
        <f t="shared" si="3"/>
        <v>161</v>
      </c>
      <c r="J16" s="550">
        <f t="shared" si="3"/>
        <v>1140</v>
      </c>
    </row>
    <row r="17" spans="9:10" ht="12.75">
      <c r="I17" s="93"/>
      <c r="J17" s="93"/>
    </row>
    <row r="18" spans="9:10" ht="12.75">
      <c r="I18" s="93"/>
      <c r="J18" s="93"/>
    </row>
    <row r="19" spans="9:10" ht="12.75">
      <c r="I19" s="93"/>
      <c r="J19" s="93"/>
    </row>
  </sheetData>
  <mergeCells count="2">
    <mergeCell ref="B4:J4"/>
    <mergeCell ref="B3:J3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&amp;L&amp;D&amp;CAllgemeine Übersicht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2:L8"/>
  <sheetViews>
    <sheetView workbookViewId="0" topLeftCell="A1">
      <selection activeCell="J7" sqref="J7"/>
    </sheetView>
  </sheetViews>
  <sheetFormatPr defaultColWidth="11.421875" defaultRowHeight="12.75"/>
  <cols>
    <col min="1" max="1" width="2.7109375" style="0" customWidth="1"/>
    <col min="2" max="2" width="6.7109375" style="0" customWidth="1"/>
    <col min="3" max="3" width="9.28125" style="0" customWidth="1"/>
    <col min="4" max="4" width="3.57421875" style="0" bestFit="1" customWidth="1"/>
    <col min="5" max="9" width="2.7109375" style="0" customWidth="1"/>
    <col min="10" max="10" width="5.421875" style="0" customWidth="1"/>
  </cols>
  <sheetData>
    <row r="1" ht="13.5" thickBot="1"/>
    <row r="2" spans="2:12" ht="15.75">
      <c r="B2" s="426" t="s">
        <v>315</v>
      </c>
      <c r="C2" s="427"/>
      <c r="D2" s="427"/>
      <c r="E2" s="427"/>
      <c r="F2" s="427"/>
      <c r="G2" s="427"/>
      <c r="H2" s="428"/>
      <c r="I2" s="429"/>
      <c r="J2" s="429"/>
      <c r="K2" s="429"/>
      <c r="L2" s="430"/>
    </row>
    <row r="3" spans="2:12" ht="15.75">
      <c r="B3" s="794">
        <v>41153</v>
      </c>
      <c r="C3" s="795"/>
      <c r="D3" s="795"/>
      <c r="E3" s="795"/>
      <c r="F3" s="795"/>
      <c r="G3" s="795"/>
      <c r="H3" s="795"/>
      <c r="I3" s="795"/>
      <c r="J3" s="795"/>
      <c r="K3" s="795"/>
      <c r="L3" s="796"/>
    </row>
    <row r="4" spans="2:12" ht="16.5" thickBot="1">
      <c r="B4" s="786" t="s">
        <v>468</v>
      </c>
      <c r="C4" s="787"/>
      <c r="D4" s="787"/>
      <c r="E4" s="787"/>
      <c r="F4" s="787"/>
      <c r="G4" s="787"/>
      <c r="H4" s="787"/>
      <c r="I4" s="787"/>
      <c r="J4" s="787"/>
      <c r="K4" s="787"/>
      <c r="L4" s="788"/>
    </row>
    <row r="6" spans="2:10" ht="12.75">
      <c r="B6" s="186"/>
      <c r="C6" s="72" t="s">
        <v>148</v>
      </c>
      <c r="D6" s="88">
        <v>1</v>
      </c>
      <c r="E6" s="88">
        <v>2</v>
      </c>
      <c r="F6" s="88">
        <v>3</v>
      </c>
      <c r="G6" s="88">
        <v>4</v>
      </c>
      <c r="H6" s="88">
        <v>5</v>
      </c>
      <c r="I6" s="88">
        <v>6</v>
      </c>
      <c r="J6" s="89" t="s">
        <v>12</v>
      </c>
    </row>
    <row r="7" spans="2:10" ht="13.5" thickBot="1">
      <c r="B7" s="528" t="s">
        <v>149</v>
      </c>
      <c r="C7" s="529"/>
      <c r="D7" s="409">
        <v>80</v>
      </c>
      <c r="E7" s="409">
        <v>51</v>
      </c>
      <c r="F7" s="409">
        <v>51</v>
      </c>
      <c r="G7" s="409">
        <v>46</v>
      </c>
      <c r="H7" s="409">
        <v>47</v>
      </c>
      <c r="I7" s="409">
        <v>62</v>
      </c>
      <c r="J7" s="530">
        <f>SUM(D7:I7)</f>
        <v>337</v>
      </c>
    </row>
    <row r="8" spans="2:10" ht="12.75">
      <c r="B8" s="391" t="s">
        <v>5</v>
      </c>
      <c r="C8" s="392"/>
      <c r="D8" s="405">
        <f aca="true" t="shared" si="0" ref="D8:J8">SUM(D7)</f>
        <v>80</v>
      </c>
      <c r="E8" s="405">
        <f t="shared" si="0"/>
        <v>51</v>
      </c>
      <c r="F8" s="405">
        <f t="shared" si="0"/>
        <v>51</v>
      </c>
      <c r="G8" s="405">
        <f t="shared" si="0"/>
        <v>46</v>
      </c>
      <c r="H8" s="405">
        <f t="shared" si="0"/>
        <v>47</v>
      </c>
      <c r="I8" s="405">
        <f t="shared" si="0"/>
        <v>62</v>
      </c>
      <c r="J8" s="551">
        <f t="shared" si="0"/>
        <v>337</v>
      </c>
    </row>
  </sheetData>
  <mergeCells count="2">
    <mergeCell ref="B4:L4"/>
    <mergeCell ref="B3:L3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&amp;L&amp;D&amp;CAllgemeine Übersicht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2:K39"/>
  <sheetViews>
    <sheetView workbookViewId="0" topLeftCell="A1">
      <selection activeCell="J35" sqref="J35"/>
    </sheetView>
  </sheetViews>
  <sheetFormatPr defaultColWidth="11.421875" defaultRowHeight="12.75"/>
  <cols>
    <col min="1" max="1" width="2.7109375" style="0" customWidth="1"/>
    <col min="2" max="2" width="7.57421875" style="0" customWidth="1"/>
    <col min="3" max="3" width="44.00390625" style="0" customWidth="1"/>
    <col min="4" max="4" width="3.7109375" style="0" customWidth="1"/>
    <col min="5" max="5" width="3.421875" style="0" customWidth="1"/>
    <col min="6" max="8" width="3.28125" style="0" customWidth="1"/>
    <col min="9" max="10" width="3.140625" style="0" customWidth="1"/>
    <col min="11" max="11" width="5.421875" style="0" customWidth="1"/>
  </cols>
  <sheetData>
    <row r="1" ht="13.5" thickBot="1"/>
    <row r="2" spans="2:11" ht="15.75">
      <c r="B2" s="426" t="s">
        <v>316</v>
      </c>
      <c r="C2" s="427"/>
      <c r="D2" s="427"/>
      <c r="E2" s="427"/>
      <c r="F2" s="427"/>
      <c r="G2" s="427"/>
      <c r="H2" s="427"/>
      <c r="I2" s="428"/>
      <c r="J2" s="429"/>
      <c r="K2" s="430"/>
    </row>
    <row r="3" spans="2:11" ht="15.75">
      <c r="B3" s="794">
        <v>41153</v>
      </c>
      <c r="C3" s="795"/>
      <c r="D3" s="795"/>
      <c r="E3" s="795"/>
      <c r="F3" s="795"/>
      <c r="G3" s="795"/>
      <c r="H3" s="795"/>
      <c r="I3" s="795"/>
      <c r="J3" s="795"/>
      <c r="K3" s="796"/>
    </row>
    <row r="4" spans="2:11" ht="13.5" customHeight="1" thickBot="1">
      <c r="B4" s="797" t="s">
        <v>468</v>
      </c>
      <c r="C4" s="798"/>
      <c r="D4" s="798"/>
      <c r="E4" s="798"/>
      <c r="F4" s="798"/>
      <c r="G4" s="798"/>
      <c r="H4" s="798"/>
      <c r="I4" s="798"/>
      <c r="J4" s="798"/>
      <c r="K4" s="799"/>
    </row>
    <row r="6" spans="2:11" ht="12.75">
      <c r="B6" s="186"/>
      <c r="C6" s="72" t="s">
        <v>148</v>
      </c>
      <c r="D6" s="87">
        <v>1</v>
      </c>
      <c r="E6" s="87">
        <v>2</v>
      </c>
      <c r="F6" s="87">
        <v>3</v>
      </c>
      <c r="G6" s="87">
        <v>4</v>
      </c>
      <c r="H6" s="87">
        <v>5</v>
      </c>
      <c r="I6" s="87">
        <v>6</v>
      </c>
      <c r="J6" s="87">
        <v>7</v>
      </c>
      <c r="K6" s="375" t="s">
        <v>12</v>
      </c>
    </row>
    <row r="7" spans="2:11" ht="12.75">
      <c r="B7" s="187" t="s">
        <v>149</v>
      </c>
      <c r="C7" s="81"/>
      <c r="D7" s="531">
        <v>19</v>
      </c>
      <c r="E7" s="531">
        <v>62</v>
      </c>
      <c r="F7" s="187"/>
      <c r="G7" s="187"/>
      <c r="H7" s="187"/>
      <c r="I7" s="187"/>
      <c r="J7" s="187"/>
      <c r="K7" s="90">
        <f>SUM(D7:J7)</f>
        <v>81</v>
      </c>
    </row>
    <row r="8" spans="2:11" ht="13.5" thickBot="1">
      <c r="B8" s="388" t="s">
        <v>150</v>
      </c>
      <c r="C8" s="406"/>
      <c r="D8" s="404">
        <f aca="true" t="shared" si="0" ref="D8:K8">SUM(D7)</f>
        <v>19</v>
      </c>
      <c r="E8" s="404">
        <f t="shared" si="0"/>
        <v>62</v>
      </c>
      <c r="F8" s="404">
        <f t="shared" si="0"/>
        <v>0</v>
      </c>
      <c r="G8" s="404">
        <f t="shared" si="0"/>
        <v>0</v>
      </c>
      <c r="H8" s="404">
        <f t="shared" si="0"/>
        <v>0</v>
      </c>
      <c r="I8" s="404">
        <f t="shared" si="0"/>
        <v>0</v>
      </c>
      <c r="J8" s="404">
        <f t="shared" si="0"/>
        <v>0</v>
      </c>
      <c r="K8" s="404">
        <f t="shared" si="0"/>
        <v>81</v>
      </c>
    </row>
    <row r="9" spans="2:11" ht="12.75">
      <c r="B9" s="191" t="s">
        <v>153</v>
      </c>
      <c r="C9" s="81" t="s">
        <v>154</v>
      </c>
      <c r="D9" s="533">
        <v>23</v>
      </c>
      <c r="E9" s="527"/>
      <c r="F9" s="527"/>
      <c r="G9" s="527"/>
      <c r="H9" s="527"/>
      <c r="I9" s="527"/>
      <c r="J9" s="527"/>
      <c r="K9" s="403">
        <f aca="true" t="shared" si="1" ref="K9:K24">SUM(D9:J9)</f>
        <v>23</v>
      </c>
    </row>
    <row r="10" spans="2:11" ht="12.75">
      <c r="B10" s="191"/>
      <c r="C10" s="81" t="s">
        <v>394</v>
      </c>
      <c r="D10" s="531"/>
      <c r="E10" s="67">
        <v>3</v>
      </c>
      <c r="F10" s="67"/>
      <c r="G10" s="67"/>
      <c r="H10" s="67"/>
      <c r="I10" s="67"/>
      <c r="J10" s="67"/>
      <c r="K10" s="403">
        <f t="shared" si="1"/>
        <v>3</v>
      </c>
    </row>
    <row r="11" spans="2:11" ht="12.75">
      <c r="B11" s="191"/>
      <c r="C11" s="81" t="s">
        <v>415</v>
      </c>
      <c r="D11" s="531"/>
      <c r="E11" s="67"/>
      <c r="F11" s="67">
        <v>14</v>
      </c>
      <c r="G11" s="67"/>
      <c r="H11" s="67"/>
      <c r="I11" s="67"/>
      <c r="J11" s="67"/>
      <c r="K11" s="403">
        <f t="shared" si="1"/>
        <v>14</v>
      </c>
    </row>
    <row r="12" spans="2:11" ht="12.75">
      <c r="B12" s="191"/>
      <c r="C12" s="81" t="s">
        <v>398</v>
      </c>
      <c r="D12" s="187"/>
      <c r="E12" s="532">
        <v>6</v>
      </c>
      <c r="F12" s="532">
        <v>6</v>
      </c>
      <c r="G12" s="532">
        <v>5</v>
      </c>
      <c r="H12" s="532">
        <v>4</v>
      </c>
      <c r="I12" s="532">
        <v>3</v>
      </c>
      <c r="J12" s="67">
        <v>2</v>
      </c>
      <c r="K12" s="403">
        <f t="shared" si="1"/>
        <v>26</v>
      </c>
    </row>
    <row r="13" spans="2:11" ht="12.75">
      <c r="B13" s="191"/>
      <c r="C13" s="81" t="s">
        <v>395</v>
      </c>
      <c r="D13" s="187"/>
      <c r="E13" s="532"/>
      <c r="F13" s="67"/>
      <c r="G13" s="67"/>
      <c r="H13" s="67"/>
      <c r="I13" s="67"/>
      <c r="J13" s="67"/>
      <c r="K13" s="403">
        <f t="shared" si="1"/>
        <v>0</v>
      </c>
    </row>
    <row r="14" spans="2:11" ht="12.75">
      <c r="B14" s="191"/>
      <c r="C14" s="81" t="s">
        <v>396</v>
      </c>
      <c r="D14" s="187"/>
      <c r="E14" s="532">
        <v>16</v>
      </c>
      <c r="F14" s="67"/>
      <c r="G14" s="67"/>
      <c r="H14" s="67"/>
      <c r="I14" s="67"/>
      <c r="J14" s="67"/>
      <c r="K14" s="403">
        <f t="shared" si="1"/>
        <v>16</v>
      </c>
    </row>
    <row r="15" spans="2:11" ht="12.75">
      <c r="B15" s="191"/>
      <c r="C15" s="81" t="s">
        <v>409</v>
      </c>
      <c r="D15" s="187"/>
      <c r="E15" s="67"/>
      <c r="F15" s="532">
        <v>8</v>
      </c>
      <c r="G15" s="532">
        <v>8</v>
      </c>
      <c r="H15" s="67"/>
      <c r="I15" s="67"/>
      <c r="J15" s="67"/>
      <c r="K15" s="403">
        <f t="shared" si="1"/>
        <v>16</v>
      </c>
    </row>
    <row r="16" spans="2:11" ht="12.75">
      <c r="B16" s="191"/>
      <c r="C16" s="81" t="s">
        <v>403</v>
      </c>
      <c r="D16" s="187"/>
      <c r="E16" s="67">
        <v>16</v>
      </c>
      <c r="F16" s="532"/>
      <c r="G16" s="532"/>
      <c r="H16" s="67"/>
      <c r="I16" s="67"/>
      <c r="J16" s="67"/>
      <c r="K16" s="403">
        <f t="shared" si="1"/>
        <v>16</v>
      </c>
    </row>
    <row r="17" spans="2:11" ht="12.75">
      <c r="B17" s="191"/>
      <c r="C17" s="81" t="s">
        <v>410</v>
      </c>
      <c r="D17" s="187"/>
      <c r="E17" s="532"/>
      <c r="F17" s="532"/>
      <c r="G17" s="532"/>
      <c r="H17" s="67">
        <v>9</v>
      </c>
      <c r="I17" s="67">
        <v>6</v>
      </c>
      <c r="J17" s="67"/>
      <c r="K17" s="403">
        <f t="shared" si="1"/>
        <v>15</v>
      </c>
    </row>
    <row r="18" spans="2:11" ht="12.75">
      <c r="B18" s="191"/>
      <c r="C18" s="81" t="s">
        <v>411</v>
      </c>
      <c r="D18" s="187"/>
      <c r="E18" s="67"/>
      <c r="F18" s="67"/>
      <c r="G18" s="67"/>
      <c r="H18" s="532"/>
      <c r="I18" s="532"/>
      <c r="J18" s="67">
        <v>7</v>
      </c>
      <c r="K18" s="403">
        <f t="shared" si="1"/>
        <v>7</v>
      </c>
    </row>
    <row r="19" spans="2:11" ht="12.75">
      <c r="B19" s="191"/>
      <c r="C19" s="81" t="s">
        <v>412</v>
      </c>
      <c r="D19" s="187"/>
      <c r="E19" s="67"/>
      <c r="F19" s="67">
        <v>11</v>
      </c>
      <c r="G19" s="67"/>
      <c r="H19" s="532"/>
      <c r="I19" s="532"/>
      <c r="J19" s="67"/>
      <c r="K19" s="403">
        <f t="shared" si="1"/>
        <v>11</v>
      </c>
    </row>
    <row r="20" spans="2:11" ht="12.75">
      <c r="B20" s="191"/>
      <c r="C20" s="81" t="s">
        <v>413</v>
      </c>
      <c r="D20" s="187"/>
      <c r="E20" s="67"/>
      <c r="F20" s="67"/>
      <c r="G20" s="67">
        <v>7</v>
      </c>
      <c r="H20" s="532"/>
      <c r="I20" s="532"/>
      <c r="J20" s="67"/>
      <c r="K20" s="403">
        <f t="shared" si="1"/>
        <v>7</v>
      </c>
    </row>
    <row r="21" spans="2:11" ht="12.75">
      <c r="B21" s="191"/>
      <c r="C21" s="81" t="s">
        <v>402</v>
      </c>
      <c r="D21" s="187"/>
      <c r="E21" s="67">
        <v>19</v>
      </c>
      <c r="F21" s="67"/>
      <c r="G21" s="67"/>
      <c r="H21" s="532"/>
      <c r="I21" s="532"/>
      <c r="J21" s="67"/>
      <c r="K21" s="403">
        <f t="shared" si="1"/>
        <v>19</v>
      </c>
    </row>
    <row r="22" spans="2:11" ht="12.75">
      <c r="B22" s="191"/>
      <c r="C22" s="81" t="s">
        <v>406</v>
      </c>
      <c r="D22" s="187"/>
      <c r="E22" s="67"/>
      <c r="F22" s="67">
        <v>14</v>
      </c>
      <c r="G22" s="67">
        <v>17</v>
      </c>
      <c r="H22" s="532"/>
      <c r="I22" s="532"/>
      <c r="J22" s="67"/>
      <c r="K22" s="403">
        <f t="shared" si="1"/>
        <v>31</v>
      </c>
    </row>
    <row r="23" spans="2:11" ht="12.75">
      <c r="B23" s="191"/>
      <c r="C23" s="81" t="s">
        <v>407</v>
      </c>
      <c r="D23" s="187"/>
      <c r="E23" s="67"/>
      <c r="F23" s="67"/>
      <c r="G23" s="67"/>
      <c r="H23" s="532">
        <v>7</v>
      </c>
      <c r="I23" s="532">
        <v>7</v>
      </c>
      <c r="J23" s="67"/>
      <c r="K23" s="403">
        <f t="shared" si="1"/>
        <v>14</v>
      </c>
    </row>
    <row r="24" spans="2:11" ht="12.75">
      <c r="B24" s="190"/>
      <c r="C24" s="81" t="s">
        <v>408</v>
      </c>
      <c r="D24" s="187"/>
      <c r="E24" s="67"/>
      <c r="F24" s="67"/>
      <c r="G24" s="67"/>
      <c r="H24" s="67"/>
      <c r="I24" s="67"/>
      <c r="J24" s="532">
        <v>3</v>
      </c>
      <c r="K24" s="403">
        <f t="shared" si="1"/>
        <v>3</v>
      </c>
    </row>
    <row r="25" spans="2:11" ht="13.5" thickBot="1">
      <c r="B25" s="388" t="s">
        <v>156</v>
      </c>
      <c r="C25" s="406"/>
      <c r="D25" s="404">
        <f aca="true" t="shared" si="2" ref="D25:K25">SUM(D9:D24)</f>
        <v>23</v>
      </c>
      <c r="E25" s="404">
        <f t="shared" si="2"/>
        <v>60</v>
      </c>
      <c r="F25" s="404">
        <f t="shared" si="2"/>
        <v>53</v>
      </c>
      <c r="G25" s="404">
        <f t="shared" si="2"/>
        <v>37</v>
      </c>
      <c r="H25" s="404">
        <f t="shared" si="2"/>
        <v>20</v>
      </c>
      <c r="I25" s="404">
        <f t="shared" si="2"/>
        <v>16</v>
      </c>
      <c r="J25" s="404">
        <f t="shared" si="2"/>
        <v>12</v>
      </c>
      <c r="K25" s="404">
        <f t="shared" si="2"/>
        <v>221</v>
      </c>
    </row>
    <row r="26" spans="2:11" ht="12.75">
      <c r="B26" s="191" t="s">
        <v>157</v>
      </c>
      <c r="C26" s="81" t="s">
        <v>404</v>
      </c>
      <c r="D26" s="190"/>
      <c r="E26" s="527"/>
      <c r="F26" s="534">
        <v>7</v>
      </c>
      <c r="G26" s="534">
        <v>6</v>
      </c>
      <c r="H26" s="534">
        <v>1</v>
      </c>
      <c r="I26" s="534">
        <v>1</v>
      </c>
      <c r="J26" s="527"/>
      <c r="K26" s="403">
        <f aca="true" t="shared" si="3" ref="K26:K33">SUM(D26:J26)</f>
        <v>15</v>
      </c>
    </row>
    <row r="27" spans="2:11" ht="12.75">
      <c r="B27" s="191"/>
      <c r="C27" s="81" t="s">
        <v>405</v>
      </c>
      <c r="D27" s="187"/>
      <c r="E27" s="67"/>
      <c r="F27" s="532"/>
      <c r="G27" s="532"/>
      <c r="H27" s="532"/>
      <c r="I27" s="532">
        <v>1</v>
      </c>
      <c r="J27" s="67"/>
      <c r="K27" s="90">
        <f t="shared" si="3"/>
        <v>1</v>
      </c>
    </row>
    <row r="28" spans="2:11" ht="12.75">
      <c r="B28" s="191"/>
      <c r="C28" s="81" t="s">
        <v>399</v>
      </c>
      <c r="D28" s="187"/>
      <c r="E28" s="67"/>
      <c r="F28" s="532">
        <v>18</v>
      </c>
      <c r="G28" s="532">
        <v>8</v>
      </c>
      <c r="H28" s="67"/>
      <c r="I28" s="67"/>
      <c r="J28" s="67"/>
      <c r="K28" s="90">
        <f t="shared" si="3"/>
        <v>26</v>
      </c>
    </row>
    <row r="29" spans="2:11" ht="12.75">
      <c r="B29" s="191"/>
      <c r="C29" s="81" t="s">
        <v>400</v>
      </c>
      <c r="D29" s="187"/>
      <c r="E29" s="67"/>
      <c r="F29" s="532"/>
      <c r="G29" s="532"/>
      <c r="H29" s="532">
        <v>10</v>
      </c>
      <c r="I29" s="532">
        <v>5</v>
      </c>
      <c r="J29" s="67"/>
      <c r="K29" s="90">
        <f t="shared" si="3"/>
        <v>15</v>
      </c>
    </row>
    <row r="30" spans="2:11" ht="12.75">
      <c r="B30" s="191"/>
      <c r="C30" s="81" t="s">
        <v>414</v>
      </c>
      <c r="D30" s="187"/>
      <c r="E30" s="67"/>
      <c r="F30" s="532">
        <v>22</v>
      </c>
      <c r="G30" s="532">
        <v>10</v>
      </c>
      <c r="H30" s="532">
        <v>6</v>
      </c>
      <c r="I30" s="532">
        <v>1</v>
      </c>
      <c r="J30" s="67"/>
      <c r="K30" s="90">
        <f>F30+G30+H30+I30</f>
        <v>39</v>
      </c>
    </row>
    <row r="31" spans="2:11" ht="12.75">
      <c r="B31" s="191"/>
      <c r="C31" s="81" t="s">
        <v>397</v>
      </c>
      <c r="D31" s="187"/>
      <c r="E31" s="67"/>
      <c r="F31" s="532">
        <v>8</v>
      </c>
      <c r="G31" s="532">
        <v>2</v>
      </c>
      <c r="H31" s="532">
        <v>4</v>
      </c>
      <c r="I31" s="532">
        <v>7</v>
      </c>
      <c r="J31" s="67"/>
      <c r="K31" s="90">
        <f>F31+G31+H31+I31</f>
        <v>21</v>
      </c>
    </row>
    <row r="32" spans="2:11" ht="12.75">
      <c r="B32" s="191"/>
      <c r="C32" s="81" t="s">
        <v>387</v>
      </c>
      <c r="D32" s="187"/>
      <c r="E32" s="67"/>
      <c r="F32" s="67"/>
      <c r="G32" s="67"/>
      <c r="H32" s="532"/>
      <c r="I32" s="532"/>
      <c r="J32" s="67"/>
      <c r="K32" s="90">
        <f t="shared" si="3"/>
        <v>0</v>
      </c>
    </row>
    <row r="33" spans="2:11" ht="12.75">
      <c r="B33" s="190"/>
      <c r="C33" s="81" t="s">
        <v>490</v>
      </c>
      <c r="D33" s="149"/>
      <c r="E33" s="612"/>
      <c r="F33" s="612"/>
      <c r="G33" s="612"/>
      <c r="H33" s="613">
        <v>12</v>
      </c>
      <c r="I33" s="613"/>
      <c r="J33" s="612"/>
      <c r="K33" s="90">
        <f t="shared" si="3"/>
        <v>12</v>
      </c>
    </row>
    <row r="34" spans="2:11" ht="13.5" thickBot="1">
      <c r="B34" s="614" t="s">
        <v>152</v>
      </c>
      <c r="C34" s="406"/>
      <c r="D34" s="404">
        <f>SUM(D26:D33)</f>
        <v>0</v>
      </c>
      <c r="E34" s="404">
        <f aca="true" t="shared" si="4" ref="E34:K34">SUM(E26:E33)</f>
        <v>0</v>
      </c>
      <c r="F34" s="404">
        <f t="shared" si="4"/>
        <v>55</v>
      </c>
      <c r="G34" s="404">
        <f t="shared" si="4"/>
        <v>26</v>
      </c>
      <c r="H34" s="404">
        <f t="shared" si="4"/>
        <v>33</v>
      </c>
      <c r="I34" s="404">
        <f t="shared" si="4"/>
        <v>15</v>
      </c>
      <c r="J34" s="404">
        <f t="shared" si="4"/>
        <v>0</v>
      </c>
      <c r="K34" s="404">
        <f t="shared" si="4"/>
        <v>129</v>
      </c>
    </row>
    <row r="35" spans="2:11" ht="12.75">
      <c r="B35" s="190" t="s">
        <v>159</v>
      </c>
      <c r="C35" s="81" t="s">
        <v>401</v>
      </c>
      <c r="D35" s="190"/>
      <c r="E35" s="190"/>
      <c r="F35" s="533">
        <v>6</v>
      </c>
      <c r="G35" s="533">
        <v>11</v>
      </c>
      <c r="H35" s="533">
        <v>1</v>
      </c>
      <c r="I35" s="190">
        <v>9</v>
      </c>
      <c r="J35" s="190"/>
      <c r="K35" s="403">
        <f>SUM(D35:J35)</f>
        <v>27</v>
      </c>
    </row>
    <row r="36" spans="2:11" ht="13.5" thickBot="1">
      <c r="B36" s="388" t="s">
        <v>160</v>
      </c>
      <c r="C36" s="406"/>
      <c r="D36" s="404">
        <f aca="true" t="shared" si="5" ref="D36:K36">SUM(D35:D35)</f>
        <v>0</v>
      </c>
      <c r="E36" s="404">
        <f t="shared" si="5"/>
        <v>0</v>
      </c>
      <c r="F36" s="404">
        <f t="shared" si="5"/>
        <v>6</v>
      </c>
      <c r="G36" s="404">
        <f t="shared" si="5"/>
        <v>11</v>
      </c>
      <c r="H36" s="404">
        <f t="shared" si="5"/>
        <v>1</v>
      </c>
      <c r="I36" s="404">
        <f t="shared" si="5"/>
        <v>9</v>
      </c>
      <c r="J36" s="404">
        <f t="shared" si="5"/>
        <v>0</v>
      </c>
      <c r="K36" s="404">
        <f t="shared" si="5"/>
        <v>27</v>
      </c>
    </row>
    <row r="37" spans="2:11" ht="12.75">
      <c r="B37" s="391" t="s">
        <v>5</v>
      </c>
      <c r="C37" s="407"/>
      <c r="D37" s="405">
        <f aca="true" t="shared" si="6" ref="D37:J37">D36+D34+D25+D8</f>
        <v>42</v>
      </c>
      <c r="E37" s="405">
        <f t="shared" si="6"/>
        <v>122</v>
      </c>
      <c r="F37" s="405">
        <f t="shared" si="6"/>
        <v>114</v>
      </c>
      <c r="G37" s="405">
        <f t="shared" si="6"/>
        <v>74</v>
      </c>
      <c r="H37" s="405">
        <f t="shared" si="6"/>
        <v>54</v>
      </c>
      <c r="I37" s="405">
        <f t="shared" si="6"/>
        <v>40</v>
      </c>
      <c r="J37" s="405">
        <f t="shared" si="6"/>
        <v>12</v>
      </c>
      <c r="K37" s="550">
        <f>K8+K25+K34+K36</f>
        <v>458</v>
      </c>
    </row>
    <row r="39" ht="12.75">
      <c r="B39" s="91"/>
    </row>
  </sheetData>
  <mergeCells count="2">
    <mergeCell ref="B4:K4"/>
    <mergeCell ref="B3:K3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&amp;L&amp;D&amp;CAllgemeine Übersicht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2:L24"/>
  <sheetViews>
    <sheetView workbookViewId="0" topLeftCell="A1">
      <selection activeCell="A23" sqref="A23:IV23"/>
    </sheetView>
  </sheetViews>
  <sheetFormatPr defaultColWidth="11.421875" defaultRowHeight="12.75"/>
  <cols>
    <col min="1" max="1" width="2.7109375" style="0" customWidth="1"/>
    <col min="2" max="2" width="7.421875" style="0" customWidth="1"/>
    <col min="3" max="3" width="37.57421875" style="0" customWidth="1"/>
    <col min="4" max="4" width="3.57421875" style="0" customWidth="1"/>
    <col min="5" max="5" width="3.28125" style="0" customWidth="1"/>
    <col min="6" max="6" width="3.57421875" style="0" customWidth="1"/>
    <col min="7" max="7" width="3.421875" style="0" customWidth="1"/>
    <col min="8" max="8" width="3.421875" style="0" bestFit="1" customWidth="1"/>
    <col min="9" max="9" width="3.57421875" style="0" bestFit="1" customWidth="1"/>
    <col min="10" max="10" width="2.7109375" style="0" customWidth="1"/>
    <col min="11" max="11" width="5.421875" style="0" customWidth="1"/>
  </cols>
  <sheetData>
    <row r="1" ht="13.5" thickBot="1"/>
    <row r="2" spans="2:11" ht="15.75">
      <c r="B2" s="426" t="s">
        <v>164</v>
      </c>
      <c r="C2" s="431"/>
      <c r="D2" s="427"/>
      <c r="E2" s="427"/>
      <c r="F2" s="427"/>
      <c r="G2" s="427"/>
      <c r="H2" s="428"/>
      <c r="I2" s="429"/>
      <c r="J2" s="429"/>
      <c r="K2" s="430"/>
    </row>
    <row r="3" spans="2:11" ht="15.75">
      <c r="B3" s="794">
        <v>41153</v>
      </c>
      <c r="C3" s="795"/>
      <c r="D3" s="795"/>
      <c r="E3" s="795"/>
      <c r="F3" s="795"/>
      <c r="G3" s="795"/>
      <c r="H3" s="795"/>
      <c r="I3" s="795"/>
      <c r="J3" s="795"/>
      <c r="K3" s="796"/>
    </row>
    <row r="4" spans="2:11" ht="16.5" thickBot="1">
      <c r="B4" s="786" t="s">
        <v>468</v>
      </c>
      <c r="C4" s="787"/>
      <c r="D4" s="787"/>
      <c r="E4" s="787"/>
      <c r="F4" s="787"/>
      <c r="G4" s="787"/>
      <c r="H4" s="787"/>
      <c r="I4" s="787"/>
      <c r="J4" s="787"/>
      <c r="K4" s="788"/>
    </row>
    <row r="6" spans="2:11" ht="12.75">
      <c r="B6" s="186"/>
      <c r="C6" s="72" t="s">
        <v>148</v>
      </c>
      <c r="D6" s="186">
        <v>1</v>
      </c>
      <c r="E6" s="186">
        <v>2</v>
      </c>
      <c r="F6" s="186">
        <v>3</v>
      </c>
      <c r="G6" s="186">
        <v>4</v>
      </c>
      <c r="H6" s="186">
        <v>5</v>
      </c>
      <c r="I6" s="186">
        <v>6</v>
      </c>
      <c r="J6" s="186">
        <v>7</v>
      </c>
      <c r="K6" s="90" t="s">
        <v>12</v>
      </c>
    </row>
    <row r="7" spans="2:11" ht="12.75">
      <c r="B7" s="187" t="s">
        <v>149</v>
      </c>
      <c r="C7" s="74"/>
      <c r="D7" s="187">
        <v>111</v>
      </c>
      <c r="E7" s="187">
        <v>102</v>
      </c>
      <c r="F7" s="187">
        <v>82</v>
      </c>
      <c r="G7" s="187">
        <v>80</v>
      </c>
      <c r="H7" s="187">
        <v>61</v>
      </c>
      <c r="I7" s="187">
        <v>59</v>
      </c>
      <c r="J7" s="187">
        <v>0</v>
      </c>
      <c r="K7" s="90">
        <f>SUM(D7:J7)</f>
        <v>495</v>
      </c>
    </row>
    <row r="8" spans="2:11" ht="13.5" thickBot="1">
      <c r="B8" s="388" t="s">
        <v>150</v>
      </c>
      <c r="C8" s="389"/>
      <c r="D8" s="404">
        <f aca="true" t="shared" si="0" ref="D8:I8">SUM(D7)</f>
        <v>111</v>
      </c>
      <c r="E8" s="404">
        <f t="shared" si="0"/>
        <v>102</v>
      </c>
      <c r="F8" s="404">
        <f t="shared" si="0"/>
        <v>82</v>
      </c>
      <c r="G8" s="404">
        <f t="shared" si="0"/>
        <v>80</v>
      </c>
      <c r="H8" s="404">
        <f t="shared" si="0"/>
        <v>61</v>
      </c>
      <c r="I8" s="404">
        <f t="shared" si="0"/>
        <v>59</v>
      </c>
      <c r="J8" s="388">
        <v>0</v>
      </c>
      <c r="K8" s="404">
        <f>SUM(D8:J8)</f>
        <v>495</v>
      </c>
    </row>
    <row r="9" spans="2:11" ht="12.75">
      <c r="B9" s="191" t="s">
        <v>153</v>
      </c>
      <c r="C9" s="74" t="s">
        <v>154</v>
      </c>
      <c r="D9" s="527">
        <v>11</v>
      </c>
      <c r="E9" s="527"/>
      <c r="F9" s="527"/>
      <c r="G9" s="527"/>
      <c r="H9" s="527"/>
      <c r="I9" s="527"/>
      <c r="J9" s="527"/>
      <c r="K9" s="403">
        <f aca="true" t="shared" si="1" ref="K9:K17">SUM(D9:J9)</f>
        <v>11</v>
      </c>
    </row>
    <row r="10" spans="2:11" ht="12.75">
      <c r="B10" s="191"/>
      <c r="C10" s="74" t="s">
        <v>388</v>
      </c>
      <c r="D10" s="67"/>
      <c r="E10" s="67"/>
      <c r="F10" s="67">
        <v>11</v>
      </c>
      <c r="G10" s="67">
        <v>15</v>
      </c>
      <c r="H10" s="67"/>
      <c r="I10" s="67"/>
      <c r="J10" s="67"/>
      <c r="K10" s="90">
        <f t="shared" si="1"/>
        <v>26</v>
      </c>
    </row>
    <row r="11" spans="2:11" ht="12.75">
      <c r="B11" s="191"/>
      <c r="C11" s="74" t="s">
        <v>389</v>
      </c>
      <c r="D11" s="67"/>
      <c r="E11" s="67"/>
      <c r="F11" s="67"/>
      <c r="G11" s="67"/>
      <c r="H11" s="67"/>
      <c r="I11" s="67">
        <v>7</v>
      </c>
      <c r="J11" s="67"/>
      <c r="K11" s="90">
        <f t="shared" si="1"/>
        <v>7</v>
      </c>
    </row>
    <row r="12" spans="2:11" ht="12.75">
      <c r="B12" s="191"/>
      <c r="C12" s="74" t="s">
        <v>447</v>
      </c>
      <c r="D12" s="67"/>
      <c r="E12" s="67"/>
      <c r="F12" s="67"/>
      <c r="G12" s="67"/>
      <c r="H12" s="67">
        <v>14</v>
      </c>
      <c r="I12" s="67"/>
      <c r="J12" s="67"/>
      <c r="K12" s="90">
        <f t="shared" si="1"/>
        <v>14</v>
      </c>
    </row>
    <row r="13" spans="2:11" ht="12.75">
      <c r="B13" s="191"/>
      <c r="C13" s="74" t="s">
        <v>390</v>
      </c>
      <c r="D13" s="67"/>
      <c r="E13" s="67">
        <v>28</v>
      </c>
      <c r="F13" s="67">
        <v>2</v>
      </c>
      <c r="G13" s="67"/>
      <c r="H13" s="67"/>
      <c r="I13" s="67"/>
      <c r="J13" s="67"/>
      <c r="K13" s="90">
        <f t="shared" si="1"/>
        <v>30</v>
      </c>
    </row>
    <row r="14" spans="2:11" ht="12.75">
      <c r="B14" s="191"/>
      <c r="C14" s="74" t="s">
        <v>392</v>
      </c>
      <c r="D14" s="67"/>
      <c r="E14" s="67"/>
      <c r="F14" s="67">
        <v>10</v>
      </c>
      <c r="G14" s="67">
        <v>4</v>
      </c>
      <c r="H14" s="67"/>
      <c r="I14" s="67"/>
      <c r="J14" s="67"/>
      <c r="K14" s="90">
        <f t="shared" si="1"/>
        <v>14</v>
      </c>
    </row>
    <row r="15" spans="2:11" ht="12.75">
      <c r="B15" s="191"/>
      <c r="C15" s="74" t="s">
        <v>391</v>
      </c>
      <c r="D15" s="67"/>
      <c r="E15" s="67"/>
      <c r="F15" s="67"/>
      <c r="G15" s="67"/>
      <c r="H15" s="67">
        <v>6</v>
      </c>
      <c r="I15" s="67"/>
      <c r="J15" s="67"/>
      <c r="K15" s="90">
        <f t="shared" si="1"/>
        <v>6</v>
      </c>
    </row>
    <row r="16" spans="2:11" ht="12.75">
      <c r="B16" s="191"/>
      <c r="C16" s="74" t="s">
        <v>365</v>
      </c>
      <c r="D16" s="67"/>
      <c r="E16" s="67"/>
      <c r="F16" s="67"/>
      <c r="G16" s="67"/>
      <c r="H16" s="67"/>
      <c r="I16" s="67"/>
      <c r="J16" s="67">
        <v>6</v>
      </c>
      <c r="K16" s="90">
        <f t="shared" si="1"/>
        <v>6</v>
      </c>
    </row>
    <row r="17" spans="2:11" ht="12.75">
      <c r="B17" s="190"/>
      <c r="C17" s="74" t="s">
        <v>393</v>
      </c>
      <c r="D17" s="67"/>
      <c r="E17" s="67"/>
      <c r="F17" s="67"/>
      <c r="G17" s="67"/>
      <c r="H17" s="67"/>
      <c r="I17" s="67"/>
      <c r="J17" s="67">
        <v>5</v>
      </c>
      <c r="K17" s="90">
        <f t="shared" si="1"/>
        <v>5</v>
      </c>
    </row>
    <row r="18" spans="2:11" ht="13.5" thickBot="1">
      <c r="B18" s="388" t="s">
        <v>156</v>
      </c>
      <c r="C18" s="389"/>
      <c r="D18" s="404">
        <f>SUM(D9:D17)</f>
        <v>11</v>
      </c>
      <c r="E18" s="404">
        <f aca="true" t="shared" si="2" ref="E18:K18">SUM(E9:E17)</f>
        <v>28</v>
      </c>
      <c r="F18" s="404">
        <f t="shared" si="2"/>
        <v>23</v>
      </c>
      <c r="G18" s="404">
        <f t="shared" si="2"/>
        <v>19</v>
      </c>
      <c r="H18" s="404">
        <f t="shared" si="2"/>
        <v>20</v>
      </c>
      <c r="I18" s="404">
        <f t="shared" si="2"/>
        <v>7</v>
      </c>
      <c r="J18" s="404">
        <f t="shared" si="2"/>
        <v>11</v>
      </c>
      <c r="K18" s="404">
        <f t="shared" si="2"/>
        <v>119</v>
      </c>
    </row>
    <row r="19" spans="2:11" ht="12.75">
      <c r="B19" s="191"/>
      <c r="C19" s="74" t="s">
        <v>366</v>
      </c>
      <c r="D19" s="527"/>
      <c r="E19" s="527"/>
      <c r="F19" s="527"/>
      <c r="G19" s="527"/>
      <c r="H19" s="527">
        <v>13</v>
      </c>
      <c r="I19" s="527">
        <v>9</v>
      </c>
      <c r="J19" s="527"/>
      <c r="K19" s="403">
        <f>SUM(D19:I19)</f>
        <v>22</v>
      </c>
    </row>
    <row r="20" spans="2:11" ht="12.75">
      <c r="B20" s="191"/>
      <c r="C20" s="74" t="s">
        <v>367</v>
      </c>
      <c r="D20" s="67"/>
      <c r="E20" s="518"/>
      <c r="F20" s="67">
        <v>7</v>
      </c>
      <c r="G20" s="67">
        <v>11</v>
      </c>
      <c r="H20" s="67"/>
      <c r="I20" s="67"/>
      <c r="J20" s="67"/>
      <c r="K20" s="90">
        <f>SUM(D20:I20)</f>
        <v>18</v>
      </c>
    </row>
    <row r="21" spans="2:11" ht="12.75">
      <c r="B21" s="191"/>
      <c r="C21" s="74" t="s">
        <v>368</v>
      </c>
      <c r="D21" s="67"/>
      <c r="E21" s="518"/>
      <c r="F21" s="67">
        <v>24</v>
      </c>
      <c r="G21" s="67">
        <v>33</v>
      </c>
      <c r="H21" s="67"/>
      <c r="I21" s="67"/>
      <c r="J21" s="67"/>
      <c r="K21" s="90">
        <f>SUM(D21:I21)</f>
        <v>57</v>
      </c>
    </row>
    <row r="22" spans="2:11" ht="12.75">
      <c r="B22" s="190"/>
      <c r="C22" s="74" t="s">
        <v>369</v>
      </c>
      <c r="D22" s="67"/>
      <c r="E22" s="67"/>
      <c r="F22" s="67"/>
      <c r="G22" s="67"/>
      <c r="H22" s="67">
        <v>42</v>
      </c>
      <c r="I22" s="67">
        <v>35</v>
      </c>
      <c r="J22" s="67"/>
      <c r="K22" s="90">
        <f>SUM(D22:I22)</f>
        <v>77</v>
      </c>
    </row>
    <row r="23" spans="2:11" ht="13.5" thickBot="1">
      <c r="B23" s="388" t="s">
        <v>152</v>
      </c>
      <c r="C23" s="389"/>
      <c r="D23" s="404">
        <f>SUM(D19:D22)</f>
        <v>0</v>
      </c>
      <c r="E23" s="404">
        <f aca="true" t="shared" si="3" ref="E23:J23">SUM(E19:E22)</f>
        <v>0</v>
      </c>
      <c r="F23" s="404">
        <f t="shared" si="3"/>
        <v>31</v>
      </c>
      <c r="G23" s="404">
        <f t="shared" si="3"/>
        <v>44</v>
      </c>
      <c r="H23" s="404">
        <f t="shared" si="3"/>
        <v>55</v>
      </c>
      <c r="I23" s="404">
        <f t="shared" si="3"/>
        <v>44</v>
      </c>
      <c r="J23" s="404">
        <f t="shared" si="3"/>
        <v>0</v>
      </c>
      <c r="K23" s="404">
        <f>D23+E23+F23+G23+H23+I23+J23</f>
        <v>174</v>
      </c>
    </row>
    <row r="24" spans="2:12" ht="12.75">
      <c r="B24" s="391" t="s">
        <v>5</v>
      </c>
      <c r="C24" s="392"/>
      <c r="D24" s="405">
        <f aca="true" t="shared" si="4" ref="D24:J24">D23+D18+D8</f>
        <v>122</v>
      </c>
      <c r="E24" s="405">
        <f t="shared" si="4"/>
        <v>130</v>
      </c>
      <c r="F24" s="405">
        <f t="shared" si="4"/>
        <v>136</v>
      </c>
      <c r="G24" s="405">
        <f t="shared" si="4"/>
        <v>143</v>
      </c>
      <c r="H24" s="405">
        <f t="shared" si="4"/>
        <v>136</v>
      </c>
      <c r="I24" s="405">
        <f t="shared" si="4"/>
        <v>110</v>
      </c>
      <c r="J24" s="405">
        <f t="shared" si="4"/>
        <v>11</v>
      </c>
      <c r="K24" s="550">
        <f>SUM(D24:J24)</f>
        <v>788</v>
      </c>
      <c r="L24" s="253"/>
    </row>
  </sheetData>
  <mergeCells count="2">
    <mergeCell ref="B4:K4"/>
    <mergeCell ref="B3:K3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&amp;L&amp;D&amp;CAllgemeine Übersicht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2:IP22"/>
  <sheetViews>
    <sheetView workbookViewId="0" topLeftCell="A1">
      <selection activeCell="B2" sqref="B2"/>
    </sheetView>
  </sheetViews>
  <sheetFormatPr defaultColWidth="11.421875" defaultRowHeight="12.75"/>
  <cols>
    <col min="1" max="1" width="3.140625" style="94" customWidth="1"/>
    <col min="2" max="2" width="36.140625" style="94" customWidth="1"/>
    <col min="3" max="3" width="7.140625" style="94" customWidth="1"/>
    <col min="4" max="4" width="7.8515625" style="94" customWidth="1"/>
    <col min="5" max="5" width="8.28125" style="94" customWidth="1"/>
    <col min="6" max="16384" width="11.421875" style="94" customWidth="1"/>
  </cols>
  <sheetData>
    <row r="1" ht="13.5" thickBot="1"/>
    <row r="2" spans="2:5" ht="15.75">
      <c r="B2" s="596" t="s">
        <v>506</v>
      </c>
      <c r="C2" s="597"/>
      <c r="D2" s="597"/>
      <c r="E2" s="598"/>
    </row>
    <row r="3" spans="2:5" ht="15.75">
      <c r="B3" s="800">
        <v>41153</v>
      </c>
      <c r="C3" s="801"/>
      <c r="D3" s="801"/>
      <c r="E3" s="802"/>
    </row>
    <row r="4" spans="2:5" ht="16.5" thickBot="1">
      <c r="B4" s="599" t="s">
        <v>468</v>
      </c>
      <c r="C4" s="600"/>
      <c r="D4" s="600"/>
      <c r="E4" s="601"/>
    </row>
    <row r="5" ht="13.5" thickBot="1"/>
    <row r="6" spans="2:250" s="96" customFormat="1" ht="13.5" thickBot="1">
      <c r="B6" s="344" t="s">
        <v>165</v>
      </c>
      <c r="C6" s="345" t="s">
        <v>30</v>
      </c>
      <c r="D6" s="345" t="s">
        <v>37</v>
      </c>
      <c r="E6" s="346" t="s">
        <v>38</v>
      </c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  <c r="IP6" s="95"/>
    </row>
    <row r="7" spans="2:250" s="96" customFormat="1" ht="12.75">
      <c r="B7" s="382" t="s">
        <v>2</v>
      </c>
      <c r="C7" s="382"/>
      <c r="D7" s="382"/>
      <c r="E7" s="383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  <c r="IP7" s="95"/>
    </row>
    <row r="8" spans="2:250" s="99" customFormat="1" ht="12.75">
      <c r="B8" s="97" t="s">
        <v>374</v>
      </c>
      <c r="C8" s="372">
        <v>0</v>
      </c>
      <c r="D8" s="372">
        <v>23</v>
      </c>
      <c r="E8" s="349">
        <f>D8+C8</f>
        <v>23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8"/>
      <c r="DB8" s="98"/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8"/>
      <c r="DN8" s="98"/>
      <c r="DO8" s="98"/>
      <c r="DP8" s="98"/>
      <c r="DQ8" s="98"/>
      <c r="DR8" s="98"/>
      <c r="DS8" s="98"/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  <c r="EL8" s="98"/>
      <c r="EM8" s="98"/>
      <c r="EN8" s="98"/>
      <c r="EO8" s="98"/>
      <c r="EP8" s="98"/>
      <c r="EQ8" s="98"/>
      <c r="ER8" s="98"/>
      <c r="ES8" s="98"/>
      <c r="ET8" s="98"/>
      <c r="EU8" s="98"/>
      <c r="EV8" s="98"/>
      <c r="EW8" s="98"/>
      <c r="EX8" s="98"/>
      <c r="EY8" s="98"/>
      <c r="EZ8" s="98"/>
      <c r="FA8" s="98"/>
      <c r="FB8" s="98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</row>
    <row r="9" spans="2:250" s="99" customFormat="1" ht="13.5" thickBot="1">
      <c r="B9" s="97" t="s">
        <v>375</v>
      </c>
      <c r="C9" s="373">
        <v>3</v>
      </c>
      <c r="D9" s="373">
        <v>43</v>
      </c>
      <c r="E9" s="350">
        <f>D9+C9</f>
        <v>46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  <c r="EI9" s="98"/>
      <c r="EJ9" s="98"/>
      <c r="EK9" s="98"/>
      <c r="EL9" s="98"/>
      <c r="EM9" s="98"/>
      <c r="EN9" s="98"/>
      <c r="EO9" s="98"/>
      <c r="EP9" s="98"/>
      <c r="EQ9" s="98"/>
      <c r="ER9" s="98"/>
      <c r="ES9" s="98"/>
      <c r="ET9" s="98"/>
      <c r="EU9" s="98"/>
      <c r="EV9" s="98"/>
      <c r="EW9" s="98"/>
      <c r="EX9" s="98"/>
      <c r="EY9" s="98"/>
      <c r="EZ9" s="98"/>
      <c r="FA9" s="98"/>
      <c r="FB9" s="98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</row>
    <row r="10" spans="2:250" s="99" customFormat="1" ht="13.5" thickBot="1">
      <c r="B10" s="347"/>
      <c r="C10" s="723">
        <f>C9+C8</f>
        <v>3</v>
      </c>
      <c r="D10" s="723">
        <f>D9+D8</f>
        <v>66</v>
      </c>
      <c r="E10" s="717">
        <f>E9+E8</f>
        <v>69</v>
      </c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8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  <c r="EL10" s="98"/>
      <c r="EM10" s="98"/>
      <c r="EN10" s="98"/>
      <c r="EO10" s="98"/>
      <c r="EP10" s="98"/>
      <c r="EQ10" s="98"/>
      <c r="ER10" s="98"/>
      <c r="ES10" s="98"/>
      <c r="ET10" s="98"/>
      <c r="EU10" s="98"/>
      <c r="EV10" s="98"/>
      <c r="EW10" s="98"/>
      <c r="EX10" s="98"/>
      <c r="EY10" s="98"/>
      <c r="EZ10" s="98"/>
      <c r="FA10" s="98"/>
      <c r="FB10" s="98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</row>
    <row r="11" spans="2:250" s="99" customFormat="1" ht="13.5" thickBot="1">
      <c r="B11" s="343" t="s">
        <v>376</v>
      </c>
      <c r="C11" s="381">
        <v>0</v>
      </c>
      <c r="D11" s="381">
        <v>34</v>
      </c>
      <c r="E11" s="718">
        <f>D11+C11</f>
        <v>34</v>
      </c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98"/>
      <c r="DT11" s="98"/>
      <c r="DU11" s="98"/>
      <c r="DV11" s="98"/>
      <c r="DW11" s="98"/>
      <c r="DX11" s="98"/>
      <c r="DY11" s="98"/>
      <c r="DZ11" s="98"/>
      <c r="EA11" s="98"/>
      <c r="EB11" s="98"/>
      <c r="EC11" s="98"/>
      <c r="ED11" s="98"/>
      <c r="EE11" s="98"/>
      <c r="EF11" s="98"/>
      <c r="EG11" s="98"/>
      <c r="EH11" s="98"/>
      <c r="EI11" s="98"/>
      <c r="EJ11" s="98"/>
      <c r="EK11" s="98"/>
      <c r="EL11" s="98"/>
      <c r="EM11" s="98"/>
      <c r="EN11" s="98"/>
      <c r="EO11" s="98"/>
      <c r="EP11" s="98"/>
      <c r="EQ11" s="98"/>
      <c r="ER11" s="98"/>
      <c r="ES11" s="98"/>
      <c r="ET11" s="98"/>
      <c r="EU11" s="98"/>
      <c r="EV11" s="98"/>
      <c r="EW11" s="98"/>
      <c r="EX11" s="98"/>
      <c r="EY11" s="98"/>
      <c r="EZ11" s="98"/>
      <c r="FA11" s="98"/>
      <c r="FB11" s="98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</row>
    <row r="12" spans="2:250" s="99" customFormat="1" ht="13.5" thickBot="1">
      <c r="B12" s="351" t="s">
        <v>43</v>
      </c>
      <c r="C12" s="724">
        <f>C11+C10</f>
        <v>3</v>
      </c>
      <c r="D12" s="724">
        <f>D11+D10</f>
        <v>100</v>
      </c>
      <c r="E12" s="719">
        <f>E11+E10</f>
        <v>103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98"/>
      <c r="DU12" s="98"/>
      <c r="DV12" s="98"/>
      <c r="DW12" s="98"/>
      <c r="DX12" s="98"/>
      <c r="DY12" s="98"/>
      <c r="DZ12" s="98"/>
      <c r="EA12" s="98"/>
      <c r="EB12" s="98"/>
      <c r="EC12" s="98"/>
      <c r="ED12" s="98"/>
      <c r="EE12" s="98"/>
      <c r="EF12" s="98"/>
      <c r="EG12" s="98"/>
      <c r="EH12" s="98"/>
      <c r="EI12" s="98"/>
      <c r="EJ12" s="98"/>
      <c r="EK12" s="98"/>
      <c r="EL12" s="98"/>
      <c r="EM12" s="98"/>
      <c r="EN12" s="98"/>
      <c r="EO12" s="98"/>
      <c r="EP12" s="98"/>
      <c r="EQ12" s="98"/>
      <c r="ER12" s="98"/>
      <c r="ES12" s="98"/>
      <c r="ET12" s="98"/>
      <c r="EU12" s="98"/>
      <c r="EV12" s="98"/>
      <c r="EW12" s="98"/>
      <c r="EX12" s="98"/>
      <c r="EY12" s="98"/>
      <c r="EZ12" s="98"/>
      <c r="FA12" s="98"/>
      <c r="FB12" s="98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</row>
    <row r="13" spans="2:250" s="103" customFormat="1" ht="12.75">
      <c r="B13" s="100" t="s">
        <v>4</v>
      </c>
      <c r="C13" s="101"/>
      <c r="D13" s="348"/>
      <c r="E13" s="380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  <c r="IP13" s="102"/>
    </row>
    <row r="14" spans="2:250" s="99" customFormat="1" ht="13.5" thickBot="1">
      <c r="B14" s="343" t="s">
        <v>345</v>
      </c>
      <c r="C14" s="343">
        <v>0</v>
      </c>
      <c r="D14" s="347">
        <v>32</v>
      </c>
      <c r="E14" s="720">
        <f>D14+C14</f>
        <v>32</v>
      </c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</row>
    <row r="15" spans="2:250" s="99" customFormat="1" ht="13.5" thickBot="1">
      <c r="B15" s="351" t="s">
        <v>354</v>
      </c>
      <c r="C15" s="724">
        <f>C14</f>
        <v>0</v>
      </c>
      <c r="D15" s="724">
        <f>D14</f>
        <v>32</v>
      </c>
      <c r="E15" s="719">
        <f>E14</f>
        <v>32</v>
      </c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  <c r="EL15" s="98"/>
      <c r="EM15" s="98"/>
      <c r="EN15" s="98"/>
      <c r="EO15" s="98"/>
      <c r="EP15" s="98"/>
      <c r="EQ15" s="98"/>
      <c r="ER15" s="98"/>
      <c r="ES15" s="98"/>
      <c r="ET15" s="98"/>
      <c r="EU15" s="98"/>
      <c r="EV15" s="98"/>
      <c r="EW15" s="98"/>
      <c r="EX15" s="98"/>
      <c r="EY15" s="98"/>
      <c r="EZ15" s="98"/>
      <c r="FA15" s="98"/>
      <c r="FB15" s="98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  <c r="IM15" s="98"/>
      <c r="IN15" s="98"/>
      <c r="IO15" s="98"/>
      <c r="IP15" s="98"/>
    </row>
    <row r="16" spans="2:250" s="96" customFormat="1" ht="13.5" thickBot="1">
      <c r="B16" s="709" t="s">
        <v>494</v>
      </c>
      <c r="C16" s="710">
        <f>C15+C12</f>
        <v>3</v>
      </c>
      <c r="D16" s="710">
        <f>D15+D12</f>
        <v>132</v>
      </c>
      <c r="E16" s="706">
        <f>E15+E12</f>
        <v>135</v>
      </c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</row>
    <row r="17" spans="2:250" ht="13.5" thickBot="1">
      <c r="B17" s="104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02"/>
      <c r="ET17" s="102"/>
      <c r="EU17" s="102"/>
      <c r="EV17" s="102"/>
      <c r="EW17" s="102"/>
      <c r="EX17" s="102"/>
      <c r="EY17" s="102"/>
      <c r="EZ17" s="102"/>
      <c r="FA17" s="102"/>
      <c r="FB17" s="102"/>
      <c r="FC17" s="102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  <c r="IP17" s="102"/>
    </row>
    <row r="18" spans="2:250" s="96" customFormat="1" ht="13.5" thickBot="1">
      <c r="B18" s="352" t="s">
        <v>9</v>
      </c>
      <c r="C18" s="721" t="s">
        <v>372</v>
      </c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5"/>
      <c r="EY18" s="95"/>
      <c r="EZ18" s="95"/>
      <c r="FA18" s="95"/>
      <c r="FB18" s="95"/>
      <c r="FC18" s="95"/>
      <c r="FD18" s="95"/>
      <c r="FE18" s="95"/>
      <c r="FF18" s="95"/>
      <c r="FG18" s="95"/>
      <c r="FH18" s="95"/>
      <c r="FI18" s="95"/>
      <c r="FJ18" s="95"/>
      <c r="FK18" s="95"/>
      <c r="FL18" s="95"/>
      <c r="FM18" s="95"/>
      <c r="FN18" s="95"/>
      <c r="FO18" s="95"/>
      <c r="FP18" s="95"/>
      <c r="FQ18" s="95"/>
      <c r="FR18" s="95"/>
      <c r="FS18" s="95"/>
      <c r="FT18" s="95"/>
      <c r="FU18" s="95"/>
      <c r="FV18" s="95"/>
      <c r="FW18" s="95"/>
      <c r="FX18" s="95"/>
      <c r="FY18" s="95"/>
      <c r="FZ18" s="95"/>
      <c r="GA18" s="95"/>
      <c r="GB18" s="95"/>
      <c r="GC18" s="95"/>
      <c r="GD18" s="95"/>
      <c r="GE18" s="95"/>
      <c r="GF18" s="95"/>
      <c r="GG18" s="95"/>
      <c r="GH18" s="95"/>
      <c r="GI18" s="95"/>
      <c r="GJ18" s="95"/>
      <c r="GK18" s="95"/>
      <c r="GL18" s="95"/>
      <c r="GM18" s="95"/>
      <c r="GN18" s="95"/>
      <c r="GO18" s="95"/>
      <c r="GP18" s="95"/>
      <c r="GQ18" s="95"/>
      <c r="GR18" s="95"/>
      <c r="GS18" s="95"/>
      <c r="GT18" s="95"/>
      <c r="GU18" s="95"/>
      <c r="GV18" s="95"/>
      <c r="GW18" s="95"/>
      <c r="GX18" s="95"/>
      <c r="GY18" s="95"/>
      <c r="GZ18" s="95"/>
      <c r="HA18" s="95"/>
      <c r="HB18" s="95"/>
      <c r="HC18" s="95"/>
      <c r="HD18" s="95"/>
      <c r="HE18" s="95"/>
      <c r="HF18" s="95"/>
      <c r="HG18" s="95"/>
      <c r="HH18" s="95"/>
      <c r="HI18" s="95"/>
      <c r="HJ18" s="95"/>
      <c r="HK18" s="95"/>
      <c r="HL18" s="95"/>
      <c r="HM18" s="95"/>
      <c r="HN18" s="95"/>
      <c r="HO18" s="95"/>
      <c r="HP18" s="95"/>
      <c r="HQ18" s="95"/>
      <c r="HR18" s="95"/>
      <c r="HS18" s="95"/>
      <c r="HT18" s="95"/>
      <c r="HU18" s="95"/>
      <c r="HV18" s="95"/>
      <c r="HW18" s="95"/>
      <c r="HX18" s="95"/>
      <c r="HY18" s="95"/>
      <c r="HZ18" s="95"/>
      <c r="IA18" s="95"/>
      <c r="IB18" s="95"/>
      <c r="IC18" s="95"/>
      <c r="ID18" s="95"/>
      <c r="IE18" s="95"/>
      <c r="IF18" s="95"/>
      <c r="IG18" s="95"/>
      <c r="IH18" s="95"/>
      <c r="II18" s="95"/>
      <c r="IJ18" s="95"/>
      <c r="IK18" s="95"/>
      <c r="IL18" s="95"/>
      <c r="IM18" s="95"/>
      <c r="IN18" s="95"/>
      <c r="IO18" s="95"/>
      <c r="IP18" s="95"/>
    </row>
    <row r="19" spans="2:250" s="99" customFormat="1" ht="13.5" thickBot="1">
      <c r="B19" s="384" t="s">
        <v>376</v>
      </c>
      <c r="C19" s="722">
        <v>147</v>
      </c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98"/>
      <c r="DG19" s="98"/>
      <c r="DH19" s="98"/>
      <c r="DI19" s="98"/>
      <c r="DJ19" s="98"/>
      <c r="DK19" s="98"/>
      <c r="DL19" s="98"/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  <c r="EL19" s="98"/>
      <c r="EM19" s="98"/>
      <c r="EN19" s="98"/>
      <c r="EO19" s="98"/>
      <c r="EP19" s="98"/>
      <c r="EQ19" s="98"/>
      <c r="ER19" s="98"/>
      <c r="ES19" s="98"/>
      <c r="ET19" s="98"/>
      <c r="EU19" s="98"/>
      <c r="EV19" s="98"/>
      <c r="EW19" s="98"/>
      <c r="EX19" s="98"/>
      <c r="EY19" s="98"/>
      <c r="EZ19" s="98"/>
      <c r="FA19" s="98"/>
      <c r="FB19" s="98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  <c r="ID19" s="98"/>
      <c r="IE19" s="98"/>
      <c r="IF19" s="98"/>
      <c r="IG19" s="98"/>
      <c r="IH19" s="98"/>
      <c r="II19" s="98"/>
      <c r="IJ19" s="98"/>
      <c r="IK19" s="98"/>
      <c r="IL19" s="98"/>
      <c r="IM19" s="98"/>
      <c r="IN19" s="98"/>
      <c r="IO19" s="98"/>
      <c r="IP19" s="98"/>
    </row>
    <row r="20" spans="2:250" s="96" customFormat="1" ht="13.5" thickBot="1">
      <c r="B20" s="708" t="s">
        <v>493</v>
      </c>
      <c r="C20" s="707">
        <f>C19</f>
        <v>147</v>
      </c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</row>
    <row r="21" ht="12.75">
      <c r="D21" s="379"/>
    </row>
    <row r="22" ht="12.75">
      <c r="B22" s="711"/>
    </row>
  </sheetData>
  <mergeCells count="1">
    <mergeCell ref="B3:E3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&amp;L&amp;D&amp;CAllgemeine Übersicht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2:O26"/>
  <sheetViews>
    <sheetView workbookViewId="0" topLeftCell="A1">
      <selection activeCell="C26" sqref="C26:D26"/>
    </sheetView>
  </sheetViews>
  <sheetFormatPr defaultColWidth="11.421875" defaultRowHeight="12.75"/>
  <cols>
    <col min="1" max="1" width="2.28125" style="0" customWidth="1"/>
    <col min="2" max="2" width="20.140625" style="0" customWidth="1"/>
    <col min="3" max="5" width="4.00390625" style="0" bestFit="1" customWidth="1"/>
    <col min="6" max="6" width="6.7109375" style="0" bestFit="1" customWidth="1"/>
    <col min="7" max="9" width="4.00390625" style="0" bestFit="1" customWidth="1"/>
    <col min="10" max="10" width="6.421875" style="0" customWidth="1"/>
    <col min="11" max="11" width="6.140625" style="0" customWidth="1"/>
    <col min="12" max="13" width="5.7109375" style="0" customWidth="1"/>
    <col min="14" max="14" width="6.00390625" style="0" customWidth="1"/>
    <col min="15" max="15" width="7.28125" style="0" customWidth="1"/>
  </cols>
  <sheetData>
    <row r="1" ht="13.5" thickBot="1"/>
    <row r="2" spans="2:15" ht="15.75">
      <c r="B2" s="460" t="s">
        <v>338</v>
      </c>
      <c r="C2" s="461"/>
      <c r="D2" s="461"/>
      <c r="E2" s="461"/>
      <c r="F2" s="462"/>
      <c r="G2" s="461"/>
      <c r="H2" s="461"/>
      <c r="I2" s="461"/>
      <c r="J2" s="462"/>
      <c r="K2" s="461"/>
      <c r="L2" s="461"/>
      <c r="M2" s="461"/>
      <c r="N2" s="462"/>
      <c r="O2" s="463"/>
    </row>
    <row r="3" spans="2:15" ht="15.75">
      <c r="B3" s="803">
        <v>41153</v>
      </c>
      <c r="C3" s="804"/>
      <c r="D3" s="804"/>
      <c r="E3" s="804"/>
      <c r="F3" s="804"/>
      <c r="G3" s="804"/>
      <c r="H3" s="804"/>
      <c r="I3" s="804"/>
      <c r="J3" s="804"/>
      <c r="K3" s="804"/>
      <c r="L3" s="804"/>
      <c r="M3" s="804"/>
      <c r="N3" s="804"/>
      <c r="O3" s="805"/>
    </row>
    <row r="4" spans="2:15" ht="16.5" thickBot="1">
      <c r="B4" s="464" t="s">
        <v>468</v>
      </c>
      <c r="C4" s="465"/>
      <c r="D4" s="465"/>
      <c r="E4" s="465"/>
      <c r="F4" s="466"/>
      <c r="G4" s="465"/>
      <c r="H4" s="465"/>
      <c r="I4" s="465"/>
      <c r="J4" s="466"/>
      <c r="K4" s="465"/>
      <c r="L4" s="465"/>
      <c r="M4" s="465"/>
      <c r="N4" s="466"/>
      <c r="O4" s="467"/>
    </row>
    <row r="5" spans="2:15" ht="12.75">
      <c r="B5" s="70"/>
      <c r="C5" s="71"/>
      <c r="D5" s="71"/>
      <c r="E5" s="71"/>
      <c r="F5" s="70"/>
      <c r="G5" s="71"/>
      <c r="H5" s="71"/>
      <c r="I5" s="71"/>
      <c r="J5" s="70"/>
      <c r="K5" s="71"/>
      <c r="L5" s="71"/>
      <c r="M5" s="71"/>
      <c r="N5" s="70"/>
      <c r="O5" s="71"/>
    </row>
    <row r="6" spans="2:15" ht="22.5">
      <c r="B6" s="105"/>
      <c r="C6" s="105" t="s">
        <v>166</v>
      </c>
      <c r="D6" s="105" t="s">
        <v>167</v>
      </c>
      <c r="E6" s="105" t="s">
        <v>168</v>
      </c>
      <c r="F6" s="712" t="s">
        <v>169</v>
      </c>
      <c r="G6" s="105" t="s">
        <v>170</v>
      </c>
      <c r="H6" s="105" t="s">
        <v>171</v>
      </c>
      <c r="I6" s="105" t="s">
        <v>172</v>
      </c>
      <c r="J6" s="712" t="s">
        <v>173</v>
      </c>
      <c r="K6" s="589" t="s">
        <v>464</v>
      </c>
      <c r="L6" s="589" t="s">
        <v>465</v>
      </c>
      <c r="M6" s="589" t="s">
        <v>466</v>
      </c>
      <c r="N6" s="712" t="s">
        <v>5</v>
      </c>
      <c r="O6" s="713" t="s">
        <v>454</v>
      </c>
    </row>
    <row r="7" spans="2:15" ht="12.75">
      <c r="B7" s="181" t="s">
        <v>327</v>
      </c>
      <c r="C7" s="181">
        <v>11</v>
      </c>
      <c r="D7" s="181">
        <v>13</v>
      </c>
      <c r="E7" s="181">
        <v>7</v>
      </c>
      <c r="F7" s="712">
        <f>SUM(C7:E7)</f>
        <v>31</v>
      </c>
      <c r="G7" s="181">
        <v>22</v>
      </c>
      <c r="H7" s="181">
        <v>12</v>
      </c>
      <c r="I7" s="181">
        <v>13</v>
      </c>
      <c r="J7" s="712">
        <f>SUM(G7:I7)</f>
        <v>47</v>
      </c>
      <c r="K7" s="181">
        <v>30</v>
      </c>
      <c r="L7" s="181">
        <v>16</v>
      </c>
      <c r="M7" s="181">
        <v>17</v>
      </c>
      <c r="N7" s="712">
        <f>SUM(K7:M7)</f>
        <v>63</v>
      </c>
      <c r="O7" s="714">
        <f>F7+J7+N7</f>
        <v>141</v>
      </c>
    </row>
    <row r="8" spans="2:15" ht="12.75"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6"/>
    </row>
    <row r="9" spans="2:15" ht="12.75">
      <c r="B9" s="105" t="s">
        <v>353</v>
      </c>
      <c r="C9" s="105">
        <v>0</v>
      </c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6"/>
    </row>
    <row r="10" spans="2:15" s="236" customFormat="1" ht="12.75">
      <c r="B10" s="325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6"/>
    </row>
    <row r="11" spans="2:15" s="236" customFormat="1" ht="12.75">
      <c r="B11" s="807" t="s">
        <v>455</v>
      </c>
      <c r="C11" s="808"/>
      <c r="D11" s="809"/>
      <c r="E11" s="325"/>
      <c r="F11" s="325"/>
      <c r="G11" s="325"/>
      <c r="H11" s="325"/>
      <c r="I11" s="325"/>
      <c r="J11" s="325"/>
      <c r="K11" s="325"/>
      <c r="L11" s="325"/>
      <c r="M11" s="325"/>
      <c r="N11" s="325"/>
      <c r="O11" s="326"/>
    </row>
    <row r="12" spans="2:15" ht="12.75">
      <c r="B12" s="559" t="s">
        <v>452</v>
      </c>
      <c r="C12" s="560">
        <v>10</v>
      </c>
      <c r="D12" s="140"/>
      <c r="E12" s="140"/>
      <c r="F12" s="139"/>
      <c r="G12" s="140"/>
      <c r="H12" s="140"/>
      <c r="I12" s="140"/>
      <c r="J12" s="139"/>
      <c r="K12" s="140"/>
      <c r="L12" s="140"/>
      <c r="M12" s="140"/>
      <c r="N12" s="139"/>
      <c r="O12" s="140"/>
    </row>
    <row r="13" spans="2:15" ht="12.75">
      <c r="B13" s="559" t="s">
        <v>495</v>
      </c>
      <c r="C13" s="560">
        <v>10</v>
      </c>
      <c r="D13" s="140"/>
      <c r="E13" s="140"/>
      <c r="F13" s="139"/>
      <c r="G13" s="140"/>
      <c r="H13" s="140"/>
      <c r="I13" s="140"/>
      <c r="J13" s="139"/>
      <c r="K13" s="140"/>
      <c r="L13" s="140"/>
      <c r="M13" s="140"/>
      <c r="N13" s="139"/>
      <c r="O13" s="140"/>
    </row>
    <row r="14" spans="2:15" ht="12.75">
      <c r="B14" s="195" t="s">
        <v>5</v>
      </c>
      <c r="C14" s="715">
        <f>C13+C12</f>
        <v>20</v>
      </c>
      <c r="D14" s="140"/>
      <c r="E14" s="140"/>
      <c r="F14" s="139"/>
      <c r="G14" s="140"/>
      <c r="H14" s="140"/>
      <c r="I14" s="140"/>
      <c r="J14" s="139"/>
      <c r="K14" s="140"/>
      <c r="L14" s="140"/>
      <c r="M14" s="140"/>
      <c r="N14" s="139"/>
      <c r="O14" s="140"/>
    </row>
    <row r="16" spans="2:3" ht="12.75">
      <c r="B16" s="195" t="s">
        <v>456</v>
      </c>
      <c r="C16" s="725">
        <v>22</v>
      </c>
    </row>
    <row r="19" spans="2:4" ht="12.75">
      <c r="B19" s="498" t="s">
        <v>503</v>
      </c>
      <c r="C19" s="806">
        <f>O7+C14+C16</f>
        <v>183</v>
      </c>
      <c r="D19" s="806"/>
    </row>
    <row r="22" spans="2:6" ht="12.75">
      <c r="B22" s="192" t="s">
        <v>496</v>
      </c>
      <c r="C22" s="193"/>
      <c r="D22" s="194"/>
      <c r="E22" s="193"/>
      <c r="F22" s="730"/>
    </row>
    <row r="23" spans="2:6" ht="12.75">
      <c r="B23" s="192" t="s">
        <v>196</v>
      </c>
      <c r="C23" s="195">
        <v>1</v>
      </c>
      <c r="D23" s="195">
        <v>2</v>
      </c>
      <c r="E23" s="195">
        <v>3</v>
      </c>
      <c r="F23" s="716" t="s">
        <v>12</v>
      </c>
    </row>
    <row r="24" spans="2:6" ht="12.75">
      <c r="B24" s="192" t="s">
        <v>12</v>
      </c>
      <c r="C24" s="195">
        <v>18</v>
      </c>
      <c r="D24" s="195">
        <v>8</v>
      </c>
      <c r="E24" s="195">
        <v>6</v>
      </c>
      <c r="F24" s="715">
        <f>E24+D24+C24</f>
        <v>32</v>
      </c>
    </row>
    <row r="25" ht="13.5" thickBot="1"/>
    <row r="26" spans="2:4" ht="16.5" thickBot="1">
      <c r="B26" s="731" t="s">
        <v>504</v>
      </c>
      <c r="C26" s="810">
        <f>C19+F24</f>
        <v>215</v>
      </c>
      <c r="D26" s="811"/>
    </row>
  </sheetData>
  <mergeCells count="4">
    <mergeCell ref="B3:O3"/>
    <mergeCell ref="C19:D19"/>
    <mergeCell ref="B11:D11"/>
    <mergeCell ref="C26:D26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&amp;L&amp;D&amp;CAllgemeine Übersicht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2:F18"/>
  <sheetViews>
    <sheetView workbookViewId="0" topLeftCell="A1">
      <selection activeCell="B18" sqref="B18:C18"/>
    </sheetView>
  </sheetViews>
  <sheetFormatPr defaultColWidth="11.421875" defaultRowHeight="12.75"/>
  <cols>
    <col min="1" max="1" width="3.421875" style="0" customWidth="1"/>
    <col min="2" max="2" width="22.8515625" style="0" customWidth="1"/>
    <col min="3" max="3" width="10.57421875" style="0" customWidth="1"/>
    <col min="4" max="4" width="11.00390625" style="0" customWidth="1"/>
    <col min="5" max="5" width="10.8515625" style="0" customWidth="1"/>
    <col min="6" max="6" width="5.57421875" style="0" customWidth="1"/>
  </cols>
  <sheetData>
    <row r="2" spans="2:6" s="106" customFormat="1" ht="15.75">
      <c r="B2" s="812" t="s">
        <v>174</v>
      </c>
      <c r="C2" s="813"/>
      <c r="D2" s="813"/>
      <c r="E2" s="814"/>
      <c r="F2" s="228"/>
    </row>
    <row r="3" spans="2:6" s="106" customFormat="1" ht="15.75">
      <c r="B3" s="818">
        <v>41153</v>
      </c>
      <c r="C3" s="819"/>
      <c r="D3" s="819"/>
      <c r="E3" s="820"/>
      <c r="F3" s="228"/>
    </row>
    <row r="4" spans="2:6" s="106" customFormat="1" ht="15.75">
      <c r="B4" s="815" t="s">
        <v>468</v>
      </c>
      <c r="C4" s="816"/>
      <c r="D4" s="816"/>
      <c r="E4" s="817"/>
      <c r="F4" s="229"/>
    </row>
    <row r="5" spans="2:6" ht="12.75">
      <c r="B5" s="107"/>
      <c r="C5" s="108"/>
      <c r="D5" s="108"/>
      <c r="E5" s="108"/>
      <c r="F5" s="108"/>
    </row>
    <row r="6" spans="2:5" s="111" customFormat="1" ht="12.75">
      <c r="B6" s="109"/>
      <c r="C6" s="110" t="s">
        <v>175</v>
      </c>
      <c r="D6" s="110" t="s">
        <v>176</v>
      </c>
      <c r="E6" s="110" t="s">
        <v>12</v>
      </c>
    </row>
    <row r="7" spans="2:5" ht="12.75">
      <c r="B7" s="112" t="s">
        <v>177</v>
      </c>
      <c r="C7" s="113">
        <v>7</v>
      </c>
      <c r="D7" s="113">
        <v>5</v>
      </c>
      <c r="E7" s="726">
        <f>D7+C7</f>
        <v>12</v>
      </c>
    </row>
    <row r="8" spans="2:5" ht="12.75">
      <c r="B8" s="112" t="s">
        <v>178</v>
      </c>
      <c r="C8" s="113">
        <v>100</v>
      </c>
      <c r="D8" s="113">
        <v>50</v>
      </c>
      <c r="E8" s="726">
        <f>D8+C8</f>
        <v>150</v>
      </c>
    </row>
    <row r="9" spans="2:5" ht="12.75">
      <c r="B9" s="112" t="s">
        <v>439</v>
      </c>
      <c r="C9" s="113">
        <v>0</v>
      </c>
      <c r="D9" s="113">
        <v>0</v>
      </c>
      <c r="E9" s="726">
        <f>D9+C9</f>
        <v>0</v>
      </c>
    </row>
    <row r="10" spans="2:5" s="111" customFormat="1" ht="12.75">
      <c r="B10" s="109" t="s">
        <v>5</v>
      </c>
      <c r="C10" s="727">
        <f>SUM(C7,C9,C8)</f>
        <v>107</v>
      </c>
      <c r="D10" s="727">
        <f>SUM(D7,D9,D8)</f>
        <v>55</v>
      </c>
      <c r="E10" s="727">
        <f>D10+C10</f>
        <v>162</v>
      </c>
    </row>
    <row r="11" spans="2:6" ht="12.75">
      <c r="B11" s="93"/>
      <c r="C11" s="93"/>
      <c r="D11" s="93"/>
      <c r="E11" s="93"/>
      <c r="F11" s="93"/>
    </row>
    <row r="12" spans="2:6" ht="13.5" thickBot="1">
      <c r="B12" s="93"/>
      <c r="C12" s="93"/>
      <c r="D12" s="93"/>
      <c r="E12" s="93"/>
      <c r="F12" s="93"/>
    </row>
    <row r="13" spans="2:6" ht="12" customHeight="1">
      <c r="B13" s="468" t="s">
        <v>179</v>
      </c>
      <c r="C13" s="469"/>
      <c r="D13" s="93"/>
      <c r="E13" s="93"/>
      <c r="F13" s="93"/>
    </row>
    <row r="14" spans="2:6" ht="13.5" thickBot="1">
      <c r="B14" s="470" t="s">
        <v>305</v>
      </c>
      <c r="C14" s="471"/>
      <c r="D14" s="93"/>
      <c r="E14" s="93"/>
      <c r="F14" s="93"/>
    </row>
    <row r="15" spans="2:6" ht="12.75">
      <c r="B15" s="93"/>
      <c r="C15" s="93"/>
      <c r="D15" s="93"/>
      <c r="E15" s="93"/>
      <c r="F15" s="93"/>
    </row>
    <row r="16" spans="2:6" ht="12.75">
      <c r="B16" s="114" t="s">
        <v>177</v>
      </c>
      <c r="C16" s="728">
        <v>3</v>
      </c>
      <c r="D16" s="93"/>
      <c r="E16" s="93"/>
      <c r="F16" s="93"/>
    </row>
    <row r="17" spans="2:6" ht="12.75">
      <c r="B17" s="114" t="s">
        <v>178</v>
      </c>
      <c r="C17" s="728">
        <v>49</v>
      </c>
      <c r="D17" s="93"/>
      <c r="E17" s="93"/>
      <c r="F17" s="93"/>
    </row>
    <row r="18" spans="2:6" s="111" customFormat="1" ht="12.75">
      <c r="B18" s="729" t="s">
        <v>5</v>
      </c>
      <c r="C18" s="729">
        <f>C17+C16</f>
        <v>52</v>
      </c>
      <c r="D18" s="115"/>
      <c r="E18" s="115"/>
      <c r="F18" s="115"/>
    </row>
  </sheetData>
  <mergeCells count="3">
    <mergeCell ref="B2:E2"/>
    <mergeCell ref="B4:E4"/>
    <mergeCell ref="B3:E3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&amp;L&amp;D&amp;CAllgemeine Übersicht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IV16"/>
  <sheetViews>
    <sheetView workbookViewId="0" topLeftCell="A1">
      <selection activeCell="C9" sqref="C9"/>
    </sheetView>
  </sheetViews>
  <sheetFormatPr defaultColWidth="11.421875" defaultRowHeight="12.75" customHeight="1"/>
  <cols>
    <col min="1" max="1" width="18.421875" style="8" bestFit="1" customWidth="1"/>
    <col min="2" max="4" width="4.7109375" style="8" bestFit="1" customWidth="1"/>
    <col min="5" max="5" width="5.00390625" style="16" bestFit="1" customWidth="1"/>
    <col min="6" max="7" width="4.57421875" style="8" bestFit="1" customWidth="1"/>
    <col min="8" max="9" width="5.00390625" style="8" bestFit="1" customWidth="1"/>
    <col min="10" max="11" width="4.57421875" style="8" bestFit="1" customWidth="1"/>
    <col min="12" max="12" width="5.00390625" style="16" bestFit="1" customWidth="1"/>
    <col min="13" max="13" width="6.421875" style="17" customWidth="1"/>
    <col min="14" max="16384" width="11.421875" style="8" customWidth="1"/>
  </cols>
  <sheetData>
    <row r="3" ht="8.25" customHeight="1" thickBot="1"/>
    <row r="4" spans="1:13" ht="18.75" customHeight="1">
      <c r="A4" s="744" t="s">
        <v>26</v>
      </c>
      <c r="B4" s="745"/>
      <c r="C4" s="745"/>
      <c r="D4" s="745"/>
      <c r="E4" s="745"/>
      <c r="F4" s="745"/>
      <c r="G4" s="745"/>
      <c r="H4" s="745"/>
      <c r="I4" s="745"/>
      <c r="J4" s="745"/>
      <c r="K4" s="745"/>
      <c r="L4" s="745"/>
      <c r="M4" s="746"/>
    </row>
    <row r="5" spans="1:13" ht="16.5" customHeight="1">
      <c r="A5" s="738" t="s">
        <v>471</v>
      </c>
      <c r="B5" s="739"/>
      <c r="C5" s="739"/>
      <c r="D5" s="739"/>
      <c r="E5" s="739"/>
      <c r="F5" s="739"/>
      <c r="G5" s="739"/>
      <c r="H5" s="739"/>
      <c r="I5" s="739"/>
      <c r="J5" s="739"/>
      <c r="K5" s="739"/>
      <c r="L5" s="739"/>
      <c r="M5" s="740"/>
    </row>
    <row r="6" spans="1:13" ht="15.75" customHeight="1" thickBot="1">
      <c r="A6" s="741" t="s">
        <v>468</v>
      </c>
      <c r="B6" s="742"/>
      <c r="C6" s="742"/>
      <c r="D6" s="742"/>
      <c r="E6" s="742"/>
      <c r="F6" s="742"/>
      <c r="G6" s="742"/>
      <c r="H6" s="742"/>
      <c r="I6" s="742"/>
      <c r="J6" s="742"/>
      <c r="K6" s="742"/>
      <c r="L6" s="742"/>
      <c r="M6" s="743"/>
    </row>
    <row r="7" ht="12.75" customHeight="1" thickBot="1"/>
    <row r="8" spans="1:256" s="10" customFormat="1" ht="12.75">
      <c r="A8" s="262"/>
      <c r="B8" s="263" t="s">
        <v>27</v>
      </c>
      <c r="C8" s="263" t="s">
        <v>28</v>
      </c>
      <c r="D8" s="313" t="s">
        <v>29</v>
      </c>
      <c r="E8" s="618" t="s">
        <v>30</v>
      </c>
      <c r="F8" s="316" t="s">
        <v>31</v>
      </c>
      <c r="G8" s="263" t="s">
        <v>32</v>
      </c>
      <c r="H8" s="263" t="s">
        <v>33</v>
      </c>
      <c r="I8" s="263" t="s">
        <v>34</v>
      </c>
      <c r="J8" s="263" t="s">
        <v>35</v>
      </c>
      <c r="K8" s="313" t="s">
        <v>36</v>
      </c>
      <c r="L8" s="618" t="s">
        <v>37</v>
      </c>
      <c r="M8" s="685" t="s">
        <v>38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s="12" customFormat="1" ht="15">
      <c r="A9" s="322" t="s">
        <v>43</v>
      </c>
      <c r="B9" s="170">
        <v>115</v>
      </c>
      <c r="C9" s="170">
        <v>93</v>
      </c>
      <c r="D9" s="314">
        <v>97</v>
      </c>
      <c r="E9" s="619">
        <f>B9+C9+D9</f>
        <v>305</v>
      </c>
      <c r="F9" s="317">
        <v>103</v>
      </c>
      <c r="G9" s="170">
        <v>107</v>
      </c>
      <c r="H9" s="170">
        <v>95</v>
      </c>
      <c r="I9" s="170">
        <v>116</v>
      </c>
      <c r="J9" s="170">
        <v>115</v>
      </c>
      <c r="K9" s="314">
        <v>129</v>
      </c>
      <c r="L9" s="621">
        <f>F9+G9+H9+I9+J9+K9</f>
        <v>665</v>
      </c>
      <c r="M9" s="686">
        <f>E9+L9</f>
        <v>970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s="12" customFormat="1" ht="15">
      <c r="A10" s="323" t="s">
        <v>102</v>
      </c>
      <c r="B10" s="261">
        <v>612</v>
      </c>
      <c r="C10" s="261">
        <v>640</v>
      </c>
      <c r="D10" s="315">
        <v>641</v>
      </c>
      <c r="E10" s="619">
        <f>B10+C10+D10</f>
        <v>1893</v>
      </c>
      <c r="F10" s="318">
        <v>655</v>
      </c>
      <c r="G10" s="261">
        <v>668</v>
      </c>
      <c r="H10" s="261">
        <v>616</v>
      </c>
      <c r="I10" s="261">
        <v>668</v>
      </c>
      <c r="J10" s="261">
        <v>582</v>
      </c>
      <c r="K10" s="315">
        <v>591</v>
      </c>
      <c r="L10" s="621">
        <f>F10+G10+H10+I10+J10+K10</f>
        <v>3780</v>
      </c>
      <c r="M10" s="686">
        <f>E10+L10</f>
        <v>5673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s="12" customFormat="1" ht="15.75" thickBot="1">
      <c r="A11" s="324" t="s">
        <v>105</v>
      </c>
      <c r="B11" s="319">
        <v>33</v>
      </c>
      <c r="C11" s="319">
        <v>45</v>
      </c>
      <c r="D11" s="320">
        <v>64</v>
      </c>
      <c r="E11" s="620">
        <f>B11+C11+D11</f>
        <v>142</v>
      </c>
      <c r="F11" s="321">
        <v>49</v>
      </c>
      <c r="G11" s="319">
        <v>86</v>
      </c>
      <c r="H11" s="319">
        <v>71</v>
      </c>
      <c r="I11" s="319">
        <v>62</v>
      </c>
      <c r="J11" s="319">
        <v>93</v>
      </c>
      <c r="K11" s="320">
        <v>87</v>
      </c>
      <c r="L11" s="622">
        <f>F11+G11+H11+I11+J11+K11</f>
        <v>448</v>
      </c>
      <c r="M11" s="687">
        <f>E11+L11</f>
        <v>590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s="14" customFormat="1" ht="13.5" thickBot="1">
      <c r="A12" s="359" t="s">
        <v>5</v>
      </c>
      <c r="B12" s="623">
        <f>+B9+B10+B11</f>
        <v>760</v>
      </c>
      <c r="C12" s="624">
        <f aca="true" t="shared" si="0" ref="C12:M12">+C9+C10+C11</f>
        <v>778</v>
      </c>
      <c r="D12" s="625">
        <f t="shared" si="0"/>
        <v>802</v>
      </c>
      <c r="E12" s="626">
        <f t="shared" si="0"/>
        <v>2340</v>
      </c>
      <c r="F12" s="627">
        <f t="shared" si="0"/>
        <v>807</v>
      </c>
      <c r="G12" s="624">
        <f t="shared" si="0"/>
        <v>861</v>
      </c>
      <c r="H12" s="624">
        <f t="shared" si="0"/>
        <v>782</v>
      </c>
      <c r="I12" s="624">
        <f t="shared" si="0"/>
        <v>846</v>
      </c>
      <c r="J12" s="624">
        <f t="shared" si="0"/>
        <v>790</v>
      </c>
      <c r="K12" s="625">
        <f t="shared" si="0"/>
        <v>807</v>
      </c>
      <c r="L12" s="628">
        <f>F12+G12+H12+I12+J12+K12</f>
        <v>4893</v>
      </c>
      <c r="M12" s="703">
        <f t="shared" si="0"/>
        <v>7233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s="260" customFormat="1" ht="12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13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</row>
    <row r="15" spans="1:13" ht="12.75" customHeight="1">
      <c r="A15" s="245"/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6"/>
      <c r="M15" s="246"/>
    </row>
    <row r="16" spans="1:13" ht="12.75" customHeight="1">
      <c r="A16" s="247"/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</row>
  </sheetData>
  <mergeCells count="3">
    <mergeCell ref="A5:M5"/>
    <mergeCell ref="A6:M6"/>
    <mergeCell ref="A4:M4"/>
  </mergeCells>
  <conditionalFormatting sqref="B16:M16">
    <cfRule type="cellIs" priority="1" dxfId="0" operator="greaterThan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&amp;L&amp;D&amp;CAllgemeine Übersicht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B2:J10"/>
  <sheetViews>
    <sheetView workbookViewId="0" topLeftCell="A1">
      <selection activeCell="D8" sqref="D8"/>
    </sheetView>
  </sheetViews>
  <sheetFormatPr defaultColWidth="11.421875" defaultRowHeight="12.75"/>
  <cols>
    <col min="1" max="1" width="2.57421875" style="0" customWidth="1"/>
    <col min="2" max="2" width="34.8515625" style="0" customWidth="1"/>
    <col min="3" max="3" width="9.28125" style="0" customWidth="1"/>
    <col min="4" max="4" width="6.421875" style="0" customWidth="1"/>
    <col min="5" max="5" width="5.00390625" style="0" customWidth="1"/>
  </cols>
  <sheetData>
    <row r="1" ht="13.5" thickBot="1"/>
    <row r="2" spans="2:5" ht="15.75">
      <c r="B2" s="478" t="s">
        <v>180</v>
      </c>
      <c r="C2" s="479"/>
      <c r="D2" s="479"/>
      <c r="E2" s="480"/>
    </row>
    <row r="3" spans="2:5" ht="15.75">
      <c r="B3" s="821">
        <v>41153</v>
      </c>
      <c r="C3" s="822"/>
      <c r="D3" s="822"/>
      <c r="E3" s="823"/>
    </row>
    <row r="4" spans="2:10" ht="16.5" thickBot="1">
      <c r="B4" s="481" t="s">
        <v>468</v>
      </c>
      <c r="C4" s="482"/>
      <c r="D4" s="482"/>
      <c r="E4" s="483"/>
      <c r="G4" s="234"/>
      <c r="H4" s="235"/>
      <c r="I4" s="235"/>
      <c r="J4" s="235"/>
    </row>
    <row r="5" spans="7:10" ht="12.75">
      <c r="G5" s="234"/>
      <c r="H5" s="235"/>
      <c r="I5" s="235"/>
      <c r="J5" s="235"/>
    </row>
    <row r="6" spans="2:10" ht="15">
      <c r="B6" s="143"/>
      <c r="C6" s="144" t="s">
        <v>91</v>
      </c>
      <c r="D6" s="144" t="s">
        <v>181</v>
      </c>
      <c r="E6" s="144" t="s">
        <v>12</v>
      </c>
      <c r="G6" s="234"/>
      <c r="H6" s="235"/>
      <c r="I6" s="235"/>
      <c r="J6" s="235"/>
    </row>
    <row r="7" spans="2:10" ht="12.75">
      <c r="B7" s="145" t="s">
        <v>5</v>
      </c>
      <c r="C7" s="146">
        <v>21</v>
      </c>
      <c r="D7" s="146">
        <v>22</v>
      </c>
      <c r="E7" s="146">
        <f>SUM(C7,D7)</f>
        <v>43</v>
      </c>
      <c r="G7" s="236"/>
      <c r="H7" s="236"/>
      <c r="I7" s="236"/>
      <c r="J7" s="236"/>
    </row>
    <row r="8" spans="2:5" ht="12.75">
      <c r="B8" s="93"/>
      <c r="C8" s="93"/>
      <c r="D8" s="93"/>
      <c r="E8" s="93"/>
    </row>
    <row r="9" spans="2:6" ht="12.75">
      <c r="B9" s="147"/>
      <c r="C9" s="147"/>
      <c r="D9" s="147"/>
      <c r="E9" s="147"/>
      <c r="F9" s="116"/>
    </row>
    <row r="10" spans="2:5" ht="12.75">
      <c r="B10" s="93"/>
      <c r="C10" s="93"/>
      <c r="D10" s="93"/>
      <c r="E10" s="93"/>
    </row>
  </sheetData>
  <mergeCells count="1">
    <mergeCell ref="B3:E3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&amp;L&amp;D&amp;CAllgemeine Übersicht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B2:E13"/>
  <sheetViews>
    <sheetView workbookViewId="0" topLeftCell="A1">
      <selection activeCell="D10" sqref="D10:D12"/>
    </sheetView>
  </sheetViews>
  <sheetFormatPr defaultColWidth="11.421875" defaultRowHeight="12.75"/>
  <cols>
    <col min="1" max="1" width="3.28125" style="0" customWidth="1"/>
    <col min="2" max="2" width="40.7109375" style="0" customWidth="1"/>
    <col min="3" max="3" width="6.8515625" style="0" customWidth="1"/>
    <col min="4" max="4" width="11.8515625" style="0" customWidth="1"/>
  </cols>
  <sheetData>
    <row r="1" ht="13.5" thickBot="1"/>
    <row r="2" spans="2:4" ht="15.75">
      <c r="B2" s="421" t="s">
        <v>182</v>
      </c>
      <c r="C2" s="422"/>
      <c r="D2" s="423"/>
    </row>
    <row r="3" spans="2:4" ht="15.75">
      <c r="B3" s="432">
        <v>41153</v>
      </c>
      <c r="C3" s="433"/>
      <c r="D3" s="434"/>
    </row>
    <row r="4" spans="2:4" ht="16.5" thickBot="1">
      <c r="B4" s="435" t="s">
        <v>468</v>
      </c>
      <c r="C4" s="436"/>
      <c r="D4" s="437"/>
    </row>
    <row r="6" spans="2:4" ht="12.75">
      <c r="B6" s="117" t="s">
        <v>183</v>
      </c>
      <c r="C6" s="117" t="s">
        <v>184</v>
      </c>
      <c r="D6" s="117" t="s">
        <v>185</v>
      </c>
    </row>
    <row r="7" spans="2:4" ht="12.75">
      <c r="B7" s="148"/>
      <c r="C7" s="148"/>
      <c r="D7" s="148"/>
    </row>
    <row r="8" spans="2:4" ht="12.75">
      <c r="B8" s="148" t="s">
        <v>186</v>
      </c>
      <c r="C8" s="148" t="s">
        <v>4</v>
      </c>
      <c r="D8" s="148">
        <v>100</v>
      </c>
    </row>
    <row r="9" spans="2:4" ht="12.75">
      <c r="B9" s="148" t="s">
        <v>187</v>
      </c>
      <c r="C9" s="148" t="s">
        <v>3</v>
      </c>
      <c r="D9" s="148">
        <v>372</v>
      </c>
    </row>
    <row r="10" spans="2:5" ht="12.75">
      <c r="B10" s="148" t="s">
        <v>373</v>
      </c>
      <c r="C10" s="148" t="s">
        <v>2</v>
      </c>
      <c r="D10" s="148">
        <v>323</v>
      </c>
      <c r="E10" s="93"/>
    </row>
    <row r="11" spans="2:4" ht="12.75">
      <c r="B11" s="148" t="s">
        <v>188</v>
      </c>
      <c r="C11" s="148" t="s">
        <v>2</v>
      </c>
      <c r="D11" s="148">
        <v>91</v>
      </c>
    </row>
    <row r="12" spans="2:4" ht="12.75">
      <c r="B12" s="148" t="s">
        <v>189</v>
      </c>
      <c r="C12" s="148" t="s">
        <v>2</v>
      </c>
      <c r="D12" s="148">
        <v>144</v>
      </c>
    </row>
    <row r="13" spans="2:4" ht="12.75">
      <c r="B13" s="117" t="s">
        <v>190</v>
      </c>
      <c r="C13" s="117"/>
      <c r="D13" s="117">
        <f>D12+D11+D10+D9+D8</f>
        <v>1030</v>
      </c>
    </row>
  </sheetData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&amp;L&amp;D&amp;CAllgemeine Übersicht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B2:W45"/>
  <sheetViews>
    <sheetView workbookViewId="0" topLeftCell="A1">
      <selection activeCell="W18" sqref="W18:W31"/>
    </sheetView>
  </sheetViews>
  <sheetFormatPr defaultColWidth="11.421875" defaultRowHeight="12.75"/>
  <cols>
    <col min="1" max="1" width="2.00390625" style="132" customWidth="1"/>
    <col min="2" max="2" width="23.57421875" style="132" customWidth="1"/>
    <col min="3" max="3" width="5.00390625" style="132" bestFit="1" customWidth="1"/>
    <col min="4" max="4" width="5.57421875" style="132" customWidth="1"/>
    <col min="5" max="5" width="4.421875" style="132" bestFit="1" customWidth="1"/>
    <col min="6" max="8" width="3.57421875" style="132" bestFit="1" customWidth="1"/>
    <col min="9" max="9" width="3.57421875" style="157" bestFit="1" customWidth="1"/>
    <col min="10" max="19" width="4.421875" style="132" bestFit="1" customWidth="1"/>
    <col min="20" max="21" width="4.57421875" style="132" customWidth="1"/>
    <col min="22" max="23" width="4.421875" style="132" bestFit="1" customWidth="1"/>
    <col min="24" max="16384" width="11.421875" style="132" customWidth="1"/>
  </cols>
  <sheetData>
    <row r="1" ht="12" thickBot="1"/>
    <row r="2" spans="2:19" s="357" customFormat="1" ht="13.5" customHeight="1">
      <c r="B2" s="824" t="s">
        <v>182</v>
      </c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825"/>
      <c r="O2" s="825"/>
      <c r="P2" s="825"/>
      <c r="Q2" s="825"/>
      <c r="R2" s="825"/>
      <c r="S2" s="826"/>
    </row>
    <row r="3" spans="2:19" s="291" customFormat="1" ht="13.5" customHeight="1">
      <c r="B3" s="827" t="s">
        <v>191</v>
      </c>
      <c r="C3" s="828"/>
      <c r="D3" s="828"/>
      <c r="E3" s="828"/>
      <c r="F3" s="828"/>
      <c r="G3" s="828"/>
      <c r="H3" s="828"/>
      <c r="I3" s="828"/>
      <c r="J3" s="828"/>
      <c r="K3" s="828"/>
      <c r="L3" s="828"/>
      <c r="M3" s="828"/>
      <c r="N3" s="828"/>
      <c r="O3" s="828"/>
      <c r="P3" s="828"/>
      <c r="Q3" s="828"/>
      <c r="R3" s="828"/>
      <c r="S3" s="829"/>
    </row>
    <row r="4" spans="2:19" s="291" customFormat="1" ht="13.5" customHeight="1">
      <c r="B4" s="833">
        <v>41153</v>
      </c>
      <c r="C4" s="834"/>
      <c r="D4" s="834"/>
      <c r="E4" s="834"/>
      <c r="F4" s="834"/>
      <c r="G4" s="834"/>
      <c r="H4" s="834"/>
      <c r="I4" s="834"/>
      <c r="J4" s="834"/>
      <c r="K4" s="834"/>
      <c r="L4" s="834"/>
      <c r="M4" s="834"/>
      <c r="N4" s="834"/>
      <c r="O4" s="834"/>
      <c r="P4" s="834"/>
      <c r="Q4" s="834"/>
      <c r="R4" s="834"/>
      <c r="S4" s="835"/>
    </row>
    <row r="5" spans="2:19" s="291" customFormat="1" ht="13.5" customHeight="1" thickBot="1">
      <c r="B5" s="830" t="s">
        <v>468</v>
      </c>
      <c r="C5" s="831"/>
      <c r="D5" s="831"/>
      <c r="E5" s="831"/>
      <c r="F5" s="831"/>
      <c r="G5" s="831"/>
      <c r="H5" s="831"/>
      <c r="I5" s="831"/>
      <c r="J5" s="831"/>
      <c r="K5" s="831"/>
      <c r="L5" s="831"/>
      <c r="M5" s="831"/>
      <c r="N5" s="831"/>
      <c r="O5" s="831"/>
      <c r="P5" s="831"/>
      <c r="Q5" s="831"/>
      <c r="R5" s="831"/>
      <c r="S5" s="832"/>
    </row>
    <row r="6" spans="2:8" ht="11.25">
      <c r="B6" s="127"/>
      <c r="C6" s="127"/>
      <c r="D6" s="127"/>
      <c r="E6" s="128"/>
      <c r="F6" s="158"/>
      <c r="G6" s="159"/>
      <c r="H6" s="159"/>
    </row>
    <row r="7" spans="2:23" ht="11.25">
      <c r="B7" s="133"/>
      <c r="C7" s="133"/>
      <c r="D7" s="133"/>
      <c r="E7" s="134"/>
      <c r="F7" s="129" t="s">
        <v>192</v>
      </c>
      <c r="G7" s="130" t="s">
        <v>192</v>
      </c>
      <c r="H7" s="130" t="s">
        <v>192</v>
      </c>
      <c r="I7" s="130" t="s">
        <v>192</v>
      </c>
      <c r="J7" s="130" t="s">
        <v>192</v>
      </c>
      <c r="K7" s="130" t="s">
        <v>192</v>
      </c>
      <c r="L7" s="131" t="s">
        <v>192</v>
      </c>
      <c r="M7" s="131" t="s">
        <v>192</v>
      </c>
      <c r="N7" s="131" t="s">
        <v>192</v>
      </c>
      <c r="O7" s="131" t="s">
        <v>192</v>
      </c>
      <c r="P7" s="182" t="s">
        <v>192</v>
      </c>
      <c r="Q7" s="182" t="s">
        <v>192</v>
      </c>
      <c r="R7" s="182" t="s">
        <v>192</v>
      </c>
      <c r="S7" s="182" t="s">
        <v>192</v>
      </c>
      <c r="T7" s="182" t="s">
        <v>192</v>
      </c>
      <c r="U7" s="182" t="s">
        <v>192</v>
      </c>
      <c r="V7" s="182" t="s">
        <v>192</v>
      </c>
      <c r="W7" s="182" t="s">
        <v>192</v>
      </c>
    </row>
    <row r="8" spans="2:23" ht="11.25">
      <c r="B8" s="133"/>
      <c r="C8" s="133"/>
      <c r="D8" s="133"/>
      <c r="E8" s="134"/>
      <c r="F8" s="438">
        <v>95</v>
      </c>
      <c r="G8" s="130">
        <v>96</v>
      </c>
      <c r="H8" s="130">
        <v>97</v>
      </c>
      <c r="I8" s="130">
        <v>98</v>
      </c>
      <c r="J8" s="130">
        <v>99</v>
      </c>
      <c r="K8" s="130">
        <v>2000</v>
      </c>
      <c r="L8" s="131">
        <v>2001</v>
      </c>
      <c r="M8" s="131">
        <v>2002</v>
      </c>
      <c r="N8" s="131">
        <v>2003</v>
      </c>
      <c r="O8" s="131">
        <v>2004</v>
      </c>
      <c r="P8" s="182">
        <v>2005</v>
      </c>
      <c r="Q8" s="182">
        <v>2006</v>
      </c>
      <c r="R8" s="182">
        <v>2007</v>
      </c>
      <c r="S8" s="182">
        <v>2008</v>
      </c>
      <c r="T8" s="182">
        <v>2009</v>
      </c>
      <c r="U8" s="182">
        <v>2010</v>
      </c>
      <c r="V8" s="182">
        <v>2011</v>
      </c>
      <c r="W8" s="182">
        <v>2012</v>
      </c>
    </row>
    <row r="9" spans="2:23" ht="11.25">
      <c r="B9" s="135" t="s">
        <v>193</v>
      </c>
      <c r="C9" s="135" t="s">
        <v>194</v>
      </c>
      <c r="D9" s="135" t="s">
        <v>195</v>
      </c>
      <c r="E9" s="135" t="s">
        <v>196</v>
      </c>
      <c r="F9" s="136">
        <v>96</v>
      </c>
      <c r="G9" s="130">
        <v>97</v>
      </c>
      <c r="H9" s="130">
        <v>98</v>
      </c>
      <c r="I9" s="130">
        <v>99</v>
      </c>
      <c r="J9" s="130">
        <v>2000</v>
      </c>
      <c r="K9" s="130">
        <v>2001</v>
      </c>
      <c r="L9" s="131">
        <v>2002</v>
      </c>
      <c r="M9" s="131">
        <v>2003</v>
      </c>
      <c r="N9" s="131">
        <v>2004</v>
      </c>
      <c r="O9" s="131">
        <v>2005</v>
      </c>
      <c r="P9" s="182">
        <v>2006</v>
      </c>
      <c r="Q9" s="182">
        <v>2007</v>
      </c>
      <c r="R9" s="182">
        <v>2008</v>
      </c>
      <c r="S9" s="182">
        <v>2009</v>
      </c>
      <c r="T9" s="182">
        <v>2010</v>
      </c>
      <c r="U9" s="182">
        <v>2011</v>
      </c>
      <c r="V9" s="182">
        <v>2012</v>
      </c>
      <c r="W9" s="182">
        <v>2013</v>
      </c>
    </row>
    <row r="10" spans="2:23" ht="11.25">
      <c r="B10" s="244" t="s">
        <v>197</v>
      </c>
      <c r="C10" s="160" t="s">
        <v>198</v>
      </c>
      <c r="D10" s="160">
        <v>200</v>
      </c>
      <c r="E10" s="160">
        <v>1</v>
      </c>
      <c r="F10" s="136">
        <v>8</v>
      </c>
      <c r="G10" s="130"/>
      <c r="H10" s="130"/>
      <c r="I10" s="130"/>
      <c r="J10" s="130"/>
      <c r="K10" s="130"/>
      <c r="L10" s="131"/>
      <c r="M10" s="131"/>
      <c r="N10" s="131"/>
      <c r="O10" s="131"/>
      <c r="P10" s="252"/>
      <c r="Q10" s="252"/>
      <c r="R10" s="252"/>
      <c r="S10" s="252"/>
      <c r="T10" s="252"/>
      <c r="U10" s="252"/>
      <c r="V10" s="252"/>
      <c r="W10" s="252"/>
    </row>
    <row r="11" spans="2:23" ht="11.25">
      <c r="B11" s="160" t="s">
        <v>199</v>
      </c>
      <c r="C11" s="160" t="s">
        <v>198</v>
      </c>
      <c r="D11" s="160">
        <v>60</v>
      </c>
      <c r="E11" s="160">
        <v>1</v>
      </c>
      <c r="F11" s="136"/>
      <c r="G11" s="130">
        <v>8</v>
      </c>
      <c r="H11" s="130"/>
      <c r="I11" s="130"/>
      <c r="J11" s="130"/>
      <c r="K11" s="130"/>
      <c r="L11" s="131"/>
      <c r="M11" s="131"/>
      <c r="N11" s="131"/>
      <c r="O11" s="131"/>
      <c r="P11" s="252">
        <v>6</v>
      </c>
      <c r="Q11" s="252"/>
      <c r="R11" s="252"/>
      <c r="S11" s="252"/>
      <c r="T11" s="252"/>
      <c r="U11" s="252"/>
      <c r="V11" s="252"/>
      <c r="W11" s="252"/>
    </row>
    <row r="12" spans="2:23" ht="11.25">
      <c r="B12" s="160" t="s">
        <v>200</v>
      </c>
      <c r="C12" s="160" t="s">
        <v>198</v>
      </c>
      <c r="D12" s="160">
        <v>120</v>
      </c>
      <c r="E12" s="160">
        <v>1</v>
      </c>
      <c r="F12" s="136">
        <v>8</v>
      </c>
      <c r="G12" s="130">
        <v>7</v>
      </c>
      <c r="H12" s="130">
        <v>6</v>
      </c>
      <c r="I12" s="130"/>
      <c r="J12" s="130"/>
      <c r="K12" s="130"/>
      <c r="L12" s="131"/>
      <c r="M12" s="131"/>
      <c r="N12" s="131"/>
      <c r="O12" s="131"/>
      <c r="P12" s="252"/>
      <c r="Q12" s="252"/>
      <c r="R12" s="252"/>
      <c r="S12" s="252"/>
      <c r="T12" s="252"/>
      <c r="U12" s="252"/>
      <c r="V12" s="252"/>
      <c r="W12" s="252"/>
    </row>
    <row r="13" spans="2:23" ht="11.25">
      <c r="B13" s="160" t="s">
        <v>200</v>
      </c>
      <c r="C13" s="160" t="s">
        <v>198</v>
      </c>
      <c r="D13" s="160">
        <v>60</v>
      </c>
      <c r="E13" s="160">
        <v>1</v>
      </c>
      <c r="F13" s="136"/>
      <c r="G13" s="130"/>
      <c r="H13" s="130"/>
      <c r="I13" s="130"/>
      <c r="J13" s="130"/>
      <c r="K13" s="130"/>
      <c r="L13" s="131">
        <v>6</v>
      </c>
      <c r="M13" s="131">
        <v>8</v>
      </c>
      <c r="N13" s="131">
        <v>0</v>
      </c>
      <c r="O13" s="131">
        <v>0</v>
      </c>
      <c r="P13" s="252"/>
      <c r="Q13" s="252"/>
      <c r="R13" s="252"/>
      <c r="S13" s="252"/>
      <c r="T13" s="252"/>
      <c r="U13" s="252"/>
      <c r="V13" s="252"/>
      <c r="W13" s="252"/>
    </row>
    <row r="14" spans="2:23" ht="11.25">
      <c r="B14" s="160" t="s">
        <v>200</v>
      </c>
      <c r="C14" s="160" t="s">
        <v>198</v>
      </c>
      <c r="D14" s="160">
        <v>20</v>
      </c>
      <c r="E14" s="160"/>
      <c r="F14" s="136"/>
      <c r="G14" s="130"/>
      <c r="H14" s="130"/>
      <c r="I14" s="130"/>
      <c r="J14" s="130"/>
      <c r="K14" s="130"/>
      <c r="L14" s="131"/>
      <c r="M14" s="131">
        <v>5</v>
      </c>
      <c r="N14" s="131">
        <v>0</v>
      </c>
      <c r="O14" s="131">
        <v>0</v>
      </c>
      <c r="P14" s="252"/>
      <c r="Q14" s="252"/>
      <c r="R14" s="252"/>
      <c r="S14" s="252"/>
      <c r="T14" s="252"/>
      <c r="U14" s="252"/>
      <c r="V14" s="252"/>
      <c r="W14" s="252"/>
    </row>
    <row r="15" spans="2:23" ht="11.25">
      <c r="B15" s="160" t="s">
        <v>201</v>
      </c>
      <c r="C15" s="160" t="s">
        <v>198</v>
      </c>
      <c r="D15" s="160">
        <v>120</v>
      </c>
      <c r="E15" s="160">
        <v>1</v>
      </c>
      <c r="F15" s="136">
        <v>10</v>
      </c>
      <c r="G15" s="130"/>
      <c r="H15" s="130"/>
      <c r="I15" s="130"/>
      <c r="J15" s="130"/>
      <c r="K15" s="130"/>
      <c r="L15" s="131"/>
      <c r="M15" s="131"/>
      <c r="N15" s="131"/>
      <c r="O15" s="131"/>
      <c r="P15" s="252"/>
      <c r="Q15" s="252"/>
      <c r="R15" s="252"/>
      <c r="S15" s="252"/>
      <c r="T15" s="252"/>
      <c r="U15" s="252"/>
      <c r="V15" s="252"/>
      <c r="W15" s="252"/>
    </row>
    <row r="16" spans="2:23" ht="11.25">
      <c r="B16" s="160" t="s">
        <v>201</v>
      </c>
      <c r="C16" s="160" t="s">
        <v>198</v>
      </c>
      <c r="D16" s="160">
        <v>60</v>
      </c>
      <c r="E16" s="160"/>
      <c r="F16" s="136"/>
      <c r="G16" s="130"/>
      <c r="H16" s="130"/>
      <c r="I16" s="130"/>
      <c r="J16" s="130"/>
      <c r="K16" s="130"/>
      <c r="L16" s="131"/>
      <c r="M16" s="131"/>
      <c r="N16" s="131">
        <v>5</v>
      </c>
      <c r="O16" s="131">
        <v>0</v>
      </c>
      <c r="P16" s="252"/>
      <c r="Q16" s="252"/>
      <c r="R16" s="252"/>
      <c r="S16" s="252"/>
      <c r="T16" s="252"/>
      <c r="U16" s="252"/>
      <c r="V16" s="252"/>
      <c r="W16" s="252"/>
    </row>
    <row r="17" spans="2:23" ht="11.25">
      <c r="B17" s="160" t="s">
        <v>202</v>
      </c>
      <c r="C17" s="160" t="s">
        <v>198</v>
      </c>
      <c r="D17" s="160">
        <v>120</v>
      </c>
      <c r="E17" s="160">
        <v>1</v>
      </c>
      <c r="F17" s="136"/>
      <c r="G17" s="130"/>
      <c r="H17" s="130">
        <v>8</v>
      </c>
      <c r="I17" s="130"/>
      <c r="J17" s="130"/>
      <c r="K17" s="130"/>
      <c r="L17" s="131"/>
      <c r="M17" s="131"/>
      <c r="N17" s="131"/>
      <c r="O17" s="131"/>
      <c r="P17" s="252"/>
      <c r="Q17" s="252"/>
      <c r="R17" s="252"/>
      <c r="S17" s="252"/>
      <c r="T17" s="252"/>
      <c r="U17" s="252"/>
      <c r="V17" s="252"/>
      <c r="W17" s="252"/>
    </row>
    <row r="18" spans="2:23" ht="11.25">
      <c r="B18" s="160" t="s">
        <v>203</v>
      </c>
      <c r="C18" s="160" t="s">
        <v>198</v>
      </c>
      <c r="D18" s="160">
        <v>160</v>
      </c>
      <c r="E18" s="160">
        <v>1</v>
      </c>
      <c r="F18" s="136">
        <v>19</v>
      </c>
      <c r="G18" s="130">
        <v>15</v>
      </c>
      <c r="H18" s="130">
        <v>16</v>
      </c>
      <c r="I18" s="130">
        <v>14</v>
      </c>
      <c r="J18" s="130">
        <v>18</v>
      </c>
      <c r="K18" s="130">
        <v>10</v>
      </c>
      <c r="L18" s="131">
        <v>16</v>
      </c>
      <c r="M18" s="131">
        <v>10</v>
      </c>
      <c r="N18" s="131">
        <v>10</v>
      </c>
      <c r="O18" s="131">
        <v>12</v>
      </c>
      <c r="P18" s="252">
        <v>10</v>
      </c>
      <c r="Q18" s="252">
        <v>8</v>
      </c>
      <c r="R18" s="252">
        <v>17</v>
      </c>
      <c r="S18" s="252">
        <v>17</v>
      </c>
      <c r="T18" s="252">
        <v>15</v>
      </c>
      <c r="U18" s="252">
        <v>10</v>
      </c>
      <c r="V18" s="252">
        <v>8</v>
      </c>
      <c r="W18" s="252">
        <v>10</v>
      </c>
    </row>
    <row r="19" spans="2:23" ht="11.25">
      <c r="B19" s="160" t="s">
        <v>203</v>
      </c>
      <c r="C19" s="160" t="s">
        <v>198</v>
      </c>
      <c r="D19" s="160">
        <v>160</v>
      </c>
      <c r="E19" s="160">
        <v>2</v>
      </c>
      <c r="F19" s="136">
        <v>9</v>
      </c>
      <c r="G19" s="130">
        <v>13</v>
      </c>
      <c r="H19" s="130">
        <v>20</v>
      </c>
      <c r="I19" s="130">
        <v>17</v>
      </c>
      <c r="J19" s="130">
        <v>14</v>
      </c>
      <c r="K19" s="130">
        <v>16</v>
      </c>
      <c r="L19" s="131">
        <v>7</v>
      </c>
      <c r="M19" s="131">
        <v>10</v>
      </c>
      <c r="N19" s="131">
        <v>6</v>
      </c>
      <c r="O19" s="131">
        <v>10</v>
      </c>
      <c r="P19" s="252">
        <v>8</v>
      </c>
      <c r="Q19" s="252">
        <v>5</v>
      </c>
      <c r="R19" s="252">
        <v>7</v>
      </c>
      <c r="S19" s="252">
        <v>8</v>
      </c>
      <c r="T19" s="252">
        <v>15</v>
      </c>
      <c r="U19" s="252">
        <v>9</v>
      </c>
      <c r="V19" s="252">
        <v>8</v>
      </c>
      <c r="W19" s="252">
        <v>8</v>
      </c>
    </row>
    <row r="20" spans="2:23" ht="11.25">
      <c r="B20" s="160" t="s">
        <v>203</v>
      </c>
      <c r="C20" s="160" t="s">
        <v>198</v>
      </c>
      <c r="D20" s="160">
        <v>160</v>
      </c>
      <c r="E20" s="160">
        <v>3</v>
      </c>
      <c r="F20" s="136">
        <v>7</v>
      </c>
      <c r="G20" s="130">
        <v>11</v>
      </c>
      <c r="H20" s="130">
        <v>12</v>
      </c>
      <c r="I20" s="130">
        <v>9</v>
      </c>
      <c r="J20" s="130">
        <v>16</v>
      </c>
      <c r="K20" s="130">
        <v>7</v>
      </c>
      <c r="L20" s="131">
        <v>9</v>
      </c>
      <c r="M20" s="131">
        <v>5</v>
      </c>
      <c r="N20" s="131">
        <v>10</v>
      </c>
      <c r="O20" s="131">
        <v>5</v>
      </c>
      <c r="P20" s="252">
        <v>7</v>
      </c>
      <c r="Q20" s="252">
        <v>4</v>
      </c>
      <c r="R20" s="252">
        <v>5</v>
      </c>
      <c r="S20" s="252">
        <v>7</v>
      </c>
      <c r="T20" s="252">
        <v>8</v>
      </c>
      <c r="U20" s="252">
        <v>7</v>
      </c>
      <c r="V20" s="252">
        <v>8</v>
      </c>
      <c r="W20" s="252">
        <v>8</v>
      </c>
    </row>
    <row r="21" spans="2:23" ht="11.25">
      <c r="B21" s="160" t="s">
        <v>204</v>
      </c>
      <c r="C21" s="160" t="s">
        <v>198</v>
      </c>
      <c r="D21" s="160">
        <v>160</v>
      </c>
      <c r="E21" s="160">
        <v>1</v>
      </c>
      <c r="F21" s="136">
        <v>23</v>
      </c>
      <c r="G21" s="130">
        <v>13</v>
      </c>
      <c r="H21" s="130">
        <v>11</v>
      </c>
      <c r="I21" s="130">
        <v>14</v>
      </c>
      <c r="J21" s="130">
        <v>10</v>
      </c>
      <c r="K21" s="130">
        <v>15</v>
      </c>
      <c r="L21" s="131">
        <v>17</v>
      </c>
      <c r="M21" s="131">
        <v>19</v>
      </c>
      <c r="N21" s="131">
        <v>21</v>
      </c>
      <c r="O21" s="131">
        <v>21</v>
      </c>
      <c r="P21" s="252">
        <v>31</v>
      </c>
      <c r="Q21" s="252">
        <v>32</v>
      </c>
      <c r="R21" s="252">
        <v>31</v>
      </c>
      <c r="S21" s="252">
        <v>10</v>
      </c>
      <c r="T21" s="252">
        <v>18</v>
      </c>
      <c r="U21" s="252">
        <v>18</v>
      </c>
      <c r="V21" s="252">
        <v>14</v>
      </c>
      <c r="W21" s="252">
        <v>14</v>
      </c>
    </row>
    <row r="22" spans="2:23" ht="11.25">
      <c r="B22" s="160" t="s">
        <v>204</v>
      </c>
      <c r="C22" s="160" t="s">
        <v>198</v>
      </c>
      <c r="D22" s="160">
        <v>160</v>
      </c>
      <c r="E22" s="160">
        <v>2</v>
      </c>
      <c r="F22" s="136">
        <v>27</v>
      </c>
      <c r="G22" s="130">
        <v>14</v>
      </c>
      <c r="H22" s="130">
        <v>15</v>
      </c>
      <c r="I22" s="130">
        <v>19</v>
      </c>
      <c r="J22" s="130">
        <v>8</v>
      </c>
      <c r="K22" s="130">
        <v>16</v>
      </c>
      <c r="L22" s="131">
        <v>12</v>
      </c>
      <c r="M22" s="131">
        <v>16</v>
      </c>
      <c r="N22" s="131">
        <v>17</v>
      </c>
      <c r="O22" s="131">
        <v>17</v>
      </c>
      <c r="P22" s="252">
        <v>14</v>
      </c>
      <c r="Q22" s="252">
        <v>15</v>
      </c>
      <c r="R22" s="252">
        <v>24</v>
      </c>
      <c r="S22" s="252">
        <v>13</v>
      </c>
      <c r="T22" s="252">
        <v>11</v>
      </c>
      <c r="U22" s="252">
        <v>10</v>
      </c>
      <c r="V22" s="252"/>
      <c r="W22" s="252">
        <v>16</v>
      </c>
    </row>
    <row r="23" spans="2:23" ht="11.25">
      <c r="B23" s="160" t="s">
        <v>204</v>
      </c>
      <c r="C23" s="160" t="s">
        <v>198</v>
      </c>
      <c r="D23" s="160">
        <v>160</v>
      </c>
      <c r="E23" s="160">
        <v>3</v>
      </c>
      <c r="F23" s="136">
        <v>23</v>
      </c>
      <c r="G23" s="130">
        <v>18</v>
      </c>
      <c r="H23" s="130">
        <v>7</v>
      </c>
      <c r="I23" s="130">
        <v>13</v>
      </c>
      <c r="J23" s="130">
        <v>10</v>
      </c>
      <c r="K23" s="130">
        <v>13</v>
      </c>
      <c r="L23" s="131">
        <v>5</v>
      </c>
      <c r="M23" s="131">
        <v>8</v>
      </c>
      <c r="N23" s="131">
        <v>13</v>
      </c>
      <c r="O23" s="131">
        <v>12</v>
      </c>
      <c r="P23" s="252">
        <v>8</v>
      </c>
      <c r="Q23" s="252">
        <v>13</v>
      </c>
      <c r="R23" s="252">
        <v>10</v>
      </c>
      <c r="S23" s="252">
        <v>12</v>
      </c>
      <c r="T23" s="252">
        <v>8</v>
      </c>
      <c r="U23" s="252">
        <v>8</v>
      </c>
      <c r="V23" s="252"/>
      <c r="W23" s="252"/>
    </row>
    <row r="24" spans="2:23" ht="11.25">
      <c r="B24" s="160" t="s">
        <v>204</v>
      </c>
      <c r="C24" s="160" t="s">
        <v>198</v>
      </c>
      <c r="D24" s="160">
        <v>160</v>
      </c>
      <c r="E24" s="558" t="s">
        <v>453</v>
      </c>
      <c r="F24" s="136"/>
      <c r="G24" s="130"/>
      <c r="H24" s="130"/>
      <c r="I24" s="130"/>
      <c r="J24" s="130"/>
      <c r="K24" s="130"/>
      <c r="L24" s="131"/>
      <c r="M24" s="131"/>
      <c r="N24" s="131"/>
      <c r="O24" s="131"/>
      <c r="P24" s="252"/>
      <c r="Q24" s="252"/>
      <c r="R24" s="252"/>
      <c r="S24" s="252"/>
      <c r="T24" s="252"/>
      <c r="U24" s="252"/>
      <c r="V24" s="252">
        <v>12</v>
      </c>
      <c r="W24" s="252"/>
    </row>
    <row r="25" spans="2:23" ht="11.25">
      <c r="B25" s="160" t="s">
        <v>361</v>
      </c>
      <c r="C25" s="160"/>
      <c r="D25" s="160">
        <v>80</v>
      </c>
      <c r="E25" s="160"/>
      <c r="F25" s="136"/>
      <c r="G25" s="130"/>
      <c r="H25" s="130"/>
      <c r="I25" s="130"/>
      <c r="J25" s="130"/>
      <c r="K25" s="130"/>
      <c r="L25" s="131"/>
      <c r="M25" s="131"/>
      <c r="N25" s="131"/>
      <c r="O25" s="131"/>
      <c r="P25" s="252"/>
      <c r="Q25" s="252"/>
      <c r="R25" s="252"/>
      <c r="S25" s="252">
        <v>13</v>
      </c>
      <c r="T25" s="252">
        <v>13</v>
      </c>
      <c r="U25" s="252">
        <v>13</v>
      </c>
      <c r="V25" s="252">
        <v>10</v>
      </c>
      <c r="W25" s="252">
        <v>9</v>
      </c>
    </row>
    <row r="26" spans="2:23" ht="11.25">
      <c r="B26" s="160" t="s">
        <v>362</v>
      </c>
      <c r="C26" s="160"/>
      <c r="D26" s="160">
        <v>80</v>
      </c>
      <c r="E26" s="160"/>
      <c r="F26" s="136"/>
      <c r="G26" s="130"/>
      <c r="H26" s="130"/>
      <c r="I26" s="130"/>
      <c r="J26" s="130"/>
      <c r="K26" s="130"/>
      <c r="L26" s="131"/>
      <c r="M26" s="131"/>
      <c r="N26" s="131"/>
      <c r="O26" s="131"/>
      <c r="P26" s="252"/>
      <c r="Q26" s="252"/>
      <c r="R26" s="252"/>
      <c r="S26" s="252">
        <v>20</v>
      </c>
      <c r="T26" s="252">
        <v>8</v>
      </c>
      <c r="U26" s="252">
        <v>12</v>
      </c>
      <c r="V26" s="252"/>
      <c r="W26" s="252"/>
    </row>
    <row r="27" spans="2:23" ht="11.25">
      <c r="B27" s="160" t="s">
        <v>370</v>
      </c>
      <c r="C27" s="160" t="s">
        <v>198</v>
      </c>
      <c r="D27" s="160">
        <v>80</v>
      </c>
      <c r="E27" s="160">
        <v>1</v>
      </c>
      <c r="F27" s="136"/>
      <c r="G27" s="130"/>
      <c r="H27" s="130"/>
      <c r="I27" s="130"/>
      <c r="J27" s="130"/>
      <c r="K27" s="130"/>
      <c r="L27" s="131"/>
      <c r="M27" s="131"/>
      <c r="N27" s="131"/>
      <c r="O27" s="131"/>
      <c r="P27" s="252"/>
      <c r="Q27" s="252"/>
      <c r="R27" s="252"/>
      <c r="S27" s="252"/>
      <c r="T27" s="252">
        <v>9</v>
      </c>
      <c r="U27" s="252">
        <v>10</v>
      </c>
      <c r="V27" s="252"/>
      <c r="W27" s="252">
        <v>9</v>
      </c>
    </row>
    <row r="28" spans="2:23" ht="11.25">
      <c r="B28" s="160" t="s">
        <v>205</v>
      </c>
      <c r="C28" s="160" t="s">
        <v>198</v>
      </c>
      <c r="D28" s="160">
        <v>120</v>
      </c>
      <c r="E28" s="160">
        <v>1</v>
      </c>
      <c r="F28" s="136"/>
      <c r="G28" s="130"/>
      <c r="H28" s="130"/>
      <c r="I28" s="130"/>
      <c r="J28" s="130"/>
      <c r="K28" s="130">
        <v>14</v>
      </c>
      <c r="L28" s="131">
        <v>15</v>
      </c>
      <c r="M28" s="131"/>
      <c r="N28" s="131"/>
      <c r="O28" s="131"/>
      <c r="P28" s="252">
        <v>8</v>
      </c>
      <c r="Q28" s="252">
        <v>12</v>
      </c>
      <c r="R28" s="252">
        <v>6</v>
      </c>
      <c r="S28" s="252">
        <v>8</v>
      </c>
      <c r="T28" s="252">
        <v>8</v>
      </c>
      <c r="U28" s="252">
        <v>8</v>
      </c>
      <c r="V28" s="252">
        <v>8</v>
      </c>
      <c r="W28" s="252">
        <v>8</v>
      </c>
    </row>
    <row r="29" spans="2:23" ht="11.25">
      <c r="B29" s="160" t="s">
        <v>206</v>
      </c>
      <c r="C29" s="160" t="s">
        <v>198</v>
      </c>
      <c r="D29" s="160">
        <v>120</v>
      </c>
      <c r="E29" s="160">
        <v>1</v>
      </c>
      <c r="F29" s="136">
        <v>14</v>
      </c>
      <c r="G29" s="130">
        <v>11</v>
      </c>
      <c r="H29" s="130">
        <v>15</v>
      </c>
      <c r="I29" s="130">
        <v>23</v>
      </c>
      <c r="J29" s="130">
        <v>13</v>
      </c>
      <c r="K29" s="130">
        <v>12</v>
      </c>
      <c r="L29" s="131">
        <v>12</v>
      </c>
      <c r="M29" s="131">
        <v>10</v>
      </c>
      <c r="N29" s="131">
        <v>12</v>
      </c>
      <c r="O29" s="131">
        <v>18</v>
      </c>
      <c r="P29" s="252">
        <v>9</v>
      </c>
      <c r="Q29" s="252">
        <v>8</v>
      </c>
      <c r="R29" s="252">
        <v>7</v>
      </c>
      <c r="S29" s="252">
        <v>8</v>
      </c>
      <c r="T29" s="252">
        <v>8</v>
      </c>
      <c r="U29" s="252">
        <v>8</v>
      </c>
      <c r="V29" s="252">
        <v>8</v>
      </c>
      <c r="W29" s="252">
        <v>9</v>
      </c>
    </row>
    <row r="30" spans="2:23" ht="11.25">
      <c r="B30" s="160" t="s">
        <v>207</v>
      </c>
      <c r="C30" s="160" t="s">
        <v>198</v>
      </c>
      <c r="D30" s="160">
        <v>120</v>
      </c>
      <c r="E30" s="160">
        <v>1</v>
      </c>
      <c r="F30" s="136">
        <v>14</v>
      </c>
      <c r="G30" s="130">
        <v>14</v>
      </c>
      <c r="H30" s="130">
        <v>12</v>
      </c>
      <c r="I30" s="130">
        <v>23</v>
      </c>
      <c r="J30" s="130">
        <v>14</v>
      </c>
      <c r="K30" s="130">
        <v>11</v>
      </c>
      <c r="L30" s="131">
        <v>14</v>
      </c>
      <c r="M30" s="131">
        <v>13</v>
      </c>
      <c r="N30" s="131">
        <v>12</v>
      </c>
      <c r="O30" s="131">
        <v>13</v>
      </c>
      <c r="P30" s="252">
        <v>13</v>
      </c>
      <c r="Q30" s="252">
        <v>15</v>
      </c>
      <c r="R30" s="252">
        <v>12</v>
      </c>
      <c r="S30" s="252">
        <v>8</v>
      </c>
      <c r="T30" s="252">
        <v>8</v>
      </c>
      <c r="U30" s="252">
        <v>8</v>
      </c>
      <c r="V30" s="252">
        <v>8</v>
      </c>
      <c r="W30" s="252">
        <v>9</v>
      </c>
    </row>
    <row r="31" spans="2:23" ht="11.25">
      <c r="B31" s="160" t="s">
        <v>208</v>
      </c>
      <c r="C31" s="160" t="s">
        <v>198</v>
      </c>
      <c r="D31" s="160">
        <v>120</v>
      </c>
      <c r="E31" s="160">
        <v>1</v>
      </c>
      <c r="F31" s="136"/>
      <c r="G31" s="130"/>
      <c r="H31" s="130"/>
      <c r="I31" s="130"/>
      <c r="J31" s="130">
        <v>14</v>
      </c>
      <c r="K31" s="130">
        <v>12</v>
      </c>
      <c r="L31" s="131">
        <v>14</v>
      </c>
      <c r="M31" s="131">
        <v>12</v>
      </c>
      <c r="N31" s="131">
        <v>6</v>
      </c>
      <c r="O31" s="131">
        <v>10</v>
      </c>
      <c r="P31" s="252">
        <v>10</v>
      </c>
      <c r="Q31" s="252">
        <v>8</v>
      </c>
      <c r="R31" s="252">
        <v>8</v>
      </c>
      <c r="S31" s="252">
        <v>8</v>
      </c>
      <c r="T31" s="252">
        <v>9</v>
      </c>
      <c r="U31" s="252">
        <v>8</v>
      </c>
      <c r="V31" s="252"/>
      <c r="W31" s="252"/>
    </row>
    <row r="32" spans="2:23" ht="11.25">
      <c r="B32" s="160" t="s">
        <v>301</v>
      </c>
      <c r="C32" s="160" t="s">
        <v>198</v>
      </c>
      <c r="D32" s="160">
        <v>120</v>
      </c>
      <c r="E32" s="160"/>
      <c r="F32" s="136"/>
      <c r="G32" s="130"/>
      <c r="H32" s="130"/>
      <c r="I32" s="130"/>
      <c r="J32" s="130"/>
      <c r="K32" s="130"/>
      <c r="L32" s="131"/>
      <c r="M32" s="131">
        <v>16</v>
      </c>
      <c r="N32" s="131">
        <v>12</v>
      </c>
      <c r="O32" s="131">
        <v>12</v>
      </c>
      <c r="P32" s="252"/>
      <c r="Q32" s="252"/>
      <c r="R32" s="252"/>
      <c r="S32" s="252"/>
      <c r="T32" s="252"/>
      <c r="U32" s="252"/>
      <c r="V32" s="252"/>
      <c r="W32" s="252"/>
    </row>
    <row r="33" spans="2:23" ht="11.25">
      <c r="B33" s="160" t="s">
        <v>302</v>
      </c>
      <c r="C33" s="160" t="s">
        <v>198</v>
      </c>
      <c r="D33" s="160">
        <v>120</v>
      </c>
      <c r="E33" s="160"/>
      <c r="F33" s="136"/>
      <c r="G33" s="130"/>
      <c r="H33" s="130"/>
      <c r="I33" s="130"/>
      <c r="J33" s="130"/>
      <c r="K33" s="130"/>
      <c r="L33" s="131"/>
      <c r="M33" s="131">
        <v>33</v>
      </c>
      <c r="N33" s="131">
        <v>0</v>
      </c>
      <c r="O33" s="131">
        <v>0</v>
      </c>
      <c r="P33" s="252"/>
      <c r="Q33" s="252"/>
      <c r="R33" s="252"/>
      <c r="S33" s="252"/>
      <c r="T33" s="252"/>
      <c r="U33" s="252">
        <v>9</v>
      </c>
      <c r="V33" s="252"/>
      <c r="W33" s="252"/>
    </row>
    <row r="34" spans="2:23" ht="11.25">
      <c r="B34" s="160" t="s">
        <v>302</v>
      </c>
      <c r="C34" s="160" t="s">
        <v>198</v>
      </c>
      <c r="D34" s="160">
        <v>80</v>
      </c>
      <c r="E34" s="160"/>
      <c r="F34" s="136"/>
      <c r="G34" s="130"/>
      <c r="H34" s="130"/>
      <c r="I34" s="130"/>
      <c r="J34" s="130"/>
      <c r="K34" s="130"/>
      <c r="L34" s="131"/>
      <c r="M34" s="131"/>
      <c r="N34" s="131">
        <v>22</v>
      </c>
      <c r="O34" s="131">
        <v>0</v>
      </c>
      <c r="P34" s="252"/>
      <c r="Q34" s="252"/>
      <c r="R34" s="252"/>
      <c r="S34" s="252"/>
      <c r="T34" s="252"/>
      <c r="U34" s="252"/>
      <c r="V34" s="252"/>
      <c r="W34" s="252"/>
    </row>
    <row r="35" spans="2:23" ht="11.25">
      <c r="B35" s="160" t="s">
        <v>209</v>
      </c>
      <c r="C35" s="160" t="s">
        <v>198</v>
      </c>
      <c r="D35" s="160">
        <v>120</v>
      </c>
      <c r="E35" s="160">
        <v>1</v>
      </c>
      <c r="F35" s="136"/>
      <c r="G35" s="130"/>
      <c r="H35" s="130"/>
      <c r="I35" s="130"/>
      <c r="J35" s="130"/>
      <c r="K35" s="130">
        <v>13</v>
      </c>
      <c r="L35" s="131">
        <v>0</v>
      </c>
      <c r="M35" s="131"/>
      <c r="N35" s="131"/>
      <c r="O35" s="131"/>
      <c r="P35" s="252"/>
      <c r="Q35" s="252"/>
      <c r="R35" s="252"/>
      <c r="S35" s="252"/>
      <c r="T35" s="252"/>
      <c r="U35" s="252"/>
      <c r="V35" s="252"/>
      <c r="W35" s="252"/>
    </row>
    <row r="36" spans="2:23" ht="11.25">
      <c r="B36" s="160" t="s">
        <v>206</v>
      </c>
      <c r="C36" s="160" t="s">
        <v>198</v>
      </c>
      <c r="D36" s="160">
        <v>120</v>
      </c>
      <c r="E36" s="160">
        <v>2</v>
      </c>
      <c r="F36" s="136"/>
      <c r="G36" s="130"/>
      <c r="H36" s="130"/>
      <c r="I36" s="130"/>
      <c r="J36" s="130">
        <v>18</v>
      </c>
      <c r="K36" s="130"/>
      <c r="L36" s="131"/>
      <c r="M36" s="131"/>
      <c r="N36" s="131"/>
      <c r="O36" s="131"/>
      <c r="P36" s="252"/>
      <c r="Q36" s="252"/>
      <c r="R36" s="252"/>
      <c r="S36" s="252"/>
      <c r="T36" s="252"/>
      <c r="U36" s="252"/>
      <c r="V36" s="252"/>
      <c r="W36" s="252"/>
    </row>
    <row r="37" spans="2:23" ht="11.25">
      <c r="B37" s="160" t="s">
        <v>207</v>
      </c>
      <c r="C37" s="160" t="s">
        <v>198</v>
      </c>
      <c r="D37" s="160">
        <v>120</v>
      </c>
      <c r="E37" s="160">
        <v>2</v>
      </c>
      <c r="F37" s="136"/>
      <c r="G37" s="130"/>
      <c r="H37" s="130"/>
      <c r="I37" s="130"/>
      <c r="J37" s="130">
        <v>16</v>
      </c>
      <c r="K37" s="130"/>
      <c r="L37" s="131"/>
      <c r="M37" s="131"/>
      <c r="N37" s="131"/>
      <c r="O37" s="131"/>
      <c r="P37" s="252"/>
      <c r="Q37" s="252"/>
      <c r="R37" s="252"/>
      <c r="S37" s="252"/>
      <c r="T37" s="252"/>
      <c r="U37" s="252"/>
      <c r="V37" s="252"/>
      <c r="W37" s="252"/>
    </row>
    <row r="38" spans="2:23" ht="11.25">
      <c r="B38" s="160" t="s">
        <v>210</v>
      </c>
      <c r="C38" s="163" t="s">
        <v>198</v>
      </c>
      <c r="D38" s="163">
        <v>80</v>
      </c>
      <c r="E38" s="163">
        <v>1</v>
      </c>
      <c r="F38" s="136">
        <v>12</v>
      </c>
      <c r="G38" s="130">
        <v>30</v>
      </c>
      <c r="H38" s="130">
        <v>29</v>
      </c>
      <c r="I38" s="130">
        <v>40</v>
      </c>
      <c r="J38" s="130">
        <v>25</v>
      </c>
      <c r="K38" s="130">
        <v>24</v>
      </c>
      <c r="L38" s="131">
        <v>30</v>
      </c>
      <c r="M38" s="131">
        <v>30</v>
      </c>
      <c r="N38" s="131">
        <v>24</v>
      </c>
      <c r="O38" s="131">
        <v>27</v>
      </c>
      <c r="P38" s="252"/>
      <c r="Q38" s="252"/>
      <c r="R38" s="252"/>
      <c r="S38" s="252"/>
      <c r="T38" s="252"/>
      <c r="U38" s="252"/>
      <c r="V38" s="252"/>
      <c r="W38" s="252"/>
    </row>
    <row r="39" spans="2:23" ht="11.25">
      <c r="B39" s="160" t="s">
        <v>328</v>
      </c>
      <c r="C39" s="163" t="s">
        <v>213</v>
      </c>
      <c r="D39" s="163">
        <v>40</v>
      </c>
      <c r="E39" s="163"/>
      <c r="F39" s="136"/>
      <c r="G39" s="130"/>
      <c r="H39" s="130"/>
      <c r="I39" s="130"/>
      <c r="J39" s="130"/>
      <c r="K39" s="130"/>
      <c r="L39" s="131"/>
      <c r="M39" s="131"/>
      <c r="N39" s="131"/>
      <c r="O39" s="131"/>
      <c r="P39" s="252">
        <v>8</v>
      </c>
      <c r="Q39" s="252">
        <v>9</v>
      </c>
      <c r="R39" s="252">
        <v>5</v>
      </c>
      <c r="S39" s="252">
        <v>9</v>
      </c>
      <c r="T39" s="252"/>
      <c r="U39" s="252"/>
      <c r="V39" s="252"/>
      <c r="W39" s="252"/>
    </row>
    <row r="40" spans="2:23" ht="11.25">
      <c r="B40" s="160" t="s">
        <v>329</v>
      </c>
      <c r="C40" s="163" t="s">
        <v>213</v>
      </c>
      <c r="D40" s="163">
        <v>40</v>
      </c>
      <c r="E40" s="163"/>
      <c r="F40" s="136"/>
      <c r="G40" s="130"/>
      <c r="H40" s="130"/>
      <c r="I40" s="130">
        <v>22</v>
      </c>
      <c r="J40" s="130">
        <v>32</v>
      </c>
      <c r="K40" s="130">
        <v>24</v>
      </c>
      <c r="L40" s="131">
        <v>33</v>
      </c>
      <c r="M40" s="131"/>
      <c r="N40" s="131"/>
      <c r="O40" s="131">
        <v>29</v>
      </c>
      <c r="P40" s="252">
        <v>10</v>
      </c>
      <c r="Q40" s="252"/>
      <c r="R40" s="252">
        <v>13</v>
      </c>
      <c r="S40" s="252"/>
      <c r="T40" s="252"/>
      <c r="U40" s="252"/>
      <c r="V40" s="252"/>
      <c r="W40" s="252"/>
    </row>
    <row r="41" spans="2:23" ht="11.25">
      <c r="B41" s="160" t="s">
        <v>211</v>
      </c>
      <c r="C41" s="163"/>
      <c r="D41" s="163">
        <v>40</v>
      </c>
      <c r="E41" s="163"/>
      <c r="F41" s="136"/>
      <c r="G41" s="130"/>
      <c r="H41" s="130"/>
      <c r="I41" s="130">
        <v>22</v>
      </c>
      <c r="J41" s="130"/>
      <c r="K41" s="130"/>
      <c r="L41" s="131"/>
      <c r="M41" s="131"/>
      <c r="N41" s="131"/>
      <c r="O41" s="131"/>
      <c r="P41" s="252"/>
      <c r="Q41" s="252"/>
      <c r="R41" s="252"/>
      <c r="S41" s="252"/>
      <c r="T41" s="252"/>
      <c r="U41" s="252"/>
      <c r="V41" s="252"/>
      <c r="W41" s="252"/>
    </row>
    <row r="42" spans="2:23" ht="11.25">
      <c r="B42" s="160" t="s">
        <v>212</v>
      </c>
      <c r="C42" s="163" t="s">
        <v>213</v>
      </c>
      <c r="D42" s="163">
        <v>20</v>
      </c>
      <c r="E42" s="163"/>
      <c r="F42" s="136"/>
      <c r="G42" s="130">
        <v>21</v>
      </c>
      <c r="H42" s="130">
        <v>24</v>
      </c>
      <c r="I42" s="130"/>
      <c r="J42" s="130"/>
      <c r="K42" s="130"/>
      <c r="L42" s="131"/>
      <c r="M42" s="131"/>
      <c r="N42" s="131"/>
      <c r="O42" s="131"/>
      <c r="P42" s="252"/>
      <c r="Q42" s="252"/>
      <c r="R42" s="252"/>
      <c r="S42" s="252"/>
      <c r="T42" s="252"/>
      <c r="U42" s="252"/>
      <c r="V42" s="252"/>
      <c r="W42" s="252"/>
    </row>
    <row r="43" spans="2:23" ht="11.25">
      <c r="B43" s="160" t="s">
        <v>214</v>
      </c>
      <c r="C43" s="163" t="s">
        <v>213</v>
      </c>
      <c r="D43" s="163">
        <v>20</v>
      </c>
      <c r="E43" s="163"/>
      <c r="F43" s="136"/>
      <c r="G43" s="130">
        <v>24</v>
      </c>
      <c r="H43" s="130">
        <v>25</v>
      </c>
      <c r="I43" s="130"/>
      <c r="J43" s="130"/>
      <c r="K43" s="130"/>
      <c r="L43" s="131"/>
      <c r="M43" s="131"/>
      <c r="N43" s="131"/>
      <c r="O43" s="131"/>
      <c r="P43" s="252"/>
      <c r="Q43" s="252"/>
      <c r="R43" s="252"/>
      <c r="S43" s="252"/>
      <c r="T43" s="252"/>
      <c r="U43" s="252"/>
      <c r="V43" s="252"/>
      <c r="W43" s="252"/>
    </row>
    <row r="44" spans="2:23" ht="11.25">
      <c r="B44" s="167" t="s">
        <v>215</v>
      </c>
      <c r="C44" s="164" t="s">
        <v>213</v>
      </c>
      <c r="D44" s="164">
        <v>20</v>
      </c>
      <c r="E44" s="164"/>
      <c r="F44" s="136"/>
      <c r="G44" s="130">
        <v>24</v>
      </c>
      <c r="H44" s="130">
        <v>24</v>
      </c>
      <c r="I44" s="130"/>
      <c r="J44" s="130"/>
      <c r="K44" s="130"/>
      <c r="L44" s="131"/>
      <c r="M44" s="131"/>
      <c r="N44" s="131"/>
      <c r="O44" s="131"/>
      <c r="P44" s="252"/>
      <c r="Q44" s="252"/>
      <c r="R44" s="252"/>
      <c r="S44" s="252"/>
      <c r="T44" s="252"/>
      <c r="U44" s="252"/>
      <c r="V44" s="252"/>
      <c r="W44" s="252"/>
    </row>
    <row r="45" spans="2:23" ht="11.25">
      <c r="B45" s="136" t="s">
        <v>216</v>
      </c>
      <c r="C45" s="136"/>
      <c r="D45" s="136"/>
      <c r="E45" s="136"/>
      <c r="F45" s="136">
        <f aca="true" t="shared" si="0" ref="F45:W45">SUM(F10:F44)</f>
        <v>174</v>
      </c>
      <c r="G45" s="130">
        <f t="shared" si="0"/>
        <v>223</v>
      </c>
      <c r="H45" s="130">
        <f t="shared" si="0"/>
        <v>224</v>
      </c>
      <c r="I45" s="130">
        <f t="shared" si="0"/>
        <v>216</v>
      </c>
      <c r="J45" s="130">
        <f t="shared" si="0"/>
        <v>208</v>
      </c>
      <c r="K45" s="130">
        <f t="shared" si="0"/>
        <v>187</v>
      </c>
      <c r="L45" s="131">
        <f t="shared" si="0"/>
        <v>190</v>
      </c>
      <c r="M45" s="131">
        <f t="shared" si="0"/>
        <v>195</v>
      </c>
      <c r="N45" s="131">
        <f t="shared" si="0"/>
        <v>170</v>
      </c>
      <c r="O45" s="131">
        <f t="shared" si="0"/>
        <v>186</v>
      </c>
      <c r="P45" s="131">
        <f t="shared" si="0"/>
        <v>142</v>
      </c>
      <c r="Q45" s="131">
        <f t="shared" si="0"/>
        <v>129</v>
      </c>
      <c r="R45" s="131">
        <f t="shared" si="0"/>
        <v>145</v>
      </c>
      <c r="S45" s="131">
        <f t="shared" si="0"/>
        <v>141</v>
      </c>
      <c r="T45" s="131">
        <f t="shared" si="0"/>
        <v>138</v>
      </c>
      <c r="U45" s="131">
        <f t="shared" si="0"/>
        <v>138</v>
      </c>
      <c r="V45" s="131">
        <f t="shared" si="0"/>
        <v>84</v>
      </c>
      <c r="W45" s="561">
        <f t="shared" si="0"/>
        <v>100</v>
      </c>
    </row>
  </sheetData>
  <mergeCells count="4">
    <mergeCell ref="B2:S2"/>
    <mergeCell ref="B3:S3"/>
    <mergeCell ref="B5:S5"/>
    <mergeCell ref="B4:S4"/>
  </mergeCells>
  <printOptions/>
  <pageMargins left="0.75" right="0.75" top="1" bottom="1" header="0.4921259845" footer="0.4921259845"/>
  <pageSetup horizontalDpi="600" verticalDpi="600" orientation="landscape" paperSize="9" scale="86" r:id="rId1"/>
  <headerFooter alignWithMargins="0">
    <oddFooter>&amp;L&amp;D&amp;CAllgemeine Übersicht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V63"/>
  <sheetViews>
    <sheetView workbookViewId="0" topLeftCell="A1">
      <selection activeCell="A4" sqref="A4:R4"/>
    </sheetView>
  </sheetViews>
  <sheetFormatPr defaultColWidth="11.421875" defaultRowHeight="12.75"/>
  <cols>
    <col min="1" max="1" width="45.00390625" style="168" bestFit="1" customWidth="1"/>
    <col min="2" max="2" width="4.57421875" style="132" customWidth="1"/>
    <col min="3" max="3" width="4.7109375" style="132" customWidth="1"/>
    <col min="4" max="4" width="3.421875" style="132" customWidth="1"/>
    <col min="5" max="8" width="3.57421875" style="132" bestFit="1" customWidth="1"/>
    <col min="9" max="16" width="4.421875" style="132" bestFit="1" customWidth="1"/>
    <col min="17" max="18" width="4.421875" style="251" bestFit="1" customWidth="1"/>
    <col min="19" max="20" width="4.8515625" style="132" customWidth="1"/>
    <col min="21" max="22" width="4.421875" style="132" bestFit="1" customWidth="1"/>
    <col min="23" max="16384" width="35.421875" style="132" customWidth="1"/>
  </cols>
  <sheetData>
    <row r="1" spans="1:18" s="291" customFormat="1" ht="17.25" customHeight="1">
      <c r="A1" s="836" t="s">
        <v>182</v>
      </c>
      <c r="B1" s="837"/>
      <c r="C1" s="837"/>
      <c r="D1" s="837"/>
      <c r="E1" s="837"/>
      <c r="F1" s="837"/>
      <c r="G1" s="837"/>
      <c r="H1" s="837"/>
      <c r="I1" s="837"/>
      <c r="J1" s="837"/>
      <c r="K1" s="837"/>
      <c r="L1" s="837"/>
      <c r="M1" s="837"/>
      <c r="N1" s="837"/>
      <c r="O1" s="837"/>
      <c r="P1" s="837"/>
      <c r="Q1" s="837"/>
      <c r="R1" s="838"/>
    </row>
    <row r="2" spans="1:18" s="291" customFormat="1" ht="13.5" customHeight="1">
      <c r="A2" s="839" t="s">
        <v>359</v>
      </c>
      <c r="B2" s="840"/>
      <c r="C2" s="840"/>
      <c r="D2" s="840"/>
      <c r="E2" s="840"/>
      <c r="F2" s="840"/>
      <c r="G2" s="840"/>
      <c r="H2" s="840"/>
      <c r="I2" s="840"/>
      <c r="J2" s="840"/>
      <c r="K2" s="840"/>
      <c r="L2" s="840"/>
      <c r="M2" s="840"/>
      <c r="N2" s="840"/>
      <c r="O2" s="840"/>
      <c r="P2" s="840"/>
      <c r="Q2" s="840"/>
      <c r="R2" s="841"/>
    </row>
    <row r="3" spans="1:18" s="291" customFormat="1" ht="13.5" customHeight="1">
      <c r="A3" s="845">
        <v>41153</v>
      </c>
      <c r="B3" s="846"/>
      <c r="C3" s="846"/>
      <c r="D3" s="846"/>
      <c r="E3" s="846"/>
      <c r="F3" s="846"/>
      <c r="G3" s="846"/>
      <c r="H3" s="846"/>
      <c r="I3" s="846"/>
      <c r="J3" s="846"/>
      <c r="K3" s="846"/>
      <c r="L3" s="846"/>
      <c r="M3" s="846"/>
      <c r="N3" s="846"/>
      <c r="O3" s="846"/>
      <c r="P3" s="846"/>
      <c r="Q3" s="846"/>
      <c r="R3" s="847"/>
    </row>
    <row r="4" spans="1:18" s="291" customFormat="1" ht="13.5" customHeight="1" thickBot="1">
      <c r="A4" s="842" t="s">
        <v>468</v>
      </c>
      <c r="B4" s="843"/>
      <c r="C4" s="843"/>
      <c r="D4" s="843"/>
      <c r="E4" s="843"/>
      <c r="F4" s="843"/>
      <c r="G4" s="843"/>
      <c r="H4" s="843"/>
      <c r="I4" s="843"/>
      <c r="J4" s="843"/>
      <c r="K4" s="843"/>
      <c r="L4" s="843"/>
      <c r="M4" s="843"/>
      <c r="N4" s="843"/>
      <c r="O4" s="843"/>
      <c r="P4" s="843"/>
      <c r="Q4" s="843"/>
      <c r="R4" s="844"/>
    </row>
    <row r="5" spans="1:18" s="445" customFormat="1" ht="9" customHeight="1">
      <c r="A5" s="440"/>
      <c r="B5" s="441"/>
      <c r="C5" s="441"/>
      <c r="D5" s="442"/>
      <c r="E5" s="443"/>
      <c r="F5" s="444"/>
      <c r="G5" s="444"/>
      <c r="Q5" s="446"/>
      <c r="R5" s="446"/>
    </row>
    <row r="6" spans="1:22" ht="11.25">
      <c r="A6" s="165"/>
      <c r="B6" s="133"/>
      <c r="C6" s="133"/>
      <c r="D6" s="134"/>
      <c r="E6" s="129" t="s">
        <v>192</v>
      </c>
      <c r="F6" s="130" t="s">
        <v>192</v>
      </c>
      <c r="G6" s="130" t="s">
        <v>192</v>
      </c>
      <c r="H6" s="130" t="s">
        <v>192</v>
      </c>
      <c r="I6" s="130" t="s">
        <v>192</v>
      </c>
      <c r="J6" s="130" t="s">
        <v>192</v>
      </c>
      <c r="K6" s="131" t="s">
        <v>192</v>
      </c>
      <c r="L6" s="131" t="s">
        <v>192</v>
      </c>
      <c r="M6" s="131" t="s">
        <v>192</v>
      </c>
      <c r="N6" s="131" t="s">
        <v>192</v>
      </c>
      <c r="O6" s="182" t="s">
        <v>192</v>
      </c>
      <c r="P6" s="182" t="s">
        <v>192</v>
      </c>
      <c r="Q6" s="252" t="s">
        <v>192</v>
      </c>
      <c r="R6" s="252" t="s">
        <v>192</v>
      </c>
      <c r="S6" s="252" t="s">
        <v>192</v>
      </c>
      <c r="T6" s="252" t="s">
        <v>192</v>
      </c>
      <c r="U6" s="252" t="s">
        <v>192</v>
      </c>
      <c r="V6" s="252" t="s">
        <v>192</v>
      </c>
    </row>
    <row r="7" spans="1:22" ht="11.25">
      <c r="A7" s="165"/>
      <c r="B7" s="133"/>
      <c r="C7" s="133"/>
      <c r="D7" s="134"/>
      <c r="E7" s="438">
        <v>95</v>
      </c>
      <c r="F7" s="130">
        <v>96</v>
      </c>
      <c r="G7" s="130">
        <v>97</v>
      </c>
      <c r="H7" s="130">
        <v>98</v>
      </c>
      <c r="I7" s="130">
        <v>99</v>
      </c>
      <c r="J7" s="130">
        <v>2000</v>
      </c>
      <c r="K7" s="131">
        <v>2001</v>
      </c>
      <c r="L7" s="131">
        <v>2002</v>
      </c>
      <c r="M7" s="131">
        <v>2003</v>
      </c>
      <c r="N7" s="131">
        <v>2004</v>
      </c>
      <c r="O7" s="182">
        <v>2005</v>
      </c>
      <c r="P7" s="182">
        <v>2006</v>
      </c>
      <c r="Q7" s="252">
        <v>2007</v>
      </c>
      <c r="R7" s="252">
        <v>2008</v>
      </c>
      <c r="S7" s="252">
        <v>2009</v>
      </c>
      <c r="T7" s="252">
        <v>2010</v>
      </c>
      <c r="U7" s="252">
        <v>2011</v>
      </c>
      <c r="V7" s="252">
        <v>2012</v>
      </c>
    </row>
    <row r="8" spans="1:22" ht="11.25">
      <c r="A8" s="166" t="s">
        <v>193</v>
      </c>
      <c r="B8" s="135" t="s">
        <v>194</v>
      </c>
      <c r="C8" s="135" t="s">
        <v>195</v>
      </c>
      <c r="D8" s="135" t="s">
        <v>196</v>
      </c>
      <c r="E8" s="136">
        <v>96</v>
      </c>
      <c r="F8" s="130">
        <v>97</v>
      </c>
      <c r="G8" s="130">
        <v>98</v>
      </c>
      <c r="H8" s="130">
        <v>99</v>
      </c>
      <c r="I8" s="130">
        <v>2000</v>
      </c>
      <c r="J8" s="130">
        <v>2001</v>
      </c>
      <c r="K8" s="131">
        <v>2002</v>
      </c>
      <c r="L8" s="131">
        <v>2003</v>
      </c>
      <c r="M8" s="131">
        <v>2004</v>
      </c>
      <c r="N8" s="131">
        <v>2005</v>
      </c>
      <c r="O8" s="182">
        <v>2006</v>
      </c>
      <c r="P8" s="182">
        <v>2007</v>
      </c>
      <c r="Q8" s="252">
        <v>2008</v>
      </c>
      <c r="R8" s="252">
        <v>2009</v>
      </c>
      <c r="S8" s="252">
        <v>2010</v>
      </c>
      <c r="T8" s="252">
        <v>2011</v>
      </c>
      <c r="U8" s="252">
        <v>2012</v>
      </c>
      <c r="V8" s="252">
        <v>2013</v>
      </c>
    </row>
    <row r="9" spans="1:22" ht="11.25" customHeight="1">
      <c r="A9" s="573" t="s">
        <v>217</v>
      </c>
      <c r="B9" s="125" t="s">
        <v>218</v>
      </c>
      <c r="C9" s="125">
        <v>240</v>
      </c>
      <c r="D9" s="135">
        <v>1</v>
      </c>
      <c r="E9" s="136">
        <v>28</v>
      </c>
      <c r="F9" s="130">
        <v>21</v>
      </c>
      <c r="G9" s="130">
        <v>13</v>
      </c>
      <c r="H9" s="130">
        <v>8</v>
      </c>
      <c r="I9" s="130">
        <v>12</v>
      </c>
      <c r="J9" s="130">
        <v>8</v>
      </c>
      <c r="K9" s="131">
        <v>14</v>
      </c>
      <c r="L9" s="131">
        <v>10</v>
      </c>
      <c r="M9" s="131">
        <v>7</v>
      </c>
      <c r="N9" s="131">
        <v>7</v>
      </c>
      <c r="O9" s="182"/>
      <c r="P9" s="376"/>
      <c r="Q9" s="377"/>
      <c r="R9" s="377"/>
      <c r="S9" s="377"/>
      <c r="T9" s="377"/>
      <c r="U9" s="377"/>
      <c r="V9" s="377"/>
    </row>
    <row r="10" spans="1:22" ht="11.25" customHeight="1">
      <c r="A10" s="573" t="s">
        <v>217</v>
      </c>
      <c r="B10" s="125" t="s">
        <v>218</v>
      </c>
      <c r="C10" s="125">
        <v>240</v>
      </c>
      <c r="D10" s="135">
        <v>2</v>
      </c>
      <c r="E10" s="136">
        <v>38</v>
      </c>
      <c r="F10" s="130">
        <v>21</v>
      </c>
      <c r="G10" s="130">
        <v>19</v>
      </c>
      <c r="H10" s="130">
        <v>10</v>
      </c>
      <c r="I10" s="130">
        <v>4</v>
      </c>
      <c r="J10" s="130">
        <v>8</v>
      </c>
      <c r="K10" s="131">
        <v>8</v>
      </c>
      <c r="L10" s="131">
        <v>12</v>
      </c>
      <c r="M10" s="131">
        <v>8</v>
      </c>
      <c r="N10" s="131">
        <v>8</v>
      </c>
      <c r="O10" s="252">
        <v>6</v>
      </c>
      <c r="P10" s="252"/>
      <c r="Q10" s="252"/>
      <c r="R10" s="252"/>
      <c r="S10" s="252"/>
      <c r="T10" s="252"/>
      <c r="U10" s="252"/>
      <c r="V10" s="252"/>
    </row>
    <row r="11" spans="1:22" ht="11.25" customHeight="1">
      <c r="A11" s="573" t="s">
        <v>217</v>
      </c>
      <c r="B11" s="125" t="s">
        <v>218</v>
      </c>
      <c r="C11" s="125">
        <v>240</v>
      </c>
      <c r="D11" s="135">
        <v>3</v>
      </c>
      <c r="E11" s="136"/>
      <c r="F11" s="130">
        <v>32</v>
      </c>
      <c r="G11" s="130">
        <v>19</v>
      </c>
      <c r="H11" s="130">
        <v>14</v>
      </c>
      <c r="I11" s="130">
        <v>8</v>
      </c>
      <c r="J11" s="130">
        <v>5</v>
      </c>
      <c r="K11" s="131">
        <v>9</v>
      </c>
      <c r="L11" s="131">
        <v>8</v>
      </c>
      <c r="M11" s="131">
        <v>14</v>
      </c>
      <c r="N11" s="131">
        <v>9</v>
      </c>
      <c r="O11" s="252">
        <v>8</v>
      </c>
      <c r="P11" s="252">
        <v>7</v>
      </c>
      <c r="Q11" s="252"/>
      <c r="R11" s="252"/>
      <c r="S11" s="252"/>
      <c r="T11" s="252"/>
      <c r="U11" s="252"/>
      <c r="V11" s="252"/>
    </row>
    <row r="12" spans="1:22" ht="11.25" customHeight="1">
      <c r="A12" s="573" t="s">
        <v>217</v>
      </c>
      <c r="B12" s="125" t="s">
        <v>218</v>
      </c>
      <c r="C12" s="125">
        <v>180</v>
      </c>
      <c r="D12" s="135">
        <v>1</v>
      </c>
      <c r="E12" s="136"/>
      <c r="F12" s="130"/>
      <c r="G12" s="130"/>
      <c r="H12" s="130"/>
      <c r="I12" s="130"/>
      <c r="J12" s="130"/>
      <c r="K12" s="131"/>
      <c r="L12" s="131"/>
      <c r="M12" s="131"/>
      <c r="N12" s="131"/>
      <c r="O12" s="252"/>
      <c r="P12" s="182">
        <v>14</v>
      </c>
      <c r="Q12" s="252">
        <v>18</v>
      </c>
      <c r="R12" s="252"/>
      <c r="S12" s="252"/>
      <c r="T12" s="252"/>
      <c r="U12" s="252"/>
      <c r="V12" s="252"/>
    </row>
    <row r="13" spans="1:22" ht="11.25" customHeight="1">
      <c r="A13" s="574" t="s">
        <v>360</v>
      </c>
      <c r="B13" s="125" t="s">
        <v>218</v>
      </c>
      <c r="C13" s="125">
        <v>180</v>
      </c>
      <c r="D13" s="135">
        <v>1</v>
      </c>
      <c r="E13" s="136"/>
      <c r="F13" s="130"/>
      <c r="G13" s="130"/>
      <c r="H13" s="130"/>
      <c r="I13" s="130"/>
      <c r="J13" s="130"/>
      <c r="K13" s="131"/>
      <c r="L13" s="131"/>
      <c r="M13" s="131"/>
      <c r="N13" s="131"/>
      <c r="O13" s="252"/>
      <c r="P13" s="182"/>
      <c r="Q13" s="252"/>
      <c r="R13" s="252">
        <v>10</v>
      </c>
      <c r="S13" s="252">
        <v>16</v>
      </c>
      <c r="T13" s="252">
        <v>9</v>
      </c>
      <c r="U13" s="252">
        <v>12</v>
      </c>
      <c r="V13" s="252">
        <v>11</v>
      </c>
    </row>
    <row r="14" spans="1:22" ht="11.25" customHeight="1">
      <c r="A14" s="573" t="s">
        <v>217</v>
      </c>
      <c r="B14" s="125" t="s">
        <v>218</v>
      </c>
      <c r="C14" s="125">
        <v>180</v>
      </c>
      <c r="D14" s="135">
        <v>2</v>
      </c>
      <c r="E14" s="136"/>
      <c r="F14" s="130"/>
      <c r="G14" s="130"/>
      <c r="H14" s="130"/>
      <c r="I14" s="130"/>
      <c r="J14" s="130"/>
      <c r="K14" s="131"/>
      <c r="L14" s="131"/>
      <c r="M14" s="131"/>
      <c r="N14" s="131"/>
      <c r="O14" s="252"/>
      <c r="P14" s="182"/>
      <c r="Q14" s="252">
        <v>9</v>
      </c>
      <c r="R14" s="252"/>
      <c r="S14" s="252"/>
      <c r="T14" s="252"/>
      <c r="U14" s="252"/>
      <c r="V14" s="252"/>
    </row>
    <row r="15" spans="1:22" ht="11.25" customHeight="1">
      <c r="A15" s="574" t="s">
        <v>360</v>
      </c>
      <c r="B15" s="125" t="s">
        <v>218</v>
      </c>
      <c r="C15" s="125">
        <v>180</v>
      </c>
      <c r="D15" s="135">
        <v>2</v>
      </c>
      <c r="E15" s="136"/>
      <c r="F15" s="130"/>
      <c r="G15" s="130"/>
      <c r="H15" s="130"/>
      <c r="I15" s="130"/>
      <c r="J15" s="130"/>
      <c r="K15" s="131"/>
      <c r="L15" s="131"/>
      <c r="M15" s="131"/>
      <c r="N15" s="131"/>
      <c r="O15" s="252"/>
      <c r="P15" s="182"/>
      <c r="Q15" s="252"/>
      <c r="R15" s="252">
        <v>14</v>
      </c>
      <c r="S15" s="252">
        <v>10</v>
      </c>
      <c r="T15" s="252">
        <v>15</v>
      </c>
      <c r="U15" s="252">
        <v>9</v>
      </c>
      <c r="V15" s="252">
        <v>9</v>
      </c>
    </row>
    <row r="16" spans="1:22" ht="11.25" customHeight="1">
      <c r="A16" s="574" t="s">
        <v>360</v>
      </c>
      <c r="B16" s="125" t="s">
        <v>218</v>
      </c>
      <c r="C16" s="125">
        <v>180</v>
      </c>
      <c r="D16" s="135">
        <v>3</v>
      </c>
      <c r="E16" s="136"/>
      <c r="F16" s="130"/>
      <c r="G16" s="130"/>
      <c r="H16" s="130"/>
      <c r="I16" s="130"/>
      <c r="J16" s="130"/>
      <c r="K16" s="131"/>
      <c r="L16" s="131"/>
      <c r="M16" s="131"/>
      <c r="N16" s="131"/>
      <c r="O16" s="252"/>
      <c r="P16" s="182"/>
      <c r="Q16" s="252"/>
      <c r="R16" s="252">
        <v>7</v>
      </c>
      <c r="S16" s="252">
        <v>12</v>
      </c>
      <c r="T16" s="252">
        <v>3</v>
      </c>
      <c r="U16" s="252">
        <v>11</v>
      </c>
      <c r="V16" s="252">
        <v>7</v>
      </c>
    </row>
    <row r="17" spans="1:22" ht="11.25" customHeight="1">
      <c r="A17" s="574" t="s">
        <v>360</v>
      </c>
      <c r="B17" s="125" t="s">
        <v>218</v>
      </c>
      <c r="C17" s="125">
        <v>180</v>
      </c>
      <c r="D17" s="135">
        <v>4</v>
      </c>
      <c r="E17" s="136"/>
      <c r="F17" s="130"/>
      <c r="G17" s="130"/>
      <c r="H17" s="130"/>
      <c r="I17" s="130"/>
      <c r="J17" s="130"/>
      <c r="K17" s="131"/>
      <c r="L17" s="131"/>
      <c r="M17" s="131"/>
      <c r="N17" s="131"/>
      <c r="O17" s="252"/>
      <c r="P17" s="182"/>
      <c r="Q17" s="252"/>
      <c r="R17" s="252"/>
      <c r="S17" s="252">
        <v>6</v>
      </c>
      <c r="T17" s="252">
        <v>12</v>
      </c>
      <c r="U17" s="252">
        <v>5</v>
      </c>
      <c r="V17" s="252">
        <v>9</v>
      </c>
    </row>
    <row r="18" spans="1:22" ht="11.25" customHeight="1">
      <c r="A18" s="573" t="s">
        <v>219</v>
      </c>
      <c r="B18" s="125" t="s">
        <v>218</v>
      </c>
      <c r="C18" s="125">
        <v>160</v>
      </c>
      <c r="D18" s="135"/>
      <c r="E18" s="136"/>
      <c r="F18" s="130"/>
      <c r="G18" s="130">
        <v>19</v>
      </c>
      <c r="H18" s="130"/>
      <c r="I18" s="130">
        <v>13</v>
      </c>
      <c r="J18" s="130"/>
      <c r="K18" s="131"/>
      <c r="L18" s="131"/>
      <c r="M18" s="131"/>
      <c r="N18" s="131">
        <v>10</v>
      </c>
      <c r="O18" s="252"/>
      <c r="P18" s="252">
        <v>12</v>
      </c>
      <c r="Q18" s="252">
        <v>8</v>
      </c>
      <c r="R18" s="252"/>
      <c r="S18" s="252"/>
      <c r="T18" s="252"/>
      <c r="U18" s="252"/>
      <c r="V18" s="252"/>
    </row>
    <row r="19" spans="1:22" ht="11.25" customHeight="1">
      <c r="A19" s="573" t="s">
        <v>219</v>
      </c>
      <c r="B19" s="125" t="s">
        <v>218</v>
      </c>
      <c r="C19" s="125">
        <v>160</v>
      </c>
      <c r="D19" s="135" t="s">
        <v>226</v>
      </c>
      <c r="E19" s="136"/>
      <c r="F19" s="130"/>
      <c r="G19" s="130"/>
      <c r="H19" s="130"/>
      <c r="I19" s="130"/>
      <c r="J19" s="130"/>
      <c r="K19" s="131"/>
      <c r="L19" s="131"/>
      <c r="M19" s="131"/>
      <c r="N19" s="131"/>
      <c r="O19" s="252"/>
      <c r="P19" s="252"/>
      <c r="Q19" s="252"/>
      <c r="R19" s="252"/>
      <c r="S19" s="252"/>
      <c r="T19" s="252"/>
      <c r="U19" s="252">
        <v>14</v>
      </c>
      <c r="V19" s="252"/>
    </row>
    <row r="20" spans="1:22" ht="11.25" customHeight="1">
      <c r="A20" s="573" t="s">
        <v>220</v>
      </c>
      <c r="B20" s="125" t="s">
        <v>221</v>
      </c>
      <c r="C20" s="125">
        <v>160</v>
      </c>
      <c r="D20" s="135" t="s">
        <v>226</v>
      </c>
      <c r="E20" s="136">
        <v>47</v>
      </c>
      <c r="F20" s="130">
        <v>35</v>
      </c>
      <c r="G20" s="130">
        <v>9</v>
      </c>
      <c r="H20" s="130"/>
      <c r="I20" s="130"/>
      <c r="J20" s="130"/>
      <c r="K20" s="131"/>
      <c r="L20" s="131"/>
      <c r="M20" s="131"/>
      <c r="N20" s="131"/>
      <c r="O20" s="252"/>
      <c r="P20" s="252"/>
      <c r="Q20" s="252"/>
      <c r="R20" s="252"/>
      <c r="S20" s="252"/>
      <c r="T20" s="252"/>
      <c r="U20" s="252"/>
      <c r="V20" s="252"/>
    </row>
    <row r="21" spans="1:22" ht="11.25" customHeight="1">
      <c r="A21" s="573" t="s">
        <v>222</v>
      </c>
      <c r="B21" s="125" t="s">
        <v>223</v>
      </c>
      <c r="C21" s="125">
        <v>40</v>
      </c>
      <c r="D21" s="135" t="s">
        <v>226</v>
      </c>
      <c r="E21" s="136">
        <v>13</v>
      </c>
      <c r="F21" s="130"/>
      <c r="G21" s="130"/>
      <c r="H21" s="130"/>
      <c r="I21" s="130"/>
      <c r="J21" s="130"/>
      <c r="K21" s="131"/>
      <c r="L21" s="131"/>
      <c r="M21" s="131"/>
      <c r="N21" s="131"/>
      <c r="O21" s="252"/>
      <c r="P21" s="252"/>
      <c r="Q21" s="252"/>
      <c r="R21" s="252"/>
      <c r="S21" s="252"/>
      <c r="T21" s="252"/>
      <c r="U21" s="252"/>
      <c r="V21" s="252"/>
    </row>
    <row r="22" spans="1:22" ht="11.25" customHeight="1">
      <c r="A22" s="573" t="s">
        <v>224</v>
      </c>
      <c r="B22" s="125" t="s">
        <v>221</v>
      </c>
      <c r="C22" s="125">
        <v>240</v>
      </c>
      <c r="D22" s="135">
        <v>1</v>
      </c>
      <c r="E22" s="136">
        <v>60</v>
      </c>
      <c r="F22" s="130"/>
      <c r="G22" s="130"/>
      <c r="H22" s="130"/>
      <c r="I22" s="130"/>
      <c r="J22" s="130"/>
      <c r="K22" s="131"/>
      <c r="L22" s="131"/>
      <c r="M22" s="131"/>
      <c r="N22" s="131"/>
      <c r="O22" s="252"/>
      <c r="P22" s="252"/>
      <c r="Q22" s="252"/>
      <c r="R22" s="252"/>
      <c r="S22" s="252"/>
      <c r="T22" s="252"/>
      <c r="U22" s="252"/>
      <c r="V22" s="252"/>
    </row>
    <row r="23" spans="1:22" ht="11.25" customHeight="1">
      <c r="A23" s="573" t="s">
        <v>224</v>
      </c>
      <c r="B23" s="125" t="s">
        <v>221</v>
      </c>
      <c r="C23" s="125">
        <v>240</v>
      </c>
      <c r="D23" s="135">
        <v>2</v>
      </c>
      <c r="E23" s="136">
        <v>21</v>
      </c>
      <c r="F23" s="130">
        <v>24</v>
      </c>
      <c r="G23" s="130"/>
      <c r="H23" s="130"/>
      <c r="I23" s="130"/>
      <c r="J23" s="130"/>
      <c r="K23" s="131"/>
      <c r="L23" s="131"/>
      <c r="M23" s="131"/>
      <c r="N23" s="131"/>
      <c r="O23" s="252"/>
      <c r="P23" s="252"/>
      <c r="Q23" s="252"/>
      <c r="R23" s="252"/>
      <c r="S23" s="252"/>
      <c r="T23" s="252"/>
      <c r="U23" s="252"/>
      <c r="V23" s="252"/>
    </row>
    <row r="24" spans="1:22" ht="11.25" customHeight="1">
      <c r="A24" s="573" t="s">
        <v>224</v>
      </c>
      <c r="B24" s="125" t="s">
        <v>221</v>
      </c>
      <c r="C24" s="125">
        <v>240</v>
      </c>
      <c r="D24" s="135">
        <v>3</v>
      </c>
      <c r="E24" s="136">
        <v>11</v>
      </c>
      <c r="F24" s="130">
        <v>13</v>
      </c>
      <c r="G24" s="130">
        <v>18</v>
      </c>
      <c r="H24" s="130"/>
      <c r="I24" s="130"/>
      <c r="J24" s="130"/>
      <c r="K24" s="131"/>
      <c r="L24" s="131"/>
      <c r="M24" s="131"/>
      <c r="N24" s="131"/>
      <c r="O24" s="252"/>
      <c r="P24" s="252"/>
      <c r="Q24" s="252"/>
      <c r="R24" s="252"/>
      <c r="S24" s="252"/>
      <c r="T24" s="252"/>
      <c r="U24" s="252"/>
      <c r="V24" s="252"/>
    </row>
    <row r="25" spans="1:22" ht="11.25" customHeight="1">
      <c r="A25" s="573" t="s">
        <v>225</v>
      </c>
      <c r="B25" s="125" t="s">
        <v>221</v>
      </c>
      <c r="C25" s="125">
        <v>50</v>
      </c>
      <c r="D25" s="135" t="s">
        <v>226</v>
      </c>
      <c r="E25" s="136">
        <v>10</v>
      </c>
      <c r="F25" s="130"/>
      <c r="G25" s="130"/>
      <c r="H25" s="130"/>
      <c r="I25" s="130"/>
      <c r="J25" s="130"/>
      <c r="K25" s="131"/>
      <c r="L25" s="131"/>
      <c r="M25" s="131"/>
      <c r="N25" s="131"/>
      <c r="O25" s="252"/>
      <c r="P25" s="252"/>
      <c r="Q25" s="252"/>
      <c r="R25" s="252"/>
      <c r="S25" s="252"/>
      <c r="T25" s="252"/>
      <c r="U25" s="252"/>
      <c r="V25" s="252"/>
    </row>
    <row r="26" spans="1:22" ht="11.25" customHeight="1">
      <c r="A26" s="573" t="s">
        <v>227</v>
      </c>
      <c r="B26" s="125" t="s">
        <v>221</v>
      </c>
      <c r="C26" s="125">
        <v>160</v>
      </c>
      <c r="D26" s="135">
        <v>1</v>
      </c>
      <c r="E26" s="136"/>
      <c r="F26" s="130">
        <v>69</v>
      </c>
      <c r="G26" s="130">
        <v>78</v>
      </c>
      <c r="H26" s="130">
        <v>41</v>
      </c>
      <c r="I26" s="130">
        <v>53</v>
      </c>
      <c r="J26" s="130">
        <v>44</v>
      </c>
      <c r="K26" s="131">
        <v>69</v>
      </c>
      <c r="L26" s="131">
        <v>71</v>
      </c>
      <c r="M26" s="131">
        <v>58</v>
      </c>
      <c r="N26" s="131">
        <v>48</v>
      </c>
      <c r="O26" s="252">
        <v>57</v>
      </c>
      <c r="P26" s="252">
        <v>81</v>
      </c>
      <c r="Q26" s="252">
        <v>70</v>
      </c>
      <c r="R26" s="252">
        <v>78</v>
      </c>
      <c r="S26" s="252">
        <v>92</v>
      </c>
      <c r="T26" s="252">
        <v>64</v>
      </c>
      <c r="U26" s="252">
        <v>57</v>
      </c>
      <c r="V26" s="252">
        <v>62</v>
      </c>
    </row>
    <row r="27" spans="1:22" ht="11.25" customHeight="1">
      <c r="A27" s="573" t="s">
        <v>227</v>
      </c>
      <c r="B27" s="125" t="s">
        <v>221</v>
      </c>
      <c r="C27" s="125">
        <v>160</v>
      </c>
      <c r="D27" s="135">
        <v>2</v>
      </c>
      <c r="E27" s="136"/>
      <c r="F27" s="130"/>
      <c r="G27" s="130">
        <v>36</v>
      </c>
      <c r="H27" s="130">
        <v>42</v>
      </c>
      <c r="I27" s="130">
        <v>42</v>
      </c>
      <c r="J27" s="130">
        <v>36</v>
      </c>
      <c r="K27" s="131">
        <v>18</v>
      </c>
      <c r="L27" s="131">
        <v>24</v>
      </c>
      <c r="M27" s="131">
        <v>43</v>
      </c>
      <c r="N27" s="131">
        <v>31</v>
      </c>
      <c r="O27" s="252">
        <v>33</v>
      </c>
      <c r="P27" s="252">
        <v>27</v>
      </c>
      <c r="Q27" s="252">
        <v>46</v>
      </c>
      <c r="R27" s="252">
        <v>27</v>
      </c>
      <c r="S27" s="252">
        <v>32</v>
      </c>
      <c r="T27" s="252">
        <v>54</v>
      </c>
      <c r="U27" s="252">
        <v>42</v>
      </c>
      <c r="V27" s="252">
        <v>33</v>
      </c>
    </row>
    <row r="28" spans="1:22" ht="11.25" customHeight="1">
      <c r="A28" s="573" t="s">
        <v>227</v>
      </c>
      <c r="B28" s="125" t="s">
        <v>221</v>
      </c>
      <c r="C28" s="125">
        <v>160</v>
      </c>
      <c r="D28" s="135">
        <v>3</v>
      </c>
      <c r="E28" s="136"/>
      <c r="F28" s="130"/>
      <c r="G28" s="130"/>
      <c r="H28" s="130">
        <v>28</v>
      </c>
      <c r="I28" s="130">
        <v>21</v>
      </c>
      <c r="J28" s="130">
        <v>32</v>
      </c>
      <c r="K28" s="131">
        <v>21</v>
      </c>
      <c r="L28" s="131">
        <v>10</v>
      </c>
      <c r="M28" s="131">
        <v>22</v>
      </c>
      <c r="N28" s="131">
        <v>24</v>
      </c>
      <c r="O28" s="252">
        <v>24</v>
      </c>
      <c r="P28" s="252">
        <v>16</v>
      </c>
      <c r="Q28" s="252">
        <v>25</v>
      </c>
      <c r="R28" s="252">
        <v>27</v>
      </c>
      <c r="S28" s="252">
        <v>14</v>
      </c>
      <c r="T28" s="252">
        <v>22</v>
      </c>
      <c r="U28" s="252">
        <v>34</v>
      </c>
      <c r="V28" s="252">
        <v>24</v>
      </c>
    </row>
    <row r="29" spans="1:22" ht="11.25" customHeight="1">
      <c r="A29" s="573" t="s">
        <v>227</v>
      </c>
      <c r="B29" s="125" t="s">
        <v>221</v>
      </c>
      <c r="C29" s="125">
        <v>160</v>
      </c>
      <c r="D29" s="135">
        <v>4</v>
      </c>
      <c r="E29" s="136"/>
      <c r="F29" s="130"/>
      <c r="G29" s="130"/>
      <c r="H29" s="130"/>
      <c r="I29" s="130">
        <v>21</v>
      </c>
      <c r="J29" s="130">
        <v>9</v>
      </c>
      <c r="K29" s="131">
        <v>24</v>
      </c>
      <c r="L29" s="131">
        <v>20</v>
      </c>
      <c r="M29" s="131">
        <v>7</v>
      </c>
      <c r="N29" s="131">
        <v>16</v>
      </c>
      <c r="O29" s="252">
        <v>15</v>
      </c>
      <c r="P29" s="252">
        <v>10</v>
      </c>
      <c r="Q29" s="252">
        <v>7</v>
      </c>
      <c r="R29" s="252">
        <v>19</v>
      </c>
      <c r="S29" s="252">
        <v>21</v>
      </c>
      <c r="T29" s="252">
        <v>13</v>
      </c>
      <c r="U29" s="252">
        <v>13</v>
      </c>
      <c r="V29" s="252">
        <v>25</v>
      </c>
    </row>
    <row r="30" spans="1:22" ht="11.25" customHeight="1">
      <c r="A30" s="573" t="s">
        <v>228</v>
      </c>
      <c r="B30" s="125" t="s">
        <v>218</v>
      </c>
      <c r="C30" s="125">
        <v>240</v>
      </c>
      <c r="D30" s="135">
        <v>1</v>
      </c>
      <c r="E30" s="136"/>
      <c r="F30" s="130"/>
      <c r="G30" s="130"/>
      <c r="H30" s="130"/>
      <c r="I30" s="130"/>
      <c r="J30" s="130">
        <v>14</v>
      </c>
      <c r="K30" s="131">
        <v>4</v>
      </c>
      <c r="L30" s="131">
        <v>7</v>
      </c>
      <c r="M30" s="131">
        <v>7</v>
      </c>
      <c r="N30" s="131">
        <v>2</v>
      </c>
      <c r="O30" s="252">
        <v>8</v>
      </c>
      <c r="P30" s="252"/>
      <c r="Q30" s="252">
        <v>10</v>
      </c>
      <c r="R30" s="252">
        <v>8</v>
      </c>
      <c r="S30" s="252">
        <v>12</v>
      </c>
      <c r="T30" s="252">
        <v>10</v>
      </c>
      <c r="U30" s="252">
        <v>11</v>
      </c>
      <c r="V30" s="252">
        <v>10</v>
      </c>
    </row>
    <row r="31" spans="1:22" ht="11.25" customHeight="1">
      <c r="A31" s="573" t="s">
        <v>228</v>
      </c>
      <c r="B31" s="125" t="s">
        <v>218</v>
      </c>
      <c r="C31" s="125">
        <v>240</v>
      </c>
      <c r="D31" s="135">
        <v>2</v>
      </c>
      <c r="E31" s="136"/>
      <c r="F31" s="130"/>
      <c r="G31" s="130"/>
      <c r="H31" s="130"/>
      <c r="I31" s="130"/>
      <c r="J31" s="130">
        <v>14</v>
      </c>
      <c r="K31" s="131">
        <v>11</v>
      </c>
      <c r="L31" s="131">
        <v>3</v>
      </c>
      <c r="M31" s="131">
        <v>9</v>
      </c>
      <c r="N31" s="131">
        <v>4</v>
      </c>
      <c r="O31" s="252">
        <v>2</v>
      </c>
      <c r="P31" s="252">
        <v>3</v>
      </c>
      <c r="Q31" s="252"/>
      <c r="R31" s="252">
        <v>8</v>
      </c>
      <c r="S31" s="252"/>
      <c r="T31" s="252">
        <v>7</v>
      </c>
      <c r="U31" s="252">
        <v>12</v>
      </c>
      <c r="V31" s="252">
        <v>10</v>
      </c>
    </row>
    <row r="32" spans="1:22" ht="11.25" customHeight="1">
      <c r="A32" s="573" t="s">
        <v>229</v>
      </c>
      <c r="B32" s="125" t="s">
        <v>221</v>
      </c>
      <c r="C32" s="125">
        <v>160</v>
      </c>
      <c r="D32" s="135">
        <v>1</v>
      </c>
      <c r="E32" s="136">
        <v>50</v>
      </c>
      <c r="F32" s="130">
        <v>38</v>
      </c>
      <c r="G32" s="130">
        <v>47</v>
      </c>
      <c r="H32" s="130">
        <v>24</v>
      </c>
      <c r="I32" s="130">
        <v>16</v>
      </c>
      <c r="J32" s="130">
        <v>31</v>
      </c>
      <c r="K32" s="131">
        <v>29</v>
      </c>
      <c r="L32" s="131">
        <v>27</v>
      </c>
      <c r="M32" s="131">
        <v>29</v>
      </c>
      <c r="N32" s="131">
        <v>25</v>
      </c>
      <c r="O32" s="252">
        <v>27</v>
      </c>
      <c r="P32" s="252">
        <v>25</v>
      </c>
      <c r="Q32" s="252">
        <v>34</v>
      </c>
      <c r="R32" s="252">
        <v>30</v>
      </c>
      <c r="S32" s="252">
        <v>28</v>
      </c>
      <c r="T32" s="252">
        <v>29</v>
      </c>
      <c r="U32" s="252">
        <v>29</v>
      </c>
      <c r="V32" s="252">
        <v>37</v>
      </c>
    </row>
    <row r="33" spans="1:22" ht="11.25" customHeight="1">
      <c r="A33" s="573" t="s">
        <v>229</v>
      </c>
      <c r="B33" s="125" t="s">
        <v>221</v>
      </c>
      <c r="C33" s="125">
        <v>160</v>
      </c>
      <c r="D33" s="135">
        <v>2</v>
      </c>
      <c r="E33" s="136">
        <v>41</v>
      </c>
      <c r="F33" s="130">
        <v>30</v>
      </c>
      <c r="G33" s="130">
        <v>25</v>
      </c>
      <c r="H33" s="130">
        <v>31</v>
      </c>
      <c r="I33" s="130">
        <v>18</v>
      </c>
      <c r="J33" s="130">
        <v>9</v>
      </c>
      <c r="K33" s="131">
        <v>19</v>
      </c>
      <c r="L33" s="131">
        <v>20</v>
      </c>
      <c r="M33" s="131">
        <v>18</v>
      </c>
      <c r="N33" s="131">
        <v>11</v>
      </c>
      <c r="O33" s="252">
        <v>15</v>
      </c>
      <c r="P33" s="252">
        <v>15</v>
      </c>
      <c r="Q33" s="252">
        <v>20</v>
      </c>
      <c r="R33" s="252">
        <v>21</v>
      </c>
      <c r="S33" s="252">
        <v>21</v>
      </c>
      <c r="T33" s="252">
        <v>18</v>
      </c>
      <c r="U33" s="252">
        <v>11</v>
      </c>
      <c r="V33" s="252">
        <v>29</v>
      </c>
    </row>
    <row r="34" spans="1:22" ht="11.25" customHeight="1">
      <c r="A34" s="573" t="s">
        <v>229</v>
      </c>
      <c r="B34" s="125" t="s">
        <v>221</v>
      </c>
      <c r="C34" s="125">
        <v>160</v>
      </c>
      <c r="D34" s="135">
        <v>3</v>
      </c>
      <c r="E34" s="136">
        <v>37</v>
      </c>
      <c r="F34" s="130">
        <v>30</v>
      </c>
      <c r="G34" s="130">
        <v>28</v>
      </c>
      <c r="H34" s="130">
        <v>21</v>
      </c>
      <c r="I34" s="130">
        <v>23</v>
      </c>
      <c r="J34" s="130">
        <v>13</v>
      </c>
      <c r="K34" s="131">
        <v>9</v>
      </c>
      <c r="L34" s="131">
        <v>18</v>
      </c>
      <c r="M34" s="131">
        <v>19</v>
      </c>
      <c r="N34" s="131">
        <v>17</v>
      </c>
      <c r="O34" s="252">
        <v>19</v>
      </c>
      <c r="P34" s="252">
        <v>13</v>
      </c>
      <c r="Q34" s="252">
        <v>12</v>
      </c>
      <c r="R34" s="252">
        <v>17</v>
      </c>
      <c r="S34" s="252">
        <v>11</v>
      </c>
      <c r="T34" s="252">
        <v>18</v>
      </c>
      <c r="U34" s="252">
        <v>17</v>
      </c>
      <c r="V34" s="252">
        <v>8</v>
      </c>
    </row>
    <row r="35" spans="1:22" ht="11.25" customHeight="1">
      <c r="A35" s="573" t="s">
        <v>298</v>
      </c>
      <c r="B35" s="125" t="s">
        <v>221</v>
      </c>
      <c r="C35" s="125">
        <v>120</v>
      </c>
      <c r="D35" s="135" t="s">
        <v>226</v>
      </c>
      <c r="E35" s="136"/>
      <c r="F35" s="130"/>
      <c r="G35" s="130"/>
      <c r="H35" s="130"/>
      <c r="I35" s="130"/>
      <c r="J35" s="130"/>
      <c r="K35" s="131"/>
      <c r="L35" s="131">
        <v>9</v>
      </c>
      <c r="M35" s="131">
        <v>10</v>
      </c>
      <c r="N35" s="131">
        <v>13</v>
      </c>
      <c r="O35" s="252"/>
      <c r="P35" s="252">
        <v>20</v>
      </c>
      <c r="Q35" s="252">
        <v>11</v>
      </c>
      <c r="R35" s="252"/>
      <c r="S35" s="252">
        <v>12</v>
      </c>
      <c r="T35" s="252"/>
      <c r="U35" s="252"/>
      <c r="V35" s="252"/>
    </row>
    <row r="36" spans="1:22" ht="11.25" customHeight="1">
      <c r="A36" s="573" t="s">
        <v>319</v>
      </c>
      <c r="B36" s="125" t="s">
        <v>221</v>
      </c>
      <c r="C36" s="125">
        <v>160</v>
      </c>
      <c r="D36" s="135" t="s">
        <v>226</v>
      </c>
      <c r="E36" s="136"/>
      <c r="F36" s="130"/>
      <c r="G36" s="130"/>
      <c r="H36" s="130"/>
      <c r="I36" s="130"/>
      <c r="J36" s="130"/>
      <c r="K36" s="131"/>
      <c r="L36" s="131"/>
      <c r="M36" s="131"/>
      <c r="N36" s="131">
        <v>8</v>
      </c>
      <c r="O36" s="252">
        <v>8</v>
      </c>
      <c r="P36" s="252"/>
      <c r="Q36" s="252">
        <v>15</v>
      </c>
      <c r="R36" s="252">
        <v>9</v>
      </c>
      <c r="S36" s="252"/>
      <c r="T36" s="252"/>
      <c r="U36" s="252"/>
      <c r="V36" s="252"/>
    </row>
    <row r="37" spans="1:22" ht="11.25" customHeight="1">
      <c r="A37" s="573" t="s">
        <v>330</v>
      </c>
      <c r="B37" s="125" t="s">
        <v>221</v>
      </c>
      <c r="C37" s="125">
        <v>160</v>
      </c>
      <c r="D37" s="135" t="s">
        <v>226</v>
      </c>
      <c r="E37" s="136"/>
      <c r="F37" s="130"/>
      <c r="G37" s="130"/>
      <c r="H37" s="130"/>
      <c r="I37" s="130"/>
      <c r="J37" s="130"/>
      <c r="K37" s="131"/>
      <c r="L37" s="131"/>
      <c r="M37" s="131"/>
      <c r="N37" s="131"/>
      <c r="O37" s="252">
        <v>8</v>
      </c>
      <c r="P37" s="252"/>
      <c r="Q37" s="252"/>
      <c r="R37" s="252">
        <v>10</v>
      </c>
      <c r="S37" s="252"/>
      <c r="T37" s="252"/>
      <c r="U37" s="252"/>
      <c r="V37" s="252"/>
    </row>
    <row r="38" spans="1:22" ht="11.25" customHeight="1">
      <c r="A38" s="573" t="s">
        <v>385</v>
      </c>
      <c r="B38" s="125" t="s">
        <v>221</v>
      </c>
      <c r="C38" s="125">
        <v>160</v>
      </c>
      <c r="D38" s="135">
        <v>1</v>
      </c>
      <c r="E38" s="136"/>
      <c r="F38" s="130"/>
      <c r="G38" s="130"/>
      <c r="H38" s="130"/>
      <c r="I38" s="130"/>
      <c r="J38" s="130"/>
      <c r="K38" s="131"/>
      <c r="L38" s="131"/>
      <c r="M38" s="131"/>
      <c r="N38" s="131"/>
      <c r="O38" s="252"/>
      <c r="P38" s="252"/>
      <c r="Q38" s="252"/>
      <c r="R38" s="252"/>
      <c r="S38" s="252"/>
      <c r="T38" s="252">
        <v>20</v>
      </c>
      <c r="U38" s="252">
        <v>13</v>
      </c>
      <c r="V38" s="252"/>
    </row>
    <row r="39" spans="1:22" ht="11.25" customHeight="1">
      <c r="A39" s="573" t="s">
        <v>385</v>
      </c>
      <c r="B39" s="125" t="s">
        <v>221</v>
      </c>
      <c r="C39" s="125">
        <v>160</v>
      </c>
      <c r="D39" s="135">
        <v>2</v>
      </c>
      <c r="E39" s="136"/>
      <c r="F39" s="130"/>
      <c r="G39" s="130"/>
      <c r="H39" s="130"/>
      <c r="I39" s="130"/>
      <c r="J39" s="130"/>
      <c r="K39" s="131"/>
      <c r="L39" s="131"/>
      <c r="M39" s="131"/>
      <c r="N39" s="131"/>
      <c r="O39" s="252"/>
      <c r="P39" s="252"/>
      <c r="Q39" s="252"/>
      <c r="R39" s="252"/>
      <c r="S39" s="252"/>
      <c r="T39" s="252"/>
      <c r="U39" s="252">
        <v>9</v>
      </c>
      <c r="V39" s="252">
        <v>11</v>
      </c>
    </row>
    <row r="40" spans="1:22" ht="11.25" customHeight="1">
      <c r="A40" s="573" t="s">
        <v>498</v>
      </c>
      <c r="B40" s="125" t="s">
        <v>221</v>
      </c>
      <c r="C40" s="125">
        <v>160</v>
      </c>
      <c r="D40" s="135">
        <v>3</v>
      </c>
      <c r="E40" s="136"/>
      <c r="F40" s="130"/>
      <c r="G40" s="130"/>
      <c r="H40" s="130"/>
      <c r="I40" s="130"/>
      <c r="J40" s="130"/>
      <c r="K40" s="131"/>
      <c r="L40" s="131"/>
      <c r="M40" s="131"/>
      <c r="N40" s="131"/>
      <c r="O40" s="252"/>
      <c r="P40" s="252"/>
      <c r="Q40" s="252"/>
      <c r="R40" s="252"/>
      <c r="S40" s="252"/>
      <c r="T40" s="252"/>
      <c r="U40" s="252"/>
      <c r="V40" s="252">
        <v>7</v>
      </c>
    </row>
    <row r="41" spans="1:22" ht="11.25" customHeight="1">
      <c r="A41" s="573" t="s">
        <v>299</v>
      </c>
      <c r="B41" s="125" t="s">
        <v>221</v>
      </c>
      <c r="C41" s="125">
        <v>160</v>
      </c>
      <c r="D41" s="135" t="s">
        <v>226</v>
      </c>
      <c r="E41" s="136"/>
      <c r="F41" s="130"/>
      <c r="G41" s="130"/>
      <c r="H41" s="130"/>
      <c r="I41" s="130"/>
      <c r="J41" s="130"/>
      <c r="K41" s="131"/>
      <c r="L41" s="131">
        <v>12</v>
      </c>
      <c r="M41" s="131">
        <v>0</v>
      </c>
      <c r="N41" s="131">
        <v>12</v>
      </c>
      <c r="O41" s="252"/>
      <c r="P41" s="252"/>
      <c r="Q41" s="252"/>
      <c r="R41" s="252"/>
      <c r="S41" s="252"/>
      <c r="T41" s="252"/>
      <c r="U41" s="252"/>
      <c r="V41" s="252"/>
    </row>
    <row r="42" spans="1:22" ht="11.25" customHeight="1">
      <c r="A42" s="573" t="s">
        <v>379</v>
      </c>
      <c r="B42" s="125" t="s">
        <v>221</v>
      </c>
      <c r="C42" s="125">
        <v>160</v>
      </c>
      <c r="D42" s="135" t="s">
        <v>226</v>
      </c>
      <c r="E42" s="136"/>
      <c r="F42" s="130"/>
      <c r="G42" s="130"/>
      <c r="H42" s="130"/>
      <c r="I42" s="130"/>
      <c r="J42" s="130"/>
      <c r="K42" s="131"/>
      <c r="L42" s="131"/>
      <c r="M42" s="131"/>
      <c r="N42" s="131"/>
      <c r="O42" s="252"/>
      <c r="P42" s="252">
        <v>14</v>
      </c>
      <c r="Q42" s="252"/>
      <c r="R42" s="252"/>
      <c r="S42" s="252">
        <v>10</v>
      </c>
      <c r="T42" s="252"/>
      <c r="U42" s="252"/>
      <c r="V42" s="252"/>
    </row>
    <row r="43" spans="1:22" ht="11.25" customHeight="1">
      <c r="A43" s="573" t="s">
        <v>381</v>
      </c>
      <c r="B43" s="125" t="s">
        <v>221</v>
      </c>
      <c r="C43" s="125">
        <v>160</v>
      </c>
      <c r="D43" s="135" t="s">
        <v>226</v>
      </c>
      <c r="E43" s="136"/>
      <c r="F43" s="130"/>
      <c r="G43" s="130"/>
      <c r="H43" s="130"/>
      <c r="I43" s="130"/>
      <c r="J43" s="130"/>
      <c r="K43" s="131"/>
      <c r="L43" s="131"/>
      <c r="M43" s="131"/>
      <c r="N43" s="131"/>
      <c r="O43" s="252">
        <v>26</v>
      </c>
      <c r="P43" s="252">
        <v>8</v>
      </c>
      <c r="Q43" s="252">
        <v>15</v>
      </c>
      <c r="R43" s="252"/>
      <c r="S43" s="252"/>
      <c r="T43" s="252"/>
      <c r="U43" s="252">
        <v>11</v>
      </c>
      <c r="V43" s="252"/>
    </row>
    <row r="44" spans="1:22" ht="11.25" customHeight="1">
      <c r="A44" s="573" t="s">
        <v>382</v>
      </c>
      <c r="B44" s="125" t="s">
        <v>221</v>
      </c>
      <c r="C44" s="125">
        <v>160</v>
      </c>
      <c r="D44" s="135" t="s">
        <v>226</v>
      </c>
      <c r="E44" s="136"/>
      <c r="F44" s="130"/>
      <c r="G44" s="130"/>
      <c r="H44" s="130"/>
      <c r="I44" s="130"/>
      <c r="J44" s="130"/>
      <c r="K44" s="131"/>
      <c r="L44" s="131"/>
      <c r="M44" s="131"/>
      <c r="N44" s="131"/>
      <c r="O44" s="252"/>
      <c r="P44" s="252"/>
      <c r="Q44" s="252">
        <v>8</v>
      </c>
      <c r="R44" s="252">
        <v>21</v>
      </c>
      <c r="S44" s="252"/>
      <c r="T44" s="252"/>
      <c r="U44" s="252"/>
      <c r="V44" s="252">
        <v>10</v>
      </c>
    </row>
    <row r="45" spans="1:22" ht="11.25" customHeight="1">
      <c r="A45" s="573" t="s">
        <v>451</v>
      </c>
      <c r="B45" s="125" t="s">
        <v>221</v>
      </c>
      <c r="C45" s="125">
        <v>160</v>
      </c>
      <c r="D45" s="135" t="s">
        <v>226</v>
      </c>
      <c r="E45" s="136"/>
      <c r="F45" s="130"/>
      <c r="G45" s="130"/>
      <c r="H45" s="130"/>
      <c r="I45" s="130"/>
      <c r="J45" s="130"/>
      <c r="K45" s="131"/>
      <c r="L45" s="131"/>
      <c r="M45" s="131"/>
      <c r="N45" s="131"/>
      <c r="O45" s="252"/>
      <c r="P45" s="252"/>
      <c r="Q45" s="252"/>
      <c r="R45" s="252"/>
      <c r="S45" s="252"/>
      <c r="T45" s="252"/>
      <c r="U45" s="252">
        <v>12</v>
      </c>
      <c r="V45" s="252">
        <v>12</v>
      </c>
    </row>
    <row r="46" spans="1:22" ht="11.25" customHeight="1">
      <c r="A46" s="574" t="s">
        <v>497</v>
      </c>
      <c r="B46" s="125" t="s">
        <v>218</v>
      </c>
      <c r="C46" s="125">
        <v>160</v>
      </c>
      <c r="D46" s="135" t="s">
        <v>226</v>
      </c>
      <c r="E46" s="136"/>
      <c r="F46" s="130"/>
      <c r="G46" s="130"/>
      <c r="H46" s="130"/>
      <c r="I46" s="130"/>
      <c r="J46" s="130"/>
      <c r="K46" s="131"/>
      <c r="L46" s="131"/>
      <c r="M46" s="131"/>
      <c r="N46" s="131"/>
      <c r="O46" s="252"/>
      <c r="P46" s="252"/>
      <c r="Q46" s="252"/>
      <c r="R46" s="252"/>
      <c r="S46" s="252"/>
      <c r="T46" s="252"/>
      <c r="U46" s="252"/>
      <c r="V46" s="252">
        <v>16</v>
      </c>
    </row>
    <row r="47" spans="1:22" ht="11.25" customHeight="1">
      <c r="A47" s="573" t="s">
        <v>306</v>
      </c>
      <c r="B47" s="125" t="s">
        <v>218</v>
      </c>
      <c r="C47" s="125">
        <v>160</v>
      </c>
      <c r="D47" s="135" t="s">
        <v>226</v>
      </c>
      <c r="E47" s="136"/>
      <c r="F47" s="130"/>
      <c r="G47" s="130"/>
      <c r="H47" s="130"/>
      <c r="I47" s="130"/>
      <c r="J47" s="130"/>
      <c r="K47" s="131"/>
      <c r="L47" s="131"/>
      <c r="M47" s="131">
        <v>9</v>
      </c>
      <c r="N47" s="131">
        <v>0</v>
      </c>
      <c r="O47" s="252">
        <v>14</v>
      </c>
      <c r="P47" s="252"/>
      <c r="Q47" s="252">
        <v>9</v>
      </c>
      <c r="R47" s="252"/>
      <c r="S47" s="252"/>
      <c r="T47" s="252"/>
      <c r="U47" s="252"/>
      <c r="V47" s="252"/>
    </row>
    <row r="48" spans="1:22" ht="11.25" customHeight="1">
      <c r="A48" s="574" t="s">
        <v>386</v>
      </c>
      <c r="B48" s="125" t="s">
        <v>218</v>
      </c>
      <c r="C48" s="125">
        <v>160</v>
      </c>
      <c r="D48" s="135" t="s">
        <v>226</v>
      </c>
      <c r="E48" s="136"/>
      <c r="F48" s="130"/>
      <c r="G48" s="130"/>
      <c r="H48" s="130"/>
      <c r="I48" s="130"/>
      <c r="J48" s="130"/>
      <c r="K48" s="131"/>
      <c r="L48" s="131"/>
      <c r="M48" s="131"/>
      <c r="N48" s="131"/>
      <c r="O48" s="252"/>
      <c r="P48" s="252"/>
      <c r="Q48" s="252"/>
      <c r="R48" s="252"/>
      <c r="S48" s="252">
        <v>37</v>
      </c>
      <c r="T48" s="252">
        <v>33</v>
      </c>
      <c r="U48" s="252"/>
      <c r="V48" s="252"/>
    </row>
    <row r="49" spans="1:22" ht="11.25" customHeight="1">
      <c r="A49" s="573" t="s">
        <v>230</v>
      </c>
      <c r="B49" s="125" t="s">
        <v>221</v>
      </c>
      <c r="C49" s="125">
        <v>160</v>
      </c>
      <c r="D49" s="135">
        <v>2</v>
      </c>
      <c r="E49" s="136"/>
      <c r="F49" s="130"/>
      <c r="G49" s="130"/>
      <c r="H49" s="130">
        <v>35</v>
      </c>
      <c r="I49" s="130">
        <v>24</v>
      </c>
      <c r="J49" s="130">
        <v>13</v>
      </c>
      <c r="K49" s="131">
        <v>11</v>
      </c>
      <c r="L49" s="131">
        <v>10</v>
      </c>
      <c r="M49" s="131">
        <v>10</v>
      </c>
      <c r="N49" s="131">
        <v>0</v>
      </c>
      <c r="O49" s="252"/>
      <c r="P49" s="252"/>
      <c r="Q49" s="252"/>
      <c r="R49" s="252"/>
      <c r="S49" s="252"/>
      <c r="T49" s="252"/>
      <c r="U49" s="252"/>
      <c r="V49" s="252"/>
    </row>
    <row r="50" spans="1:22" ht="11.25" customHeight="1">
      <c r="A50" s="574" t="s">
        <v>380</v>
      </c>
      <c r="B50" s="125" t="s">
        <v>221</v>
      </c>
      <c r="C50" s="125">
        <v>160</v>
      </c>
      <c r="D50" s="135">
        <v>3</v>
      </c>
      <c r="E50" s="136"/>
      <c r="F50" s="130"/>
      <c r="G50" s="130"/>
      <c r="H50" s="130"/>
      <c r="I50" s="130"/>
      <c r="J50" s="130"/>
      <c r="K50" s="131"/>
      <c r="L50" s="131"/>
      <c r="M50" s="131"/>
      <c r="N50" s="131"/>
      <c r="O50" s="252"/>
      <c r="P50" s="252"/>
      <c r="Q50" s="252">
        <v>11</v>
      </c>
      <c r="R50" s="252">
        <v>11</v>
      </c>
      <c r="S50" s="252"/>
      <c r="T50" s="252"/>
      <c r="U50" s="252"/>
      <c r="V50" s="252"/>
    </row>
    <row r="51" spans="1:22" ht="11.25" customHeight="1">
      <c r="A51" s="573" t="s">
        <v>231</v>
      </c>
      <c r="B51" s="125" t="s">
        <v>218</v>
      </c>
      <c r="C51" s="125">
        <v>160</v>
      </c>
      <c r="D51" s="135" t="s">
        <v>226</v>
      </c>
      <c r="E51" s="136"/>
      <c r="F51" s="130"/>
      <c r="G51" s="130"/>
      <c r="H51" s="130"/>
      <c r="I51" s="130"/>
      <c r="J51" s="130">
        <v>32</v>
      </c>
      <c r="K51" s="131">
        <v>30</v>
      </c>
      <c r="L51" s="131">
        <v>11</v>
      </c>
      <c r="M51" s="131">
        <v>0</v>
      </c>
      <c r="N51" s="131">
        <v>15</v>
      </c>
      <c r="O51" s="252">
        <v>8</v>
      </c>
      <c r="P51" s="252">
        <v>11</v>
      </c>
      <c r="Q51" s="252"/>
      <c r="R51" s="252">
        <v>8</v>
      </c>
      <c r="S51" s="252"/>
      <c r="T51" s="252"/>
      <c r="U51" s="252"/>
      <c r="V51" s="252"/>
    </row>
    <row r="52" spans="1:22" ht="11.25" customHeight="1">
      <c r="A52" s="574" t="s">
        <v>358</v>
      </c>
      <c r="B52" s="125" t="s">
        <v>218</v>
      </c>
      <c r="C52" s="125">
        <v>160</v>
      </c>
      <c r="D52" s="135" t="s">
        <v>226</v>
      </c>
      <c r="E52" s="136"/>
      <c r="F52" s="130"/>
      <c r="G52" s="130"/>
      <c r="H52" s="130"/>
      <c r="I52" s="130"/>
      <c r="J52" s="130"/>
      <c r="K52" s="131"/>
      <c r="L52" s="131"/>
      <c r="M52" s="131"/>
      <c r="N52" s="131"/>
      <c r="O52" s="252"/>
      <c r="P52" s="252"/>
      <c r="Q52" s="252"/>
      <c r="R52" s="252">
        <v>8</v>
      </c>
      <c r="S52" s="252"/>
      <c r="T52" s="252"/>
      <c r="U52" s="252"/>
      <c r="V52" s="252"/>
    </row>
    <row r="53" spans="1:22" ht="11.25" customHeight="1">
      <c r="A53" s="573" t="s">
        <v>232</v>
      </c>
      <c r="B53" s="125" t="s">
        <v>221</v>
      </c>
      <c r="C53" s="125">
        <v>160</v>
      </c>
      <c r="D53" s="135">
        <v>1</v>
      </c>
      <c r="E53" s="136">
        <v>24</v>
      </c>
      <c r="F53" s="130">
        <v>20</v>
      </c>
      <c r="G53" s="130">
        <v>26</v>
      </c>
      <c r="H53" s="130">
        <v>16</v>
      </c>
      <c r="I53" s="130">
        <v>20</v>
      </c>
      <c r="J53" s="130">
        <v>18</v>
      </c>
      <c r="K53" s="131">
        <v>23</v>
      </c>
      <c r="L53" s="131">
        <v>25</v>
      </c>
      <c r="M53" s="131">
        <v>22</v>
      </c>
      <c r="N53" s="131">
        <v>18</v>
      </c>
      <c r="O53" s="252">
        <v>20</v>
      </c>
      <c r="P53" s="252">
        <v>20</v>
      </c>
      <c r="Q53" s="252">
        <v>18</v>
      </c>
      <c r="R53" s="252"/>
      <c r="S53" s="252"/>
      <c r="T53" s="252"/>
      <c r="U53" s="252"/>
      <c r="V53" s="252"/>
    </row>
    <row r="54" spans="1:22" ht="21.75" customHeight="1">
      <c r="A54" s="573" t="s">
        <v>442</v>
      </c>
      <c r="B54" s="125" t="s">
        <v>221</v>
      </c>
      <c r="C54" s="125">
        <v>160</v>
      </c>
      <c r="D54" s="135">
        <v>3</v>
      </c>
      <c r="E54" s="136"/>
      <c r="F54" s="130"/>
      <c r="G54" s="130"/>
      <c r="H54" s="130"/>
      <c r="I54" s="130"/>
      <c r="J54" s="130"/>
      <c r="K54" s="131"/>
      <c r="L54" s="131"/>
      <c r="M54" s="131"/>
      <c r="N54" s="131"/>
      <c r="O54" s="252"/>
      <c r="P54" s="252"/>
      <c r="Q54" s="252"/>
      <c r="R54" s="252"/>
      <c r="S54" s="252"/>
      <c r="T54" s="252">
        <v>1</v>
      </c>
      <c r="U54" s="252"/>
      <c r="V54" s="252"/>
    </row>
    <row r="55" spans="1:22" ht="11.25" customHeight="1">
      <c r="A55" s="574" t="s">
        <v>357</v>
      </c>
      <c r="B55" s="125" t="s">
        <v>221</v>
      </c>
      <c r="C55" s="125">
        <v>160</v>
      </c>
      <c r="D55" s="135">
        <v>1</v>
      </c>
      <c r="E55" s="136"/>
      <c r="F55" s="130"/>
      <c r="G55" s="130"/>
      <c r="H55" s="130"/>
      <c r="I55" s="130"/>
      <c r="J55" s="130"/>
      <c r="K55" s="131"/>
      <c r="L55" s="131"/>
      <c r="M55" s="131"/>
      <c r="N55" s="131"/>
      <c r="O55" s="252"/>
      <c r="P55" s="252"/>
      <c r="Q55" s="252"/>
      <c r="R55" s="252">
        <v>16</v>
      </c>
      <c r="S55" s="252">
        <v>27</v>
      </c>
      <c r="T55" s="252">
        <v>16</v>
      </c>
      <c r="U55" s="252">
        <v>12</v>
      </c>
      <c r="V55" s="252">
        <v>18</v>
      </c>
    </row>
    <row r="56" spans="1:22" ht="11.25" customHeight="1">
      <c r="A56" s="574" t="s">
        <v>357</v>
      </c>
      <c r="B56" s="125" t="s">
        <v>221</v>
      </c>
      <c r="C56" s="125">
        <v>160</v>
      </c>
      <c r="D56" s="135">
        <v>2</v>
      </c>
      <c r="E56" s="136"/>
      <c r="F56" s="130"/>
      <c r="G56" s="130"/>
      <c r="H56" s="130"/>
      <c r="I56" s="130"/>
      <c r="J56" s="130"/>
      <c r="K56" s="131"/>
      <c r="L56" s="131"/>
      <c r="M56" s="131"/>
      <c r="N56" s="131"/>
      <c r="O56" s="252"/>
      <c r="P56" s="252"/>
      <c r="Q56" s="252"/>
      <c r="R56" s="252"/>
      <c r="S56" s="252">
        <v>9</v>
      </c>
      <c r="T56" s="252">
        <v>13</v>
      </c>
      <c r="U56" s="252">
        <v>9</v>
      </c>
      <c r="V56" s="252">
        <v>9</v>
      </c>
    </row>
    <row r="57" spans="1:22" ht="11.25" customHeight="1">
      <c r="A57" s="574" t="s">
        <v>357</v>
      </c>
      <c r="B57" s="125" t="s">
        <v>221</v>
      </c>
      <c r="C57" s="125">
        <v>160</v>
      </c>
      <c r="D57" s="135">
        <v>3</v>
      </c>
      <c r="E57" s="136"/>
      <c r="F57" s="130"/>
      <c r="G57" s="130"/>
      <c r="H57" s="130"/>
      <c r="I57" s="130"/>
      <c r="J57" s="130"/>
      <c r="K57" s="131"/>
      <c r="L57" s="131"/>
      <c r="M57" s="131"/>
      <c r="N57" s="131"/>
      <c r="O57" s="252"/>
      <c r="P57" s="252"/>
      <c r="Q57" s="252"/>
      <c r="R57" s="252"/>
      <c r="S57" s="252"/>
      <c r="T57" s="252">
        <v>6</v>
      </c>
      <c r="U57" s="252">
        <v>17</v>
      </c>
      <c r="V57" s="252">
        <v>15</v>
      </c>
    </row>
    <row r="58" spans="1:22" ht="11.25" customHeight="1">
      <c r="A58" s="573" t="s">
        <v>232</v>
      </c>
      <c r="B58" s="125" t="s">
        <v>221</v>
      </c>
      <c r="C58" s="125">
        <v>160</v>
      </c>
      <c r="D58" s="135">
        <v>2</v>
      </c>
      <c r="E58" s="136">
        <v>11</v>
      </c>
      <c r="F58" s="130">
        <v>13</v>
      </c>
      <c r="G58" s="130">
        <v>8</v>
      </c>
      <c r="H58" s="130">
        <v>14</v>
      </c>
      <c r="I58" s="130">
        <v>10</v>
      </c>
      <c r="J58" s="130">
        <v>15</v>
      </c>
      <c r="K58" s="131">
        <v>10</v>
      </c>
      <c r="L58" s="131">
        <v>18</v>
      </c>
      <c r="M58" s="131">
        <v>9</v>
      </c>
      <c r="N58" s="131">
        <v>16</v>
      </c>
      <c r="O58" s="252">
        <v>10</v>
      </c>
      <c r="P58" s="252">
        <v>9</v>
      </c>
      <c r="Q58" s="252">
        <v>10</v>
      </c>
      <c r="R58" s="252">
        <v>2</v>
      </c>
      <c r="S58" s="252"/>
      <c r="T58" s="252"/>
      <c r="U58" s="252"/>
      <c r="V58" s="252"/>
    </row>
    <row r="59" spans="1:22" ht="11.25" customHeight="1" thickBot="1">
      <c r="A59" s="439" t="s">
        <v>232</v>
      </c>
      <c r="B59" s="138" t="s">
        <v>221</v>
      </c>
      <c r="C59" s="138">
        <v>160</v>
      </c>
      <c r="D59" s="244">
        <v>3</v>
      </c>
      <c r="E59" s="566">
        <v>6</v>
      </c>
      <c r="F59" s="161">
        <v>6</v>
      </c>
      <c r="G59" s="161">
        <v>12</v>
      </c>
      <c r="H59" s="566">
        <v>8</v>
      </c>
      <c r="I59" s="566">
        <v>13</v>
      </c>
      <c r="J59" s="566">
        <v>7</v>
      </c>
      <c r="K59" s="566">
        <v>9</v>
      </c>
      <c r="L59" s="566">
        <v>8</v>
      </c>
      <c r="M59" s="566">
        <v>14</v>
      </c>
      <c r="N59" s="566">
        <v>9</v>
      </c>
      <c r="O59" s="196">
        <v>13</v>
      </c>
      <c r="P59" s="196">
        <v>7</v>
      </c>
      <c r="Q59" s="196">
        <v>5</v>
      </c>
      <c r="R59" s="196">
        <v>5</v>
      </c>
      <c r="S59" s="196">
        <v>1</v>
      </c>
      <c r="T59" s="196"/>
      <c r="U59" s="196"/>
      <c r="V59" s="196"/>
    </row>
    <row r="60" spans="1:22" ht="12" thickBot="1">
      <c r="A60" s="575" t="s">
        <v>216</v>
      </c>
      <c r="B60" s="568"/>
      <c r="C60" s="568"/>
      <c r="D60" s="568"/>
      <c r="E60" s="576">
        <f aca="true" t="shared" si="0" ref="E60:O60">SUM(E9:E59)</f>
        <v>397</v>
      </c>
      <c r="F60" s="568">
        <f t="shared" si="0"/>
        <v>352</v>
      </c>
      <c r="G60" s="568">
        <f t="shared" si="0"/>
        <v>357</v>
      </c>
      <c r="H60" s="568">
        <f t="shared" si="0"/>
        <v>292</v>
      </c>
      <c r="I60" s="568">
        <f t="shared" si="0"/>
        <v>298</v>
      </c>
      <c r="J60" s="568">
        <f t="shared" si="0"/>
        <v>308</v>
      </c>
      <c r="K60" s="568">
        <f t="shared" si="0"/>
        <v>318</v>
      </c>
      <c r="L60" s="568">
        <f t="shared" si="0"/>
        <v>323</v>
      </c>
      <c r="M60" s="568">
        <f t="shared" si="0"/>
        <v>315</v>
      </c>
      <c r="N60" s="568">
        <f t="shared" si="0"/>
        <v>303</v>
      </c>
      <c r="O60" s="568">
        <f t="shared" si="0"/>
        <v>321</v>
      </c>
      <c r="P60" s="568">
        <f>SUM(P10:P59)</f>
        <v>312</v>
      </c>
      <c r="Q60" s="568">
        <f>SUM(Q10:Q59)</f>
        <v>361</v>
      </c>
      <c r="R60" s="568">
        <f>SUM(R10:R59)</f>
        <v>356</v>
      </c>
      <c r="S60" s="568">
        <f>SUM(S9:S59)</f>
        <v>371</v>
      </c>
      <c r="T60" s="568">
        <f>SUM(T9:T59)</f>
        <v>363</v>
      </c>
      <c r="U60" s="593">
        <f>SUM(U9:U59)</f>
        <v>360</v>
      </c>
      <c r="V60" s="577">
        <f>SUM(V9:V59)</f>
        <v>372</v>
      </c>
    </row>
    <row r="62" ht="11.25">
      <c r="N62" s="243"/>
    </row>
    <row r="63" ht="11.25">
      <c r="N63" s="243"/>
    </row>
  </sheetData>
  <mergeCells count="4">
    <mergeCell ref="A1:R1"/>
    <mergeCell ref="A2:R2"/>
    <mergeCell ref="A4:R4"/>
    <mergeCell ref="A3:R3"/>
  </mergeCells>
  <printOptions/>
  <pageMargins left="0.75" right="0.75" top="1" bottom="1" header="0.4921259845" footer="0.4921259845"/>
  <pageSetup horizontalDpi="600" verticalDpi="600" orientation="landscape" paperSize="9" scale="90" r:id="rId1"/>
  <headerFooter alignWithMargins="0">
    <oddFooter>&amp;L&amp;D&amp;CAllgemeine Übersicht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B2:W92"/>
  <sheetViews>
    <sheetView workbookViewId="0" topLeftCell="A47">
      <selection activeCell="W95" sqref="W95"/>
    </sheetView>
  </sheetViews>
  <sheetFormatPr defaultColWidth="11.421875" defaultRowHeight="12.75"/>
  <cols>
    <col min="1" max="1" width="2.140625" style="132" customWidth="1"/>
    <col min="2" max="2" width="28.8515625" style="132" customWidth="1"/>
    <col min="3" max="3" width="4.8515625" style="132" customWidth="1"/>
    <col min="4" max="4" width="5.57421875" style="132" customWidth="1"/>
    <col min="5" max="5" width="4.00390625" style="132" bestFit="1" customWidth="1"/>
    <col min="6" max="9" width="3.57421875" style="132" bestFit="1" customWidth="1"/>
    <col min="10" max="23" width="4.421875" style="132" bestFit="1" customWidth="1"/>
    <col min="24" max="16384" width="27.57421875" style="132" customWidth="1"/>
  </cols>
  <sheetData>
    <row r="1" ht="12" thickBot="1"/>
    <row r="2" spans="2:19" s="291" customFormat="1" ht="12.75" customHeight="1">
      <c r="B2" s="824" t="s">
        <v>182</v>
      </c>
      <c r="C2" s="825"/>
      <c r="D2" s="825"/>
      <c r="E2" s="825"/>
      <c r="F2" s="825"/>
      <c r="G2" s="825"/>
      <c r="H2" s="825"/>
      <c r="I2" s="825"/>
      <c r="J2" s="825"/>
      <c r="K2" s="825"/>
      <c r="L2" s="825"/>
      <c r="M2" s="825"/>
      <c r="N2" s="825"/>
      <c r="O2" s="825"/>
      <c r="P2" s="825"/>
      <c r="Q2" s="825"/>
      <c r="R2" s="825"/>
      <c r="S2" s="826"/>
    </row>
    <row r="3" spans="2:19" s="291" customFormat="1" ht="12.75">
      <c r="B3" s="827" t="s">
        <v>502</v>
      </c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834"/>
      <c r="O3" s="834"/>
      <c r="P3" s="834"/>
      <c r="Q3" s="834"/>
      <c r="R3" s="834"/>
      <c r="S3" s="835"/>
    </row>
    <row r="4" spans="2:19" s="291" customFormat="1" ht="12.75">
      <c r="B4" s="833">
        <v>41153</v>
      </c>
      <c r="C4" s="834"/>
      <c r="D4" s="834"/>
      <c r="E4" s="834"/>
      <c r="F4" s="834"/>
      <c r="G4" s="834"/>
      <c r="H4" s="834"/>
      <c r="I4" s="834"/>
      <c r="J4" s="834"/>
      <c r="K4" s="834"/>
      <c r="L4" s="834"/>
      <c r="M4" s="834"/>
      <c r="N4" s="834"/>
      <c r="O4" s="834"/>
      <c r="P4" s="834"/>
      <c r="Q4" s="834"/>
      <c r="R4" s="834"/>
      <c r="S4" s="835"/>
    </row>
    <row r="5" spans="2:19" s="291" customFormat="1" ht="13.5" thickBot="1">
      <c r="B5" s="830" t="s">
        <v>468</v>
      </c>
      <c r="C5" s="831"/>
      <c r="D5" s="831"/>
      <c r="E5" s="831"/>
      <c r="F5" s="831"/>
      <c r="G5" s="831"/>
      <c r="H5" s="831"/>
      <c r="I5" s="831"/>
      <c r="J5" s="831"/>
      <c r="K5" s="831"/>
      <c r="L5" s="831"/>
      <c r="M5" s="831"/>
      <c r="N5" s="831"/>
      <c r="O5" s="831"/>
      <c r="P5" s="831"/>
      <c r="Q5" s="831"/>
      <c r="R5" s="831"/>
      <c r="S5" s="832"/>
    </row>
    <row r="6" spans="2:8" ht="11.25">
      <c r="B6" s="127"/>
      <c r="C6" s="127"/>
      <c r="D6" s="127"/>
      <c r="E6" s="128"/>
      <c r="F6" s="158"/>
      <c r="G6" s="159"/>
      <c r="H6" s="159"/>
    </row>
    <row r="7" spans="2:23" ht="11.25">
      <c r="B7" s="127"/>
      <c r="C7" s="127"/>
      <c r="D7" s="127"/>
      <c r="E7" s="128"/>
      <c r="F7" s="129" t="s">
        <v>192</v>
      </c>
      <c r="G7" s="130" t="s">
        <v>192</v>
      </c>
      <c r="H7" s="130" t="s">
        <v>192</v>
      </c>
      <c r="I7" s="130" t="s">
        <v>192</v>
      </c>
      <c r="J7" s="130" t="s">
        <v>192</v>
      </c>
      <c r="K7" s="130" t="s">
        <v>192</v>
      </c>
      <c r="L7" s="131" t="s">
        <v>192</v>
      </c>
      <c r="M7" s="131" t="s">
        <v>192</v>
      </c>
      <c r="N7" s="131" t="s">
        <v>192</v>
      </c>
      <c r="O7" s="131" t="s">
        <v>192</v>
      </c>
      <c r="P7" s="182" t="s">
        <v>192</v>
      </c>
      <c r="Q7" s="182" t="s">
        <v>192</v>
      </c>
      <c r="R7" s="182" t="s">
        <v>192</v>
      </c>
      <c r="S7" s="182" t="s">
        <v>192</v>
      </c>
      <c r="T7" s="182" t="s">
        <v>192</v>
      </c>
      <c r="U7" s="182" t="s">
        <v>192</v>
      </c>
      <c r="V7" s="182" t="s">
        <v>192</v>
      </c>
      <c r="W7" s="182" t="s">
        <v>192</v>
      </c>
    </row>
    <row r="8" spans="2:23" ht="11.25">
      <c r="B8" s="127"/>
      <c r="C8" s="127"/>
      <c r="D8" s="127"/>
      <c r="E8" s="128"/>
      <c r="F8" s="438">
        <v>95</v>
      </c>
      <c r="G8" s="130">
        <v>96</v>
      </c>
      <c r="H8" s="130">
        <v>97</v>
      </c>
      <c r="I8" s="130">
        <v>98</v>
      </c>
      <c r="J8" s="130">
        <v>99</v>
      </c>
      <c r="K8" s="130">
        <v>2000</v>
      </c>
      <c r="L8" s="131">
        <v>2001</v>
      </c>
      <c r="M8" s="131">
        <v>2002</v>
      </c>
      <c r="N8" s="131">
        <v>2003</v>
      </c>
      <c r="O8" s="131">
        <v>2004</v>
      </c>
      <c r="P8" s="182">
        <v>2005</v>
      </c>
      <c r="Q8" s="182">
        <v>2006</v>
      </c>
      <c r="R8" s="182">
        <v>2007</v>
      </c>
      <c r="S8" s="182">
        <v>2008</v>
      </c>
      <c r="T8" s="182">
        <v>2009</v>
      </c>
      <c r="U8" s="182">
        <v>2010</v>
      </c>
      <c r="V8" s="182">
        <v>2011</v>
      </c>
      <c r="W8" s="182">
        <v>2012</v>
      </c>
    </row>
    <row r="9" spans="2:23" ht="11.25">
      <c r="B9" s="135" t="s">
        <v>193</v>
      </c>
      <c r="C9" s="135" t="s">
        <v>194</v>
      </c>
      <c r="D9" s="135" t="s">
        <v>195</v>
      </c>
      <c r="E9" s="135" t="s">
        <v>196</v>
      </c>
      <c r="F9" s="136">
        <v>96</v>
      </c>
      <c r="G9" s="130">
        <v>97</v>
      </c>
      <c r="H9" s="130">
        <v>98</v>
      </c>
      <c r="I9" s="130">
        <v>99</v>
      </c>
      <c r="J9" s="130">
        <v>2000</v>
      </c>
      <c r="K9" s="130">
        <v>2001</v>
      </c>
      <c r="L9" s="131">
        <v>2002</v>
      </c>
      <c r="M9" s="131">
        <v>2003</v>
      </c>
      <c r="N9" s="131">
        <v>2004</v>
      </c>
      <c r="O9" s="131">
        <v>2005</v>
      </c>
      <c r="P9" s="182">
        <v>2006</v>
      </c>
      <c r="Q9" s="182">
        <v>2007</v>
      </c>
      <c r="R9" s="182">
        <v>2008</v>
      </c>
      <c r="S9" s="182">
        <v>2009</v>
      </c>
      <c r="T9" s="182">
        <v>2010</v>
      </c>
      <c r="U9" s="182">
        <v>2011</v>
      </c>
      <c r="V9" s="182">
        <v>2012</v>
      </c>
      <c r="W9" s="182">
        <v>2013</v>
      </c>
    </row>
    <row r="10" spans="2:23" ht="11.25" customHeight="1">
      <c r="B10" s="135" t="s">
        <v>233</v>
      </c>
      <c r="C10" s="135" t="s">
        <v>223</v>
      </c>
      <c r="D10" s="135">
        <v>240</v>
      </c>
      <c r="E10" s="135">
        <v>1</v>
      </c>
      <c r="F10" s="136">
        <v>31</v>
      </c>
      <c r="G10" s="130">
        <v>31</v>
      </c>
      <c r="H10" s="130">
        <v>24</v>
      </c>
      <c r="I10" s="130">
        <v>22</v>
      </c>
      <c r="J10" s="130">
        <v>20</v>
      </c>
      <c r="K10" s="130">
        <v>34</v>
      </c>
      <c r="L10" s="131">
        <v>28</v>
      </c>
      <c r="M10" s="131">
        <v>28</v>
      </c>
      <c r="N10" s="131">
        <v>34</v>
      </c>
      <c r="O10" s="131">
        <v>34</v>
      </c>
      <c r="P10" s="182">
        <v>24</v>
      </c>
      <c r="Q10" s="252">
        <v>39</v>
      </c>
      <c r="R10" s="252">
        <v>26</v>
      </c>
      <c r="S10" s="252">
        <v>35</v>
      </c>
      <c r="T10" s="252">
        <v>54</v>
      </c>
      <c r="U10" s="252"/>
      <c r="V10" s="252"/>
      <c r="W10" s="252"/>
    </row>
    <row r="11" spans="2:23" ht="11.25">
      <c r="B11" s="135" t="s">
        <v>233</v>
      </c>
      <c r="C11" s="135" t="s">
        <v>223</v>
      </c>
      <c r="D11" s="135">
        <v>240</v>
      </c>
      <c r="E11" s="135">
        <v>2</v>
      </c>
      <c r="F11" s="136"/>
      <c r="G11" s="130"/>
      <c r="H11" s="130"/>
      <c r="I11" s="130"/>
      <c r="J11" s="130"/>
      <c r="K11" s="130"/>
      <c r="L11" s="131"/>
      <c r="M11" s="131"/>
      <c r="N11" s="131"/>
      <c r="O11" s="131"/>
      <c r="P11" s="182"/>
      <c r="Q11" s="252"/>
      <c r="R11" s="252"/>
      <c r="S11" s="252"/>
      <c r="T11" s="252"/>
      <c r="U11" s="252"/>
      <c r="V11" s="252">
        <v>42</v>
      </c>
      <c r="W11" s="252"/>
    </row>
    <row r="12" spans="2:23" ht="11.25">
      <c r="B12" s="135" t="s">
        <v>233</v>
      </c>
      <c r="C12" s="135" t="s">
        <v>223</v>
      </c>
      <c r="D12" s="135">
        <v>480</v>
      </c>
      <c r="E12" s="135">
        <v>1</v>
      </c>
      <c r="F12" s="136"/>
      <c r="G12" s="130"/>
      <c r="H12" s="130"/>
      <c r="I12" s="130"/>
      <c r="J12" s="130"/>
      <c r="K12" s="130"/>
      <c r="L12" s="131"/>
      <c r="M12" s="131"/>
      <c r="N12" s="131"/>
      <c r="O12" s="131"/>
      <c r="P12" s="182"/>
      <c r="Q12" s="252"/>
      <c r="R12" s="252"/>
      <c r="S12" s="252"/>
      <c r="T12" s="252"/>
      <c r="U12" s="252">
        <v>47</v>
      </c>
      <c r="V12" s="252"/>
      <c r="W12" s="252">
        <v>29</v>
      </c>
    </row>
    <row r="13" spans="2:23" ht="11.25">
      <c r="B13" s="135" t="s">
        <v>234</v>
      </c>
      <c r="C13" s="135" t="s">
        <v>198</v>
      </c>
      <c r="D13" s="135">
        <v>240</v>
      </c>
      <c r="E13" s="135">
        <v>1</v>
      </c>
      <c r="F13" s="136">
        <v>14</v>
      </c>
      <c r="G13" s="130">
        <v>10</v>
      </c>
      <c r="H13" s="130">
        <v>14</v>
      </c>
      <c r="I13" s="130">
        <v>18</v>
      </c>
      <c r="J13" s="130">
        <v>11</v>
      </c>
      <c r="K13" s="130">
        <v>5</v>
      </c>
      <c r="L13" s="131">
        <v>9</v>
      </c>
      <c r="M13" s="131">
        <v>7</v>
      </c>
      <c r="N13" s="131">
        <v>23</v>
      </c>
      <c r="O13" s="131">
        <v>23</v>
      </c>
      <c r="P13" s="182">
        <v>5</v>
      </c>
      <c r="Q13" s="252"/>
      <c r="R13" s="252"/>
      <c r="S13" s="252"/>
      <c r="T13" s="252"/>
      <c r="U13" s="252"/>
      <c r="V13" s="252"/>
      <c r="W13" s="252"/>
    </row>
    <row r="14" spans="2:23" ht="11.25">
      <c r="B14" s="135" t="s">
        <v>234</v>
      </c>
      <c r="C14" s="135" t="s">
        <v>198</v>
      </c>
      <c r="D14" s="135">
        <v>240</v>
      </c>
      <c r="E14" s="135">
        <v>2</v>
      </c>
      <c r="F14" s="136">
        <v>12</v>
      </c>
      <c r="G14" s="130">
        <v>10</v>
      </c>
      <c r="H14" s="130">
        <v>10</v>
      </c>
      <c r="I14" s="130">
        <v>9</v>
      </c>
      <c r="J14" s="130">
        <v>12</v>
      </c>
      <c r="K14" s="130">
        <v>6</v>
      </c>
      <c r="L14" s="131">
        <v>1</v>
      </c>
      <c r="M14" s="131">
        <v>5</v>
      </c>
      <c r="N14" s="131">
        <v>20</v>
      </c>
      <c r="O14" s="131">
        <v>20</v>
      </c>
      <c r="P14" s="182">
        <v>5</v>
      </c>
      <c r="Q14" s="252">
        <v>24</v>
      </c>
      <c r="R14" s="252">
        <v>14</v>
      </c>
      <c r="S14" s="252">
        <v>16</v>
      </c>
      <c r="T14" s="252">
        <v>14</v>
      </c>
      <c r="U14" s="252"/>
      <c r="V14" s="252"/>
      <c r="W14" s="252"/>
    </row>
    <row r="15" spans="2:23" ht="11.25">
      <c r="B15" s="135" t="s">
        <v>475</v>
      </c>
      <c r="C15" s="135" t="s">
        <v>198</v>
      </c>
      <c r="D15" s="135">
        <v>240</v>
      </c>
      <c r="E15" s="135">
        <v>4</v>
      </c>
      <c r="F15" s="136"/>
      <c r="G15" s="130"/>
      <c r="H15" s="130"/>
      <c r="I15" s="130"/>
      <c r="J15" s="130"/>
      <c r="K15" s="130"/>
      <c r="L15" s="131"/>
      <c r="M15" s="131"/>
      <c r="N15" s="131"/>
      <c r="O15" s="131"/>
      <c r="P15" s="182"/>
      <c r="Q15" s="252"/>
      <c r="R15" s="252"/>
      <c r="S15" s="252"/>
      <c r="T15" s="252"/>
      <c r="U15" s="252">
        <v>9</v>
      </c>
      <c r="V15" s="252">
        <v>9</v>
      </c>
      <c r="W15" s="252">
        <v>9</v>
      </c>
    </row>
    <row r="16" spans="2:23" ht="11.25">
      <c r="B16" s="135" t="s">
        <v>476</v>
      </c>
      <c r="C16" s="135" t="s">
        <v>198</v>
      </c>
      <c r="D16" s="556">
        <v>0</v>
      </c>
      <c r="E16" s="135">
        <v>5</v>
      </c>
      <c r="F16" s="136"/>
      <c r="G16" s="130"/>
      <c r="H16" s="130"/>
      <c r="I16" s="130"/>
      <c r="J16" s="130"/>
      <c r="K16" s="130"/>
      <c r="L16" s="131"/>
      <c r="M16" s="131"/>
      <c r="N16" s="131"/>
      <c r="O16" s="131"/>
      <c r="P16" s="182"/>
      <c r="Q16" s="252"/>
      <c r="R16" s="252"/>
      <c r="S16" s="252"/>
      <c r="T16" s="252"/>
      <c r="U16" s="252">
        <v>1</v>
      </c>
      <c r="V16" s="252">
        <v>0</v>
      </c>
      <c r="W16" s="252">
        <v>2</v>
      </c>
    </row>
    <row r="17" spans="2:23" ht="11.25">
      <c r="B17" s="135" t="s">
        <v>235</v>
      </c>
      <c r="C17" s="135" t="s">
        <v>198</v>
      </c>
      <c r="D17" s="135">
        <v>240</v>
      </c>
      <c r="E17" s="135">
        <v>1</v>
      </c>
      <c r="F17" s="136">
        <v>23</v>
      </c>
      <c r="G17" s="130">
        <v>16</v>
      </c>
      <c r="H17" s="130">
        <v>19</v>
      </c>
      <c r="I17" s="130">
        <v>14</v>
      </c>
      <c r="J17" s="130">
        <v>21</v>
      </c>
      <c r="K17" s="130">
        <v>20</v>
      </c>
      <c r="L17" s="131">
        <v>16</v>
      </c>
      <c r="M17" s="131">
        <v>20</v>
      </c>
      <c r="N17" s="131">
        <v>9</v>
      </c>
      <c r="O17" s="131">
        <v>9</v>
      </c>
      <c r="P17" s="182">
        <v>15</v>
      </c>
      <c r="Q17" s="252">
        <v>15</v>
      </c>
      <c r="R17" s="252"/>
      <c r="S17" s="252"/>
      <c r="T17" s="252"/>
      <c r="U17" s="252"/>
      <c r="V17" s="252"/>
      <c r="W17" s="252"/>
    </row>
    <row r="18" spans="2:23" ht="11.25">
      <c r="B18" s="135" t="s">
        <v>473</v>
      </c>
      <c r="C18" s="135" t="s">
        <v>198</v>
      </c>
      <c r="D18" s="135">
        <v>240</v>
      </c>
      <c r="E18" s="135">
        <v>2</v>
      </c>
      <c r="F18" s="136">
        <v>12</v>
      </c>
      <c r="G18" s="130">
        <v>16</v>
      </c>
      <c r="H18" s="130">
        <v>14</v>
      </c>
      <c r="I18" s="130">
        <v>12</v>
      </c>
      <c r="J18" s="130">
        <v>10</v>
      </c>
      <c r="K18" s="130">
        <v>11</v>
      </c>
      <c r="L18" s="131">
        <v>10</v>
      </c>
      <c r="M18" s="131">
        <v>13</v>
      </c>
      <c r="N18" s="131">
        <v>5</v>
      </c>
      <c r="O18" s="131">
        <v>5</v>
      </c>
      <c r="P18" s="182">
        <v>10</v>
      </c>
      <c r="Q18" s="252">
        <v>8</v>
      </c>
      <c r="R18" s="252"/>
      <c r="S18" s="252"/>
      <c r="T18" s="252"/>
      <c r="U18" s="252">
        <v>17</v>
      </c>
      <c r="V18" s="252">
        <v>23</v>
      </c>
      <c r="W18" s="252">
        <v>23</v>
      </c>
    </row>
    <row r="19" spans="2:23" ht="11.25">
      <c r="B19" s="135" t="s">
        <v>474</v>
      </c>
      <c r="C19" s="135" t="s">
        <v>198</v>
      </c>
      <c r="D19" s="135">
        <v>240</v>
      </c>
      <c r="E19" s="135">
        <v>3</v>
      </c>
      <c r="F19" s="136"/>
      <c r="G19" s="130"/>
      <c r="H19" s="130"/>
      <c r="I19" s="130"/>
      <c r="J19" s="130"/>
      <c r="K19" s="130"/>
      <c r="L19" s="131"/>
      <c r="M19" s="131"/>
      <c r="N19" s="131"/>
      <c r="O19" s="131"/>
      <c r="P19" s="182"/>
      <c r="Q19" s="252"/>
      <c r="R19" s="252">
        <v>13</v>
      </c>
      <c r="S19" s="252">
        <v>11</v>
      </c>
      <c r="T19" s="252">
        <v>11</v>
      </c>
      <c r="U19" s="252">
        <v>10</v>
      </c>
      <c r="V19" s="252">
        <v>9</v>
      </c>
      <c r="W19" s="252">
        <v>10</v>
      </c>
    </row>
    <row r="20" spans="2:23" ht="11.25">
      <c r="B20" s="135" t="s">
        <v>235</v>
      </c>
      <c r="C20" s="135" t="s">
        <v>198</v>
      </c>
      <c r="D20" s="135">
        <v>240</v>
      </c>
      <c r="E20" s="135">
        <v>4</v>
      </c>
      <c r="F20" s="136"/>
      <c r="G20" s="130"/>
      <c r="H20" s="130"/>
      <c r="I20" s="130"/>
      <c r="J20" s="130"/>
      <c r="K20" s="130"/>
      <c r="L20" s="131"/>
      <c r="M20" s="131"/>
      <c r="N20" s="131"/>
      <c r="O20" s="131"/>
      <c r="P20" s="182"/>
      <c r="Q20" s="252"/>
      <c r="R20" s="252">
        <v>8</v>
      </c>
      <c r="S20" s="252">
        <v>5</v>
      </c>
      <c r="T20" s="252">
        <v>8</v>
      </c>
      <c r="U20" s="252"/>
      <c r="V20" s="252"/>
      <c r="W20" s="252"/>
    </row>
    <row r="21" spans="2:23" ht="11.25">
      <c r="B21" s="135" t="s">
        <v>235</v>
      </c>
      <c r="C21" s="135" t="s">
        <v>198</v>
      </c>
      <c r="D21" s="135">
        <v>240</v>
      </c>
      <c r="E21" s="135">
        <v>5</v>
      </c>
      <c r="F21" s="136"/>
      <c r="G21" s="130"/>
      <c r="H21" s="130"/>
      <c r="I21" s="130"/>
      <c r="J21" s="130"/>
      <c r="K21" s="130"/>
      <c r="L21" s="131"/>
      <c r="M21" s="131"/>
      <c r="N21" s="131"/>
      <c r="O21" s="131"/>
      <c r="P21" s="182"/>
      <c r="Q21" s="252"/>
      <c r="R21" s="252">
        <v>2</v>
      </c>
      <c r="S21" s="252">
        <v>5</v>
      </c>
      <c r="T21" s="252">
        <v>3</v>
      </c>
      <c r="U21" s="252"/>
      <c r="V21" s="252"/>
      <c r="W21" s="252"/>
    </row>
    <row r="22" spans="2:23" ht="11.25">
      <c r="B22" s="135" t="s">
        <v>236</v>
      </c>
      <c r="C22" s="135" t="s">
        <v>198</v>
      </c>
      <c r="D22" s="135">
        <v>120</v>
      </c>
      <c r="E22" s="135">
        <v>1</v>
      </c>
      <c r="F22" s="136"/>
      <c r="G22" s="130"/>
      <c r="H22" s="130">
        <v>11</v>
      </c>
      <c r="I22" s="130"/>
      <c r="J22" s="130"/>
      <c r="K22" s="130"/>
      <c r="L22" s="131"/>
      <c r="M22" s="131"/>
      <c r="N22" s="131"/>
      <c r="O22" s="131"/>
      <c r="P22" s="182"/>
      <c r="Q22" s="252">
        <v>2</v>
      </c>
      <c r="R22" s="252"/>
      <c r="S22" s="252"/>
      <c r="T22" s="252"/>
      <c r="U22" s="252"/>
      <c r="V22" s="252"/>
      <c r="W22" s="252"/>
    </row>
    <row r="23" spans="2:23" ht="11.25">
      <c r="B23" s="135" t="s">
        <v>237</v>
      </c>
      <c r="C23" s="135" t="s">
        <v>223</v>
      </c>
      <c r="D23" s="135">
        <v>240</v>
      </c>
      <c r="E23" s="135">
        <v>1</v>
      </c>
      <c r="F23" s="136"/>
      <c r="G23" s="130"/>
      <c r="H23" s="130"/>
      <c r="I23" s="130"/>
      <c r="J23" s="130"/>
      <c r="K23" s="130"/>
      <c r="L23" s="131"/>
      <c r="M23" s="131"/>
      <c r="N23" s="131"/>
      <c r="O23" s="131"/>
      <c r="P23" s="182">
        <v>16</v>
      </c>
      <c r="Q23" s="252">
        <v>19</v>
      </c>
      <c r="R23" s="252">
        <v>14</v>
      </c>
      <c r="S23" s="252">
        <v>16</v>
      </c>
      <c r="T23" s="252">
        <v>23</v>
      </c>
      <c r="U23" s="252">
        <v>13</v>
      </c>
      <c r="V23" s="252">
        <v>14</v>
      </c>
      <c r="W23" s="252">
        <v>12</v>
      </c>
    </row>
    <row r="24" spans="2:23" ht="11.25">
      <c r="B24" s="135" t="s">
        <v>237</v>
      </c>
      <c r="C24" s="135" t="s">
        <v>223</v>
      </c>
      <c r="D24" s="135">
        <v>240</v>
      </c>
      <c r="E24" s="135">
        <v>2</v>
      </c>
      <c r="F24" s="136"/>
      <c r="G24" s="130"/>
      <c r="H24" s="130"/>
      <c r="I24" s="130"/>
      <c r="J24" s="130"/>
      <c r="K24" s="130"/>
      <c r="L24" s="131"/>
      <c r="M24" s="131"/>
      <c r="N24" s="131"/>
      <c r="O24" s="131"/>
      <c r="P24" s="182"/>
      <c r="Q24" s="252"/>
      <c r="R24" s="252"/>
      <c r="S24" s="252"/>
      <c r="T24" s="252"/>
      <c r="U24" s="252"/>
      <c r="V24" s="252"/>
      <c r="W24" s="252"/>
    </row>
    <row r="25" spans="2:23" ht="11.25">
      <c r="B25" s="135" t="s">
        <v>237</v>
      </c>
      <c r="C25" s="135" t="s">
        <v>223</v>
      </c>
      <c r="D25" s="135">
        <v>240</v>
      </c>
      <c r="E25" s="135">
        <v>3</v>
      </c>
      <c r="F25" s="136">
        <v>12</v>
      </c>
      <c r="G25" s="130">
        <v>14</v>
      </c>
      <c r="H25" s="130">
        <v>21</v>
      </c>
      <c r="I25" s="130">
        <v>12</v>
      </c>
      <c r="J25" s="130">
        <v>19</v>
      </c>
      <c r="K25" s="130">
        <v>22</v>
      </c>
      <c r="L25" s="131">
        <v>21</v>
      </c>
      <c r="M25" s="131">
        <v>18</v>
      </c>
      <c r="N25" s="131">
        <v>13</v>
      </c>
      <c r="O25" s="131">
        <v>13</v>
      </c>
      <c r="P25" s="182"/>
      <c r="Q25" s="252"/>
      <c r="R25" s="252"/>
      <c r="S25" s="252"/>
      <c r="T25" s="252"/>
      <c r="U25" s="252"/>
      <c r="V25" s="252"/>
      <c r="W25" s="252"/>
    </row>
    <row r="26" spans="2:23" ht="11.25">
      <c r="B26" s="135" t="s">
        <v>238</v>
      </c>
      <c r="C26" s="135" t="s">
        <v>198</v>
      </c>
      <c r="D26" s="135">
        <v>240</v>
      </c>
      <c r="E26" s="135">
        <v>1</v>
      </c>
      <c r="F26" s="136">
        <v>9</v>
      </c>
      <c r="G26" s="130">
        <v>12</v>
      </c>
      <c r="H26" s="130">
        <v>17</v>
      </c>
      <c r="I26" s="130">
        <v>20</v>
      </c>
      <c r="J26" s="130">
        <v>14</v>
      </c>
      <c r="K26" s="130">
        <v>14</v>
      </c>
      <c r="L26" s="131">
        <v>18</v>
      </c>
      <c r="M26" s="131">
        <v>15</v>
      </c>
      <c r="N26" s="131">
        <v>16</v>
      </c>
      <c r="O26" s="131">
        <v>16</v>
      </c>
      <c r="P26" s="182">
        <v>5</v>
      </c>
      <c r="Q26" s="252">
        <v>11</v>
      </c>
      <c r="R26" s="252"/>
      <c r="S26" s="252"/>
      <c r="T26" s="252"/>
      <c r="U26" s="252"/>
      <c r="V26" s="252"/>
      <c r="W26" s="252"/>
    </row>
    <row r="27" spans="2:23" ht="11.25">
      <c r="B27" s="135" t="s">
        <v>477</v>
      </c>
      <c r="C27" s="135" t="s">
        <v>198</v>
      </c>
      <c r="D27" s="135">
        <v>240</v>
      </c>
      <c r="E27" s="135">
        <v>2</v>
      </c>
      <c r="F27" s="136">
        <v>12</v>
      </c>
      <c r="G27" s="130">
        <v>8</v>
      </c>
      <c r="H27" s="130">
        <v>11</v>
      </c>
      <c r="I27" s="130">
        <v>6</v>
      </c>
      <c r="J27" s="130">
        <v>17</v>
      </c>
      <c r="K27" s="130">
        <v>8</v>
      </c>
      <c r="L27" s="131">
        <v>10</v>
      </c>
      <c r="M27" s="131">
        <v>11</v>
      </c>
      <c r="N27" s="131">
        <v>8</v>
      </c>
      <c r="O27" s="131">
        <v>8</v>
      </c>
      <c r="P27" s="182">
        <v>7</v>
      </c>
      <c r="Q27" s="252">
        <v>8</v>
      </c>
      <c r="R27" s="252">
        <v>9</v>
      </c>
      <c r="S27" s="252">
        <v>23</v>
      </c>
      <c r="T27" s="252">
        <v>18</v>
      </c>
      <c r="U27" s="252">
        <v>16</v>
      </c>
      <c r="V27" s="252">
        <v>11</v>
      </c>
      <c r="W27" s="252">
        <v>10</v>
      </c>
    </row>
    <row r="28" spans="2:23" ht="11.25">
      <c r="B28" s="135" t="s">
        <v>478</v>
      </c>
      <c r="C28" s="135" t="s">
        <v>198</v>
      </c>
      <c r="D28" s="135">
        <v>240</v>
      </c>
      <c r="E28" s="135">
        <v>3</v>
      </c>
      <c r="F28" s="136"/>
      <c r="G28" s="130"/>
      <c r="H28" s="130"/>
      <c r="I28" s="130"/>
      <c r="J28" s="130"/>
      <c r="K28" s="130"/>
      <c r="L28" s="131"/>
      <c r="M28" s="131"/>
      <c r="N28" s="131"/>
      <c r="O28" s="131"/>
      <c r="P28" s="182"/>
      <c r="Q28" s="252"/>
      <c r="R28" s="252">
        <v>8</v>
      </c>
      <c r="S28" s="252">
        <v>8</v>
      </c>
      <c r="T28" s="252">
        <v>12</v>
      </c>
      <c r="U28" s="252">
        <v>14</v>
      </c>
      <c r="V28" s="252">
        <v>10</v>
      </c>
      <c r="W28" s="252">
        <v>8</v>
      </c>
    </row>
    <row r="29" spans="2:23" ht="11.25">
      <c r="B29" s="135" t="s">
        <v>266</v>
      </c>
      <c r="C29" s="135" t="s">
        <v>198</v>
      </c>
      <c r="D29" s="135">
        <v>120</v>
      </c>
      <c r="E29" s="135">
        <v>1</v>
      </c>
      <c r="F29" s="136"/>
      <c r="G29" s="130"/>
      <c r="H29" s="130"/>
      <c r="I29" s="130">
        <v>10</v>
      </c>
      <c r="J29" s="130">
        <v>17</v>
      </c>
      <c r="K29" s="130">
        <v>15</v>
      </c>
      <c r="L29" s="131">
        <v>13</v>
      </c>
      <c r="M29" s="131">
        <v>12</v>
      </c>
      <c r="N29" s="131">
        <v>16</v>
      </c>
      <c r="O29" s="131">
        <v>16</v>
      </c>
      <c r="P29" s="182">
        <v>14</v>
      </c>
      <c r="Q29" s="252">
        <v>15</v>
      </c>
      <c r="R29" s="252">
        <v>11</v>
      </c>
      <c r="S29" s="252">
        <v>17</v>
      </c>
      <c r="T29" s="252">
        <v>28</v>
      </c>
      <c r="U29" s="252">
        <v>19</v>
      </c>
      <c r="V29" s="252">
        <v>11</v>
      </c>
      <c r="W29" s="252">
        <v>17</v>
      </c>
    </row>
    <row r="30" spans="2:23" ht="11.25">
      <c r="B30" s="135" t="s">
        <v>239</v>
      </c>
      <c r="C30" s="135" t="s">
        <v>223</v>
      </c>
      <c r="D30" s="135">
        <v>240</v>
      </c>
      <c r="E30" s="135">
        <v>1</v>
      </c>
      <c r="F30" s="136"/>
      <c r="G30" s="130"/>
      <c r="H30" s="130"/>
      <c r="I30" s="130"/>
      <c r="J30" s="130"/>
      <c r="K30" s="130"/>
      <c r="L30" s="131"/>
      <c r="M30" s="131"/>
      <c r="N30" s="131"/>
      <c r="O30" s="131"/>
      <c r="P30" s="182">
        <v>39</v>
      </c>
      <c r="Q30" s="252">
        <v>37</v>
      </c>
      <c r="R30" s="252">
        <v>28</v>
      </c>
      <c r="S30" s="252">
        <v>27</v>
      </c>
      <c r="T30" s="252">
        <v>55</v>
      </c>
      <c r="U30" s="252"/>
      <c r="V30" s="252">
        <v>55</v>
      </c>
      <c r="W30" s="252"/>
    </row>
    <row r="31" spans="2:23" ht="11.25">
      <c r="B31" s="135" t="s">
        <v>239</v>
      </c>
      <c r="C31" s="135" t="s">
        <v>223</v>
      </c>
      <c r="D31" s="557">
        <v>480</v>
      </c>
      <c r="E31" s="135">
        <v>1</v>
      </c>
      <c r="F31" s="136"/>
      <c r="G31" s="130"/>
      <c r="H31" s="130"/>
      <c r="I31" s="130"/>
      <c r="J31" s="130"/>
      <c r="K31" s="130"/>
      <c r="L31" s="131"/>
      <c r="M31" s="131"/>
      <c r="N31" s="131"/>
      <c r="O31" s="131"/>
      <c r="P31" s="182"/>
      <c r="Q31" s="252"/>
      <c r="R31" s="252"/>
      <c r="S31" s="252"/>
      <c r="T31" s="252"/>
      <c r="U31" s="252">
        <v>70</v>
      </c>
      <c r="V31" s="252"/>
      <c r="W31" s="252">
        <v>47</v>
      </c>
    </row>
    <row r="32" spans="2:23" ht="11.25">
      <c r="B32" s="135" t="s">
        <v>239</v>
      </c>
      <c r="C32" s="135" t="s">
        <v>223</v>
      </c>
      <c r="D32" s="135">
        <v>240</v>
      </c>
      <c r="E32" s="135">
        <v>3</v>
      </c>
      <c r="F32" s="136">
        <v>18</v>
      </c>
      <c r="G32" s="130">
        <v>17</v>
      </c>
      <c r="H32" s="130">
        <v>12</v>
      </c>
      <c r="I32" s="130">
        <v>20</v>
      </c>
      <c r="J32" s="130">
        <v>24</v>
      </c>
      <c r="K32" s="130">
        <v>33</v>
      </c>
      <c r="L32" s="131">
        <v>28</v>
      </c>
      <c r="M32" s="131">
        <v>28</v>
      </c>
      <c r="N32" s="131">
        <v>20</v>
      </c>
      <c r="O32" s="131">
        <v>20</v>
      </c>
      <c r="P32" s="182"/>
      <c r="Q32" s="252"/>
      <c r="R32" s="252"/>
      <c r="S32" s="252"/>
      <c r="T32" s="252"/>
      <c r="U32" s="252"/>
      <c r="V32" s="252"/>
      <c r="W32" s="252"/>
    </row>
    <row r="33" spans="2:23" ht="11.25">
      <c r="B33" s="135" t="s">
        <v>240</v>
      </c>
      <c r="C33" s="135" t="s">
        <v>198</v>
      </c>
      <c r="D33" s="135">
        <v>240</v>
      </c>
      <c r="E33" s="135">
        <v>1</v>
      </c>
      <c r="F33" s="136">
        <v>14</v>
      </c>
      <c r="G33" s="130">
        <v>13</v>
      </c>
      <c r="H33" s="130">
        <v>16</v>
      </c>
      <c r="I33" s="130">
        <v>19</v>
      </c>
      <c r="J33" s="130">
        <v>17</v>
      </c>
      <c r="K33" s="130">
        <v>17</v>
      </c>
      <c r="L33" s="131">
        <v>17</v>
      </c>
      <c r="M33" s="131">
        <v>27</v>
      </c>
      <c r="N33" s="131">
        <v>26</v>
      </c>
      <c r="O33" s="131">
        <v>26</v>
      </c>
      <c r="P33" s="182">
        <v>27</v>
      </c>
      <c r="Q33" s="252">
        <v>31</v>
      </c>
      <c r="R33" s="252"/>
      <c r="S33" s="252"/>
      <c r="T33" s="252"/>
      <c r="U33" s="252"/>
      <c r="V33" s="252"/>
      <c r="W33" s="252"/>
    </row>
    <row r="34" spans="2:23" ht="11.25">
      <c r="B34" s="135" t="s">
        <v>479</v>
      </c>
      <c r="C34" s="135" t="s">
        <v>198</v>
      </c>
      <c r="D34" s="135">
        <v>240</v>
      </c>
      <c r="E34" s="135">
        <v>2</v>
      </c>
      <c r="F34" s="136">
        <v>9</v>
      </c>
      <c r="G34" s="130">
        <v>13</v>
      </c>
      <c r="H34" s="130">
        <v>8</v>
      </c>
      <c r="I34" s="130">
        <v>13</v>
      </c>
      <c r="J34" s="130">
        <v>11</v>
      </c>
      <c r="K34" s="130">
        <v>11</v>
      </c>
      <c r="L34" s="131">
        <v>11</v>
      </c>
      <c r="M34" s="131">
        <v>9</v>
      </c>
      <c r="N34" s="131">
        <v>16</v>
      </c>
      <c r="O34" s="131">
        <v>16</v>
      </c>
      <c r="P34" s="182">
        <v>15</v>
      </c>
      <c r="Q34" s="252">
        <v>11</v>
      </c>
      <c r="R34" s="252">
        <v>17</v>
      </c>
      <c r="S34" s="252">
        <v>18</v>
      </c>
      <c r="T34" s="252">
        <v>38</v>
      </c>
      <c r="U34" s="252">
        <v>33</v>
      </c>
      <c r="V34" s="252">
        <v>26</v>
      </c>
      <c r="W34" s="252">
        <v>22</v>
      </c>
    </row>
    <row r="35" spans="2:23" ht="11.25">
      <c r="B35" s="135" t="s">
        <v>480</v>
      </c>
      <c r="C35" s="135" t="s">
        <v>198</v>
      </c>
      <c r="D35" s="135">
        <v>240</v>
      </c>
      <c r="E35" s="135">
        <v>3</v>
      </c>
      <c r="F35" s="136"/>
      <c r="G35" s="130"/>
      <c r="H35" s="130"/>
      <c r="I35" s="130"/>
      <c r="J35" s="130"/>
      <c r="K35" s="130"/>
      <c r="L35" s="131"/>
      <c r="M35" s="131"/>
      <c r="N35" s="131"/>
      <c r="O35" s="131"/>
      <c r="P35" s="182"/>
      <c r="Q35" s="252"/>
      <c r="R35" s="252">
        <v>14</v>
      </c>
      <c r="S35" s="252">
        <v>15</v>
      </c>
      <c r="T35" s="252">
        <v>16</v>
      </c>
      <c r="U35" s="252">
        <v>30</v>
      </c>
      <c r="V35" s="252">
        <v>18</v>
      </c>
      <c r="W35" s="252">
        <v>16</v>
      </c>
    </row>
    <row r="36" spans="2:23" ht="11.25">
      <c r="B36" s="135" t="s">
        <v>347</v>
      </c>
      <c r="C36" s="135" t="s">
        <v>198</v>
      </c>
      <c r="D36" s="135">
        <v>120</v>
      </c>
      <c r="E36" s="135">
        <v>1</v>
      </c>
      <c r="F36" s="136"/>
      <c r="G36" s="130"/>
      <c r="H36" s="130"/>
      <c r="I36" s="130"/>
      <c r="J36" s="130"/>
      <c r="K36" s="130"/>
      <c r="L36" s="131"/>
      <c r="M36" s="131">
        <v>21</v>
      </c>
      <c r="N36" s="131">
        <v>12</v>
      </c>
      <c r="O36" s="131">
        <v>12</v>
      </c>
      <c r="P36" s="182">
        <v>27</v>
      </c>
      <c r="Q36" s="252">
        <v>24</v>
      </c>
      <c r="R36" s="252">
        <v>8</v>
      </c>
      <c r="S36" s="252">
        <v>12</v>
      </c>
      <c r="T36" s="252">
        <v>25</v>
      </c>
      <c r="U36" s="252">
        <v>15</v>
      </c>
      <c r="V36" s="252">
        <v>12</v>
      </c>
      <c r="W36" s="252">
        <v>15</v>
      </c>
    </row>
    <row r="37" spans="2:23" ht="11.25">
      <c r="B37" s="135" t="s">
        <v>241</v>
      </c>
      <c r="C37" s="135" t="s">
        <v>198</v>
      </c>
      <c r="D37" s="135">
        <v>120</v>
      </c>
      <c r="E37" s="135">
        <v>1</v>
      </c>
      <c r="F37" s="136">
        <v>38</v>
      </c>
      <c r="G37" s="130">
        <v>44</v>
      </c>
      <c r="H37" s="130">
        <v>45</v>
      </c>
      <c r="I37" s="130">
        <v>29</v>
      </c>
      <c r="J37" s="130">
        <v>29</v>
      </c>
      <c r="K37" s="130">
        <v>43</v>
      </c>
      <c r="L37" s="131">
        <v>46</v>
      </c>
      <c r="M37" s="131">
        <v>47</v>
      </c>
      <c r="N37" s="131">
        <v>43</v>
      </c>
      <c r="O37" s="131">
        <v>43</v>
      </c>
      <c r="P37" s="182">
        <v>28</v>
      </c>
      <c r="Q37" s="252">
        <v>37</v>
      </c>
      <c r="R37" s="252">
        <v>13</v>
      </c>
      <c r="S37" s="252">
        <v>11</v>
      </c>
      <c r="T37" s="252">
        <v>13</v>
      </c>
      <c r="U37" s="252">
        <v>12</v>
      </c>
      <c r="V37" s="252">
        <v>0</v>
      </c>
      <c r="W37" s="252"/>
    </row>
    <row r="38" spans="2:23" ht="11.25">
      <c r="B38" s="135" t="s">
        <v>241</v>
      </c>
      <c r="C38" s="135" t="s">
        <v>198</v>
      </c>
      <c r="D38" s="135">
        <v>120</v>
      </c>
      <c r="E38" s="135">
        <v>2</v>
      </c>
      <c r="F38" s="136">
        <v>6</v>
      </c>
      <c r="G38" s="130"/>
      <c r="H38" s="130">
        <v>11</v>
      </c>
      <c r="I38" s="130">
        <v>26</v>
      </c>
      <c r="J38" s="130">
        <v>25</v>
      </c>
      <c r="K38" s="130">
        <v>15</v>
      </c>
      <c r="L38" s="131">
        <v>29</v>
      </c>
      <c r="M38" s="131">
        <v>27</v>
      </c>
      <c r="N38" s="131">
        <v>28</v>
      </c>
      <c r="O38" s="131">
        <v>28</v>
      </c>
      <c r="P38" s="182">
        <v>30</v>
      </c>
      <c r="Q38" s="252">
        <v>23</v>
      </c>
      <c r="R38" s="252">
        <v>14</v>
      </c>
      <c r="S38" s="252">
        <v>10</v>
      </c>
      <c r="T38" s="252">
        <v>9</v>
      </c>
      <c r="U38" s="252">
        <v>6</v>
      </c>
      <c r="V38" s="252">
        <v>13</v>
      </c>
      <c r="W38" s="252"/>
    </row>
    <row r="39" spans="2:23" ht="11.25">
      <c r="B39" s="135" t="s">
        <v>241</v>
      </c>
      <c r="C39" s="135" t="s">
        <v>198</v>
      </c>
      <c r="D39" s="135">
        <v>120</v>
      </c>
      <c r="E39" s="135">
        <v>3</v>
      </c>
      <c r="F39" s="136"/>
      <c r="G39" s="130"/>
      <c r="H39" s="130"/>
      <c r="I39" s="130"/>
      <c r="J39" s="130"/>
      <c r="K39" s="130"/>
      <c r="L39" s="131"/>
      <c r="M39" s="131">
        <v>17</v>
      </c>
      <c r="N39" s="131">
        <v>22</v>
      </c>
      <c r="O39" s="131">
        <v>22</v>
      </c>
      <c r="P39" s="182">
        <v>13</v>
      </c>
      <c r="Q39" s="252">
        <v>14</v>
      </c>
      <c r="R39" s="252">
        <v>10</v>
      </c>
      <c r="S39" s="252">
        <v>6</v>
      </c>
      <c r="T39" s="252">
        <v>9</v>
      </c>
      <c r="U39" s="252">
        <v>4</v>
      </c>
      <c r="V39" s="252">
        <v>0</v>
      </c>
      <c r="W39" s="252"/>
    </row>
    <row r="40" spans="2:23" ht="11.25">
      <c r="B40" s="135" t="s">
        <v>242</v>
      </c>
      <c r="C40" s="135" t="s">
        <v>198</v>
      </c>
      <c r="D40" s="135">
        <v>120</v>
      </c>
      <c r="E40" s="135">
        <v>1</v>
      </c>
      <c r="F40" s="136">
        <v>11</v>
      </c>
      <c r="G40" s="130">
        <v>12</v>
      </c>
      <c r="H40" s="130">
        <v>8</v>
      </c>
      <c r="I40" s="130">
        <v>13</v>
      </c>
      <c r="J40" s="130">
        <v>14</v>
      </c>
      <c r="K40" s="130">
        <v>14</v>
      </c>
      <c r="L40" s="131">
        <v>14</v>
      </c>
      <c r="M40" s="131"/>
      <c r="N40" s="131"/>
      <c r="O40" s="131"/>
      <c r="P40" s="182"/>
      <c r="Q40" s="252"/>
      <c r="R40" s="252"/>
      <c r="S40" s="252"/>
      <c r="T40" s="252"/>
      <c r="U40" s="252"/>
      <c r="V40" s="252"/>
      <c r="W40" s="252"/>
    </row>
    <row r="41" spans="2:23" ht="11.25">
      <c r="B41" s="135" t="s">
        <v>242</v>
      </c>
      <c r="C41" s="135" t="s">
        <v>198</v>
      </c>
      <c r="D41" s="135">
        <v>120</v>
      </c>
      <c r="E41" s="135">
        <v>2</v>
      </c>
      <c r="F41" s="136"/>
      <c r="G41" s="130"/>
      <c r="H41" s="130">
        <v>6</v>
      </c>
      <c r="I41" s="130">
        <v>8</v>
      </c>
      <c r="J41" s="130">
        <v>8</v>
      </c>
      <c r="K41" s="130">
        <v>8</v>
      </c>
      <c r="L41" s="131">
        <v>8</v>
      </c>
      <c r="M41" s="131"/>
      <c r="N41" s="131"/>
      <c r="O41" s="131"/>
      <c r="P41" s="182"/>
      <c r="Q41" s="252"/>
      <c r="R41" s="252"/>
      <c r="S41" s="252"/>
      <c r="T41" s="252"/>
      <c r="U41" s="252"/>
      <c r="V41" s="252"/>
      <c r="W41" s="252"/>
    </row>
    <row r="42" spans="2:23" ht="11.25">
      <c r="B42" s="135" t="s">
        <v>242</v>
      </c>
      <c r="C42" s="135" t="s">
        <v>198</v>
      </c>
      <c r="D42" s="135">
        <v>80</v>
      </c>
      <c r="E42" s="135">
        <v>2</v>
      </c>
      <c r="F42" s="136">
        <v>4</v>
      </c>
      <c r="G42" s="130"/>
      <c r="H42" s="130"/>
      <c r="I42" s="130"/>
      <c r="J42" s="130"/>
      <c r="K42" s="130"/>
      <c r="L42" s="131"/>
      <c r="M42" s="131"/>
      <c r="N42" s="131"/>
      <c r="O42" s="131"/>
      <c r="P42" s="182"/>
      <c r="Q42" s="252"/>
      <c r="R42" s="252"/>
      <c r="S42" s="252"/>
      <c r="T42" s="252"/>
      <c r="U42" s="252"/>
      <c r="V42" s="252"/>
      <c r="W42" s="252"/>
    </row>
    <row r="43" spans="2:23" ht="11.25">
      <c r="B43" s="135" t="s">
        <v>243</v>
      </c>
      <c r="C43" s="135" t="s">
        <v>336</v>
      </c>
      <c r="D43" s="135">
        <v>80</v>
      </c>
      <c r="E43" s="135">
        <v>1</v>
      </c>
      <c r="F43" s="136"/>
      <c r="G43" s="130"/>
      <c r="H43" s="130"/>
      <c r="I43" s="130"/>
      <c r="J43" s="130"/>
      <c r="K43" s="130"/>
      <c r="L43" s="131"/>
      <c r="M43" s="131"/>
      <c r="N43" s="131"/>
      <c r="O43" s="131"/>
      <c r="P43" s="182">
        <v>9</v>
      </c>
      <c r="Q43" s="252"/>
      <c r="R43" s="252"/>
      <c r="S43" s="252"/>
      <c r="T43" s="252"/>
      <c r="U43" s="252"/>
      <c r="V43" s="252"/>
      <c r="W43" s="252"/>
    </row>
    <row r="44" spans="2:23" ht="11.25">
      <c r="B44" s="135" t="s">
        <v>243</v>
      </c>
      <c r="C44" s="135" t="s">
        <v>198</v>
      </c>
      <c r="D44" s="135">
        <v>100</v>
      </c>
      <c r="E44" s="135"/>
      <c r="F44" s="136"/>
      <c r="G44" s="130"/>
      <c r="H44" s="130"/>
      <c r="I44" s="130">
        <v>12</v>
      </c>
      <c r="J44" s="130">
        <v>15</v>
      </c>
      <c r="K44" s="130"/>
      <c r="L44" s="131"/>
      <c r="M44" s="131"/>
      <c r="N44" s="131"/>
      <c r="O44" s="131"/>
      <c r="P44" s="182"/>
      <c r="Q44" s="252"/>
      <c r="R44" s="252"/>
      <c r="S44" s="252"/>
      <c r="T44" s="252"/>
      <c r="U44" s="252"/>
      <c r="V44" s="252"/>
      <c r="W44" s="252"/>
    </row>
    <row r="45" spans="2:23" ht="11.25">
      <c r="B45" s="135" t="s">
        <v>244</v>
      </c>
      <c r="C45" s="135" t="s">
        <v>198</v>
      </c>
      <c r="D45" s="135">
        <v>140</v>
      </c>
      <c r="E45" s="135"/>
      <c r="F45" s="136"/>
      <c r="G45" s="130"/>
      <c r="H45" s="130"/>
      <c r="I45" s="130"/>
      <c r="J45" s="130">
        <v>10</v>
      </c>
      <c r="K45" s="130">
        <v>8</v>
      </c>
      <c r="L45" s="131"/>
      <c r="M45" s="131"/>
      <c r="N45" s="131"/>
      <c r="O45" s="131"/>
      <c r="P45" s="182"/>
      <c r="Q45" s="252"/>
      <c r="R45" s="252"/>
      <c r="S45" s="252"/>
      <c r="T45" s="252"/>
      <c r="U45" s="252"/>
      <c r="V45" s="252"/>
      <c r="W45" s="252"/>
    </row>
    <row r="46" spans="2:23" ht="11.25">
      <c r="B46" s="135" t="s">
        <v>245</v>
      </c>
      <c r="C46" s="135" t="s">
        <v>198</v>
      </c>
      <c r="D46" s="135">
        <v>20</v>
      </c>
      <c r="E46" s="135"/>
      <c r="F46" s="136"/>
      <c r="G46" s="130"/>
      <c r="H46" s="130"/>
      <c r="I46" s="130"/>
      <c r="J46" s="130">
        <v>18</v>
      </c>
      <c r="K46" s="130">
        <v>18</v>
      </c>
      <c r="L46" s="131">
        <v>16</v>
      </c>
      <c r="M46" s="131">
        <v>9</v>
      </c>
      <c r="N46" s="131">
        <v>0</v>
      </c>
      <c r="O46" s="131">
        <v>0</v>
      </c>
      <c r="P46" s="182"/>
      <c r="Q46" s="252"/>
      <c r="R46" s="252"/>
      <c r="S46" s="252"/>
      <c r="T46" s="252"/>
      <c r="U46" s="252"/>
      <c r="V46" s="252"/>
      <c r="W46" s="252"/>
    </row>
    <row r="47" spans="2:23" ht="11.25">
      <c r="B47" s="135" t="s">
        <v>246</v>
      </c>
      <c r="C47" s="135" t="s">
        <v>198</v>
      </c>
      <c r="D47" s="135">
        <v>60</v>
      </c>
      <c r="E47" s="135"/>
      <c r="F47" s="136"/>
      <c r="G47" s="130"/>
      <c r="H47" s="130"/>
      <c r="I47" s="130"/>
      <c r="J47" s="130"/>
      <c r="K47" s="130"/>
      <c r="L47" s="131"/>
      <c r="M47" s="131"/>
      <c r="N47" s="131"/>
      <c r="O47" s="131"/>
      <c r="P47" s="182"/>
      <c r="Q47" s="252"/>
      <c r="R47" s="252"/>
      <c r="S47" s="252"/>
      <c r="T47" s="252"/>
      <c r="U47" s="252"/>
      <c r="V47" s="252"/>
      <c r="W47" s="252"/>
    </row>
    <row r="48" spans="2:23" ht="11.25">
      <c r="B48" s="135" t="s">
        <v>197</v>
      </c>
      <c r="C48" s="135" t="s">
        <v>198</v>
      </c>
      <c r="D48" s="135">
        <v>80</v>
      </c>
      <c r="E48" s="135"/>
      <c r="F48" s="136"/>
      <c r="G48" s="130"/>
      <c r="H48" s="130">
        <v>8</v>
      </c>
      <c r="I48" s="130"/>
      <c r="J48" s="130"/>
      <c r="K48" s="130"/>
      <c r="L48" s="131"/>
      <c r="M48" s="131"/>
      <c r="N48" s="131"/>
      <c r="O48" s="131"/>
      <c r="P48" s="182"/>
      <c r="Q48" s="252"/>
      <c r="R48" s="252"/>
      <c r="S48" s="252"/>
      <c r="T48" s="252"/>
      <c r="U48" s="252"/>
      <c r="V48" s="252"/>
      <c r="W48" s="252"/>
    </row>
    <row r="49" spans="2:23" ht="11.25">
      <c r="B49" s="135" t="s">
        <v>247</v>
      </c>
      <c r="C49" s="135" t="s">
        <v>223</v>
      </c>
      <c r="D49" s="135">
        <v>240</v>
      </c>
      <c r="E49" s="135">
        <v>1</v>
      </c>
      <c r="F49" s="136">
        <v>9</v>
      </c>
      <c r="G49" s="130">
        <v>9</v>
      </c>
      <c r="H49" s="130">
        <v>10</v>
      </c>
      <c r="I49" s="130">
        <v>13</v>
      </c>
      <c r="J49" s="130">
        <v>13</v>
      </c>
      <c r="K49" s="130">
        <v>10</v>
      </c>
      <c r="L49" s="131">
        <v>9</v>
      </c>
      <c r="M49" s="131">
        <v>12</v>
      </c>
      <c r="N49" s="131">
        <v>13</v>
      </c>
      <c r="O49" s="131">
        <v>13</v>
      </c>
      <c r="P49" s="182">
        <v>12</v>
      </c>
      <c r="Q49" s="252">
        <v>8</v>
      </c>
      <c r="R49" s="252">
        <v>8</v>
      </c>
      <c r="S49" s="252">
        <v>8</v>
      </c>
      <c r="T49" s="252">
        <v>11</v>
      </c>
      <c r="U49" s="252">
        <v>8</v>
      </c>
      <c r="V49" s="252">
        <v>0</v>
      </c>
      <c r="W49" s="252"/>
    </row>
    <row r="50" spans="2:23" ht="11.25">
      <c r="B50" s="135" t="s">
        <v>248</v>
      </c>
      <c r="C50" s="135" t="s">
        <v>198</v>
      </c>
      <c r="D50" s="135">
        <v>120</v>
      </c>
      <c r="E50" s="135">
        <v>1</v>
      </c>
      <c r="F50" s="136"/>
      <c r="G50" s="130">
        <v>16</v>
      </c>
      <c r="H50" s="130">
        <v>10</v>
      </c>
      <c r="I50" s="130">
        <v>12</v>
      </c>
      <c r="J50" s="130">
        <v>20</v>
      </c>
      <c r="K50" s="130">
        <v>17</v>
      </c>
      <c r="L50" s="131">
        <v>22</v>
      </c>
      <c r="M50" s="131">
        <v>21</v>
      </c>
      <c r="N50" s="131">
        <v>14</v>
      </c>
      <c r="O50" s="131">
        <v>14</v>
      </c>
      <c r="P50" s="182">
        <v>16</v>
      </c>
      <c r="Q50" s="252">
        <v>16</v>
      </c>
      <c r="R50" s="252">
        <v>18</v>
      </c>
      <c r="S50" s="252">
        <v>15</v>
      </c>
      <c r="T50" s="252">
        <v>16</v>
      </c>
      <c r="U50" s="252">
        <v>13</v>
      </c>
      <c r="V50" s="252">
        <v>10</v>
      </c>
      <c r="W50" s="252"/>
    </row>
    <row r="51" spans="2:23" ht="11.25">
      <c r="B51" s="135" t="s">
        <v>248</v>
      </c>
      <c r="C51" s="135" t="s">
        <v>198</v>
      </c>
      <c r="D51" s="135">
        <v>240</v>
      </c>
      <c r="E51" s="135"/>
      <c r="F51" s="136"/>
      <c r="G51" s="130"/>
      <c r="H51" s="130"/>
      <c r="I51" s="130"/>
      <c r="J51" s="130"/>
      <c r="K51" s="130"/>
      <c r="L51" s="131"/>
      <c r="M51" s="131"/>
      <c r="N51" s="131"/>
      <c r="O51" s="131"/>
      <c r="P51" s="182"/>
      <c r="Q51" s="252"/>
      <c r="R51" s="252"/>
      <c r="S51" s="252"/>
      <c r="T51" s="252"/>
      <c r="U51" s="252"/>
      <c r="V51" s="252"/>
      <c r="W51" s="252">
        <v>21</v>
      </c>
    </row>
    <row r="52" spans="2:23" ht="11.25">
      <c r="B52" s="135" t="s">
        <v>249</v>
      </c>
      <c r="C52" s="135" t="s">
        <v>198</v>
      </c>
      <c r="D52" s="135">
        <v>240</v>
      </c>
      <c r="E52" s="135">
        <v>1</v>
      </c>
      <c r="F52" s="136"/>
      <c r="G52" s="130"/>
      <c r="H52" s="130">
        <v>8</v>
      </c>
      <c r="I52" s="130">
        <v>4</v>
      </c>
      <c r="J52" s="130">
        <v>10</v>
      </c>
      <c r="K52" s="130">
        <v>8</v>
      </c>
      <c r="L52" s="131">
        <v>8</v>
      </c>
      <c r="M52" s="131"/>
      <c r="N52" s="131">
        <v>14</v>
      </c>
      <c r="O52" s="131">
        <v>14</v>
      </c>
      <c r="P52" s="182">
        <v>7</v>
      </c>
      <c r="Q52" s="252">
        <v>4</v>
      </c>
      <c r="R52" s="252"/>
      <c r="S52" s="252"/>
      <c r="T52" s="252"/>
      <c r="U52" s="252"/>
      <c r="V52" s="252"/>
      <c r="W52" s="252"/>
    </row>
    <row r="53" spans="2:23" ht="11.25">
      <c r="B53" s="135" t="s">
        <v>481</v>
      </c>
      <c r="C53" s="135" t="s">
        <v>198</v>
      </c>
      <c r="D53" s="135">
        <v>240</v>
      </c>
      <c r="E53" s="135">
        <v>2</v>
      </c>
      <c r="F53" s="136">
        <v>11</v>
      </c>
      <c r="G53" s="130"/>
      <c r="H53" s="130"/>
      <c r="I53" s="130">
        <v>5</v>
      </c>
      <c r="J53" s="130"/>
      <c r="K53" s="130">
        <v>8</v>
      </c>
      <c r="L53" s="131">
        <v>8</v>
      </c>
      <c r="M53" s="131"/>
      <c r="N53" s="131">
        <v>1</v>
      </c>
      <c r="O53" s="131">
        <v>1</v>
      </c>
      <c r="P53" s="182">
        <v>6</v>
      </c>
      <c r="Q53" s="252">
        <v>11</v>
      </c>
      <c r="R53" s="252">
        <v>9</v>
      </c>
      <c r="S53" s="252">
        <v>4</v>
      </c>
      <c r="T53" s="252">
        <v>5</v>
      </c>
      <c r="U53" s="252">
        <v>7</v>
      </c>
      <c r="V53" s="252">
        <v>4</v>
      </c>
      <c r="W53" s="252"/>
    </row>
    <row r="54" spans="2:23" ht="11.25">
      <c r="B54" s="135" t="s">
        <v>482</v>
      </c>
      <c r="C54" s="135" t="s">
        <v>198</v>
      </c>
      <c r="D54" s="556">
        <v>0</v>
      </c>
      <c r="E54" s="135">
        <v>3</v>
      </c>
      <c r="F54" s="136"/>
      <c r="G54" s="130"/>
      <c r="H54" s="130"/>
      <c r="I54" s="130"/>
      <c r="J54" s="130"/>
      <c r="K54" s="130"/>
      <c r="L54" s="131"/>
      <c r="M54" s="131"/>
      <c r="N54" s="131"/>
      <c r="O54" s="131"/>
      <c r="P54" s="182"/>
      <c r="Q54" s="252"/>
      <c r="R54" s="252"/>
      <c r="S54" s="252"/>
      <c r="T54" s="252"/>
      <c r="U54" s="252">
        <v>4</v>
      </c>
      <c r="V54" s="252">
        <v>4</v>
      </c>
      <c r="W54" s="252"/>
    </row>
    <row r="55" spans="2:23" ht="11.25">
      <c r="B55" s="135" t="s">
        <v>249</v>
      </c>
      <c r="C55" s="135" t="s">
        <v>198</v>
      </c>
      <c r="D55" s="135">
        <v>240</v>
      </c>
      <c r="E55" s="135">
        <v>3</v>
      </c>
      <c r="F55" s="136"/>
      <c r="G55" s="130"/>
      <c r="H55" s="130"/>
      <c r="I55" s="130"/>
      <c r="J55" s="130"/>
      <c r="K55" s="130"/>
      <c r="L55" s="131"/>
      <c r="M55" s="131"/>
      <c r="N55" s="131"/>
      <c r="O55" s="131"/>
      <c r="P55" s="182"/>
      <c r="Q55" s="252"/>
      <c r="R55" s="252"/>
      <c r="S55" s="252">
        <v>5</v>
      </c>
      <c r="T55" s="252">
        <v>5</v>
      </c>
      <c r="U55" s="252"/>
      <c r="V55" s="252"/>
      <c r="W55" s="252"/>
    </row>
    <row r="56" spans="2:23" ht="11.25">
      <c r="B56" s="135" t="s">
        <v>250</v>
      </c>
      <c r="C56" s="135" t="s">
        <v>10</v>
      </c>
      <c r="D56" s="135">
        <v>320</v>
      </c>
      <c r="E56" s="135">
        <v>1</v>
      </c>
      <c r="F56" s="136">
        <v>27</v>
      </c>
      <c r="G56" s="130">
        <v>22</v>
      </c>
      <c r="H56" s="130"/>
      <c r="I56" s="130"/>
      <c r="J56" s="130"/>
      <c r="K56" s="130"/>
      <c r="L56" s="131"/>
      <c r="M56" s="131"/>
      <c r="N56" s="131"/>
      <c r="O56" s="131"/>
      <c r="P56" s="182"/>
      <c r="Q56" s="252"/>
      <c r="R56" s="252"/>
      <c r="S56" s="252"/>
      <c r="T56" s="252"/>
      <c r="U56" s="252"/>
      <c r="V56" s="252"/>
      <c r="W56" s="252"/>
    </row>
    <row r="57" spans="2:23" ht="11.25">
      <c r="B57" s="135" t="s">
        <v>251</v>
      </c>
      <c r="C57" s="135" t="s">
        <v>221</v>
      </c>
      <c r="D57" s="135">
        <v>280</v>
      </c>
      <c r="E57" s="135">
        <v>1</v>
      </c>
      <c r="F57" s="136">
        <v>2</v>
      </c>
      <c r="G57" s="130"/>
      <c r="H57" s="130"/>
      <c r="I57" s="130"/>
      <c r="J57" s="130"/>
      <c r="K57" s="130"/>
      <c r="L57" s="131"/>
      <c r="M57" s="131"/>
      <c r="N57" s="131"/>
      <c r="O57" s="131"/>
      <c r="P57" s="182"/>
      <c r="Q57" s="252"/>
      <c r="R57" s="252"/>
      <c r="S57" s="252"/>
      <c r="T57" s="252"/>
      <c r="U57" s="252"/>
      <c r="V57" s="252"/>
      <c r="W57" s="252"/>
    </row>
    <row r="58" spans="2:23" ht="11.25">
      <c r="B58" s="135" t="s">
        <v>251</v>
      </c>
      <c r="C58" s="135" t="s">
        <v>221</v>
      </c>
      <c r="D58" s="135">
        <v>280</v>
      </c>
      <c r="E58" s="135">
        <v>2</v>
      </c>
      <c r="F58" s="136">
        <v>6</v>
      </c>
      <c r="G58" s="130"/>
      <c r="H58" s="130"/>
      <c r="I58" s="130"/>
      <c r="J58" s="130"/>
      <c r="K58" s="130"/>
      <c r="L58" s="131"/>
      <c r="M58" s="131"/>
      <c r="N58" s="131"/>
      <c r="O58" s="131"/>
      <c r="P58" s="182"/>
      <c r="Q58" s="252"/>
      <c r="R58" s="252"/>
      <c r="S58" s="252"/>
      <c r="T58" s="252"/>
      <c r="U58" s="252"/>
      <c r="V58" s="252"/>
      <c r="W58" s="252"/>
    </row>
    <row r="59" spans="2:23" ht="11.25">
      <c r="B59" s="135" t="s">
        <v>252</v>
      </c>
      <c r="C59" s="135" t="s">
        <v>221</v>
      </c>
      <c r="D59" s="135">
        <v>240</v>
      </c>
      <c r="E59" s="135">
        <v>1</v>
      </c>
      <c r="F59" s="136">
        <v>6</v>
      </c>
      <c r="G59" s="130"/>
      <c r="H59" s="130"/>
      <c r="I59" s="130"/>
      <c r="J59" s="130"/>
      <c r="K59" s="130"/>
      <c r="L59" s="131"/>
      <c r="M59" s="131"/>
      <c r="N59" s="131"/>
      <c r="O59" s="131"/>
      <c r="P59" s="182"/>
      <c r="Q59" s="252"/>
      <c r="R59" s="252"/>
      <c r="S59" s="252"/>
      <c r="T59" s="252"/>
      <c r="U59" s="252"/>
      <c r="V59" s="252"/>
      <c r="W59" s="252"/>
    </row>
    <row r="60" spans="2:23" ht="11.25">
      <c r="B60" s="135" t="s">
        <v>252</v>
      </c>
      <c r="C60" s="135" t="s">
        <v>221</v>
      </c>
      <c r="D60" s="135">
        <v>240</v>
      </c>
      <c r="E60" s="135">
        <v>2</v>
      </c>
      <c r="F60" s="136">
        <v>3</v>
      </c>
      <c r="G60" s="130"/>
      <c r="H60" s="130"/>
      <c r="I60" s="130"/>
      <c r="J60" s="130"/>
      <c r="K60" s="130"/>
      <c r="L60" s="131"/>
      <c r="M60" s="131"/>
      <c r="N60" s="131"/>
      <c r="O60" s="131"/>
      <c r="P60" s="182"/>
      <c r="Q60" s="252"/>
      <c r="R60" s="252"/>
      <c r="S60" s="252"/>
      <c r="T60" s="252"/>
      <c r="U60" s="252"/>
      <c r="V60" s="252"/>
      <c r="W60" s="252"/>
    </row>
    <row r="61" spans="2:23" ht="11.25">
      <c r="B61" s="135" t="s">
        <v>252</v>
      </c>
      <c r="C61" s="135" t="s">
        <v>221</v>
      </c>
      <c r="D61" s="135">
        <v>240</v>
      </c>
      <c r="E61" s="135">
        <v>3</v>
      </c>
      <c r="F61" s="136">
        <v>6</v>
      </c>
      <c r="G61" s="130"/>
      <c r="H61" s="130"/>
      <c r="I61" s="130"/>
      <c r="J61" s="130"/>
      <c r="K61" s="130"/>
      <c r="L61" s="131"/>
      <c r="M61" s="131"/>
      <c r="N61" s="131"/>
      <c r="O61" s="131"/>
      <c r="P61" s="182"/>
      <c r="Q61" s="252"/>
      <c r="R61" s="252"/>
      <c r="S61" s="252"/>
      <c r="T61" s="252"/>
      <c r="U61" s="252"/>
      <c r="V61" s="252"/>
      <c r="W61" s="252"/>
    </row>
    <row r="62" spans="2:23" ht="11.25">
      <c r="B62" s="135" t="s">
        <v>252</v>
      </c>
      <c r="C62" s="135" t="s">
        <v>221</v>
      </c>
      <c r="D62" s="135">
        <v>240</v>
      </c>
      <c r="E62" s="135">
        <v>4</v>
      </c>
      <c r="F62" s="136">
        <v>8</v>
      </c>
      <c r="G62" s="130">
        <v>14</v>
      </c>
      <c r="H62" s="130">
        <v>13</v>
      </c>
      <c r="I62" s="130">
        <v>13</v>
      </c>
      <c r="J62" s="130"/>
      <c r="K62" s="130"/>
      <c r="L62" s="131"/>
      <c r="M62" s="131"/>
      <c r="N62" s="131"/>
      <c r="O62" s="131"/>
      <c r="P62" s="182"/>
      <c r="Q62" s="252"/>
      <c r="R62" s="252"/>
      <c r="S62" s="252"/>
      <c r="T62" s="252"/>
      <c r="U62" s="252"/>
      <c r="V62" s="252"/>
      <c r="W62" s="252"/>
    </row>
    <row r="63" spans="2:23" ht="11.25">
      <c r="B63" s="135" t="s">
        <v>253</v>
      </c>
      <c r="C63" s="135" t="s">
        <v>223</v>
      </c>
      <c r="D63" s="135">
        <v>240</v>
      </c>
      <c r="E63" s="135">
        <v>1</v>
      </c>
      <c r="F63" s="136">
        <v>15</v>
      </c>
      <c r="G63" s="130">
        <v>11</v>
      </c>
      <c r="H63" s="130">
        <v>17</v>
      </c>
      <c r="I63" s="130">
        <v>16</v>
      </c>
      <c r="J63" s="130">
        <v>10</v>
      </c>
      <c r="K63" s="130">
        <v>14</v>
      </c>
      <c r="L63" s="131">
        <v>12</v>
      </c>
      <c r="M63" s="131">
        <v>10</v>
      </c>
      <c r="N63" s="131">
        <v>10</v>
      </c>
      <c r="O63" s="131">
        <v>10</v>
      </c>
      <c r="P63" s="182">
        <v>19</v>
      </c>
      <c r="Q63" s="252">
        <v>18</v>
      </c>
      <c r="R63" s="252">
        <v>15</v>
      </c>
      <c r="S63" s="252">
        <v>13</v>
      </c>
      <c r="T63" s="252">
        <v>22</v>
      </c>
      <c r="U63" s="252"/>
      <c r="V63" s="252">
        <v>22</v>
      </c>
      <c r="W63" s="252">
        <v>26</v>
      </c>
    </row>
    <row r="64" spans="2:23" ht="11.25">
      <c r="B64" s="135" t="s">
        <v>253</v>
      </c>
      <c r="C64" s="135" t="s">
        <v>223</v>
      </c>
      <c r="D64" s="135">
        <v>480</v>
      </c>
      <c r="E64" s="135">
        <v>1</v>
      </c>
      <c r="F64" s="136"/>
      <c r="G64" s="130"/>
      <c r="H64" s="130"/>
      <c r="I64" s="130"/>
      <c r="J64" s="130"/>
      <c r="K64" s="130"/>
      <c r="L64" s="131"/>
      <c r="M64" s="131"/>
      <c r="N64" s="131"/>
      <c r="O64" s="131"/>
      <c r="P64" s="182"/>
      <c r="Q64" s="252"/>
      <c r="R64" s="252"/>
      <c r="S64" s="252"/>
      <c r="T64" s="252"/>
      <c r="U64" s="252">
        <v>27</v>
      </c>
      <c r="V64" s="252"/>
      <c r="W64" s="252"/>
    </row>
    <row r="65" spans="2:23" ht="11.25">
      <c r="B65" s="135" t="s">
        <v>253</v>
      </c>
      <c r="C65" s="135" t="s">
        <v>223</v>
      </c>
      <c r="D65" s="135">
        <v>240</v>
      </c>
      <c r="E65" s="135">
        <v>2</v>
      </c>
      <c r="F65" s="136"/>
      <c r="G65" s="130"/>
      <c r="H65" s="130"/>
      <c r="I65" s="130"/>
      <c r="J65" s="130"/>
      <c r="K65" s="130"/>
      <c r="L65" s="131"/>
      <c r="M65" s="131"/>
      <c r="N65" s="131"/>
      <c r="O65" s="131"/>
      <c r="P65" s="182"/>
      <c r="Q65" s="252"/>
      <c r="R65" s="252"/>
      <c r="S65" s="252"/>
      <c r="T65" s="252"/>
      <c r="U65" s="252"/>
      <c r="V65" s="252"/>
      <c r="W65" s="252"/>
    </row>
    <row r="66" spans="2:23" ht="11.25">
      <c r="B66" s="135" t="s">
        <v>254</v>
      </c>
      <c r="C66" s="135" t="s">
        <v>198</v>
      </c>
      <c r="D66" s="135">
        <v>240</v>
      </c>
      <c r="E66" s="135">
        <v>1</v>
      </c>
      <c r="F66" s="136">
        <v>4</v>
      </c>
      <c r="G66" s="130">
        <v>11</v>
      </c>
      <c r="H66" s="130">
        <v>7</v>
      </c>
      <c r="I66" s="130">
        <v>5</v>
      </c>
      <c r="J66" s="130">
        <v>9</v>
      </c>
      <c r="K66" s="130">
        <v>7</v>
      </c>
      <c r="L66" s="131">
        <v>10</v>
      </c>
      <c r="M66" s="131">
        <v>4</v>
      </c>
      <c r="N66" s="131">
        <v>5</v>
      </c>
      <c r="O66" s="131">
        <v>5</v>
      </c>
      <c r="P66" s="182">
        <v>10</v>
      </c>
      <c r="Q66" s="252">
        <v>7</v>
      </c>
      <c r="R66" s="252"/>
      <c r="S66" s="252"/>
      <c r="T66" s="252"/>
      <c r="U66" s="252"/>
      <c r="V66" s="252"/>
      <c r="W66" s="252"/>
    </row>
    <row r="67" spans="2:23" ht="11.25">
      <c r="B67" s="135" t="s">
        <v>483</v>
      </c>
      <c r="C67" s="135" t="s">
        <v>198</v>
      </c>
      <c r="D67" s="135">
        <v>240</v>
      </c>
      <c r="E67" s="135">
        <v>2</v>
      </c>
      <c r="F67" s="136">
        <v>5</v>
      </c>
      <c r="G67" s="130"/>
      <c r="H67" s="130">
        <v>4</v>
      </c>
      <c r="I67" s="130">
        <v>3</v>
      </c>
      <c r="J67" s="130">
        <v>3</v>
      </c>
      <c r="K67" s="130">
        <v>2</v>
      </c>
      <c r="L67" s="131">
        <v>3</v>
      </c>
      <c r="M67" s="131">
        <v>10</v>
      </c>
      <c r="N67" s="131">
        <v>3</v>
      </c>
      <c r="O67" s="131">
        <v>3</v>
      </c>
      <c r="P67" s="182">
        <v>5</v>
      </c>
      <c r="Q67" s="252">
        <v>5</v>
      </c>
      <c r="R67" s="252">
        <v>11</v>
      </c>
      <c r="S67" s="252">
        <v>9</v>
      </c>
      <c r="T67" s="252">
        <v>10</v>
      </c>
      <c r="U67" s="252">
        <v>9</v>
      </c>
      <c r="V67" s="252">
        <v>12</v>
      </c>
      <c r="W67" s="252">
        <v>9</v>
      </c>
    </row>
    <row r="68" spans="2:23" ht="11.25">
      <c r="B68" s="135" t="s">
        <v>484</v>
      </c>
      <c r="C68" s="135" t="s">
        <v>198</v>
      </c>
      <c r="D68" s="556">
        <v>0</v>
      </c>
      <c r="E68" s="135">
        <v>3</v>
      </c>
      <c r="F68" s="136"/>
      <c r="G68" s="130"/>
      <c r="H68" s="130"/>
      <c r="I68" s="130"/>
      <c r="J68" s="130"/>
      <c r="K68" s="130"/>
      <c r="L68" s="131"/>
      <c r="M68" s="131"/>
      <c r="N68" s="131"/>
      <c r="O68" s="131"/>
      <c r="P68" s="182"/>
      <c r="Q68" s="252"/>
      <c r="R68" s="252"/>
      <c r="S68" s="252"/>
      <c r="T68" s="252"/>
      <c r="U68" s="252">
        <v>4</v>
      </c>
      <c r="V68" s="252">
        <v>5</v>
      </c>
      <c r="W68" s="252">
        <v>9</v>
      </c>
    </row>
    <row r="69" spans="2:23" ht="11.25">
      <c r="B69" s="135" t="s">
        <v>254</v>
      </c>
      <c r="C69" s="135" t="s">
        <v>198</v>
      </c>
      <c r="D69" s="135">
        <v>240</v>
      </c>
      <c r="E69" s="135">
        <v>3</v>
      </c>
      <c r="F69" s="136"/>
      <c r="G69" s="130"/>
      <c r="H69" s="130"/>
      <c r="I69" s="130"/>
      <c r="J69" s="130"/>
      <c r="K69" s="130"/>
      <c r="L69" s="131"/>
      <c r="M69" s="131"/>
      <c r="N69" s="131"/>
      <c r="O69" s="131"/>
      <c r="P69" s="182"/>
      <c r="Q69" s="252"/>
      <c r="R69" s="252">
        <v>2</v>
      </c>
      <c r="S69" s="252">
        <v>5</v>
      </c>
      <c r="T69" s="252">
        <v>2</v>
      </c>
      <c r="U69" s="252"/>
      <c r="V69" s="252"/>
      <c r="W69" s="252"/>
    </row>
    <row r="70" spans="2:23" ht="11.25">
      <c r="B70" s="135" t="s">
        <v>346</v>
      </c>
      <c r="C70" s="135" t="s">
        <v>198</v>
      </c>
      <c r="D70" s="135">
        <v>120</v>
      </c>
      <c r="E70" s="135">
        <v>1</v>
      </c>
      <c r="F70" s="136"/>
      <c r="G70" s="130"/>
      <c r="H70" s="130"/>
      <c r="I70" s="130"/>
      <c r="J70" s="130"/>
      <c r="K70" s="130"/>
      <c r="L70" s="131"/>
      <c r="M70" s="131"/>
      <c r="N70" s="131"/>
      <c r="O70" s="131"/>
      <c r="P70" s="182"/>
      <c r="Q70" s="252"/>
      <c r="R70" s="252">
        <v>10</v>
      </c>
      <c r="S70" s="252">
        <v>9</v>
      </c>
      <c r="T70" s="252">
        <v>12</v>
      </c>
      <c r="U70" s="252">
        <v>9</v>
      </c>
      <c r="V70" s="252">
        <v>0</v>
      </c>
      <c r="W70" s="252"/>
    </row>
    <row r="71" spans="2:23" ht="11.25">
      <c r="B71" s="135" t="s">
        <v>255</v>
      </c>
      <c r="C71" s="135" t="s">
        <v>198</v>
      </c>
      <c r="D71" s="135">
        <v>240</v>
      </c>
      <c r="E71" s="135">
        <v>1</v>
      </c>
      <c r="F71" s="136">
        <v>8</v>
      </c>
      <c r="G71" s="130">
        <v>4</v>
      </c>
      <c r="H71" s="130"/>
      <c r="I71" s="130"/>
      <c r="J71" s="130"/>
      <c r="K71" s="130"/>
      <c r="L71" s="131"/>
      <c r="M71" s="131"/>
      <c r="N71" s="131"/>
      <c r="O71" s="131"/>
      <c r="P71" s="182"/>
      <c r="Q71" s="252"/>
      <c r="R71" s="252"/>
      <c r="S71" s="252"/>
      <c r="T71" s="252"/>
      <c r="U71" s="252"/>
      <c r="V71" s="252"/>
      <c r="W71" s="252"/>
    </row>
    <row r="72" spans="2:23" ht="11.25">
      <c r="B72" s="135" t="s">
        <v>255</v>
      </c>
      <c r="C72" s="135" t="s">
        <v>198</v>
      </c>
      <c r="D72" s="135">
        <v>240</v>
      </c>
      <c r="E72" s="135">
        <v>2</v>
      </c>
      <c r="F72" s="136">
        <v>3</v>
      </c>
      <c r="G72" s="130">
        <v>4</v>
      </c>
      <c r="H72" s="130">
        <v>3</v>
      </c>
      <c r="I72" s="130"/>
      <c r="J72" s="130"/>
      <c r="K72" s="130"/>
      <c r="L72" s="131"/>
      <c r="M72" s="131"/>
      <c r="N72" s="131"/>
      <c r="O72" s="131"/>
      <c r="P72" s="182"/>
      <c r="Q72" s="252"/>
      <c r="R72" s="252"/>
      <c r="S72" s="252"/>
      <c r="T72" s="252"/>
      <c r="U72" s="252"/>
      <c r="V72" s="252"/>
      <c r="W72" s="252"/>
    </row>
    <row r="73" spans="2:23" ht="11.25">
      <c r="B73" s="135" t="s">
        <v>255</v>
      </c>
      <c r="C73" s="135" t="s">
        <v>198</v>
      </c>
      <c r="D73" s="135">
        <v>240</v>
      </c>
      <c r="E73" s="135">
        <v>3</v>
      </c>
      <c r="F73" s="136">
        <v>7</v>
      </c>
      <c r="G73" s="130">
        <v>1</v>
      </c>
      <c r="H73" s="130">
        <v>4</v>
      </c>
      <c r="I73" s="130">
        <v>2</v>
      </c>
      <c r="J73" s="130"/>
      <c r="K73" s="130"/>
      <c r="L73" s="131"/>
      <c r="M73" s="131"/>
      <c r="N73" s="131"/>
      <c r="O73" s="131"/>
      <c r="P73" s="182"/>
      <c r="Q73" s="252"/>
      <c r="R73" s="252"/>
      <c r="S73" s="252"/>
      <c r="T73" s="252"/>
      <c r="U73" s="252"/>
      <c r="V73" s="252"/>
      <c r="W73" s="252"/>
    </row>
    <row r="74" spans="2:23" ht="11.25">
      <c r="B74" s="135" t="s">
        <v>256</v>
      </c>
      <c r="C74" s="135" t="s">
        <v>198</v>
      </c>
      <c r="D74" s="135">
        <v>120</v>
      </c>
      <c r="E74" s="135">
        <v>1</v>
      </c>
      <c r="F74" s="136"/>
      <c r="G74" s="130">
        <v>9</v>
      </c>
      <c r="H74" s="130">
        <v>8</v>
      </c>
      <c r="I74" s="130"/>
      <c r="J74" s="130"/>
      <c r="K74" s="130"/>
      <c r="L74" s="131">
        <v>13</v>
      </c>
      <c r="M74" s="131">
        <v>9</v>
      </c>
      <c r="N74" s="131">
        <v>14</v>
      </c>
      <c r="O74" s="131">
        <v>14</v>
      </c>
      <c r="P74" s="182">
        <v>20</v>
      </c>
      <c r="Q74" s="252">
        <v>15</v>
      </c>
      <c r="R74" s="252">
        <v>12</v>
      </c>
      <c r="S74" s="252">
        <v>16</v>
      </c>
      <c r="T74" s="252">
        <v>14</v>
      </c>
      <c r="U74" s="252">
        <v>18</v>
      </c>
      <c r="V74" s="252">
        <v>12</v>
      </c>
      <c r="W74" s="252">
        <v>13</v>
      </c>
    </row>
    <row r="75" spans="2:23" ht="11.25">
      <c r="B75" s="135" t="s">
        <v>257</v>
      </c>
      <c r="C75" s="135" t="s">
        <v>223</v>
      </c>
      <c r="D75" s="135">
        <v>240</v>
      </c>
      <c r="E75" s="135">
        <v>1</v>
      </c>
      <c r="F75" s="136">
        <v>15</v>
      </c>
      <c r="G75" s="130">
        <v>16</v>
      </c>
      <c r="H75" s="130">
        <v>22</v>
      </c>
      <c r="I75" s="130">
        <v>24</v>
      </c>
      <c r="J75" s="130">
        <v>24</v>
      </c>
      <c r="K75" s="130">
        <v>26</v>
      </c>
      <c r="L75" s="131">
        <v>34</v>
      </c>
      <c r="M75" s="131">
        <v>17</v>
      </c>
      <c r="N75" s="131">
        <v>22</v>
      </c>
      <c r="O75" s="131">
        <v>22</v>
      </c>
      <c r="P75" s="182">
        <v>27</v>
      </c>
      <c r="Q75" s="252">
        <v>15</v>
      </c>
      <c r="R75" s="252">
        <v>17</v>
      </c>
      <c r="S75" s="252">
        <v>19</v>
      </c>
      <c r="T75" s="252">
        <v>31</v>
      </c>
      <c r="U75" s="252">
        <v>20</v>
      </c>
      <c r="V75" s="252">
        <v>11</v>
      </c>
      <c r="W75" s="252">
        <v>12</v>
      </c>
    </row>
    <row r="76" spans="2:23" ht="11.25">
      <c r="B76" s="135" t="s">
        <v>257</v>
      </c>
      <c r="C76" s="135" t="s">
        <v>223</v>
      </c>
      <c r="D76" s="135">
        <v>240</v>
      </c>
      <c r="E76" s="135">
        <v>2</v>
      </c>
      <c r="F76" s="136"/>
      <c r="G76" s="130"/>
      <c r="H76" s="130"/>
      <c r="I76" s="130"/>
      <c r="J76" s="130"/>
      <c r="K76" s="130"/>
      <c r="L76" s="131"/>
      <c r="M76" s="131"/>
      <c r="N76" s="131"/>
      <c r="O76" s="131"/>
      <c r="P76" s="182"/>
      <c r="Q76" s="252"/>
      <c r="R76" s="252"/>
      <c r="S76" s="252"/>
      <c r="T76" s="252"/>
      <c r="U76" s="252"/>
      <c r="V76" s="252"/>
      <c r="W76" s="252"/>
    </row>
    <row r="77" spans="2:23" ht="11.25">
      <c r="B77" s="135" t="s">
        <v>258</v>
      </c>
      <c r="C77" s="135" t="s">
        <v>198</v>
      </c>
      <c r="D77" s="135">
        <v>240</v>
      </c>
      <c r="E77" s="135">
        <v>1</v>
      </c>
      <c r="F77" s="136">
        <v>9</v>
      </c>
      <c r="G77" s="130">
        <v>7</v>
      </c>
      <c r="H77" s="130">
        <v>8</v>
      </c>
      <c r="I77" s="130">
        <v>8</v>
      </c>
      <c r="J77" s="130">
        <v>11</v>
      </c>
      <c r="K77" s="130">
        <v>8</v>
      </c>
      <c r="L77" s="131">
        <v>14</v>
      </c>
      <c r="M77" s="131">
        <v>13</v>
      </c>
      <c r="N77" s="131">
        <v>9</v>
      </c>
      <c r="O77" s="131">
        <v>9</v>
      </c>
      <c r="P77" s="182">
        <v>8</v>
      </c>
      <c r="Q77" s="252">
        <v>10</v>
      </c>
      <c r="R77" s="252"/>
      <c r="S77" s="252"/>
      <c r="T77" s="252"/>
      <c r="U77" s="252"/>
      <c r="V77" s="252"/>
      <c r="W77" s="252"/>
    </row>
    <row r="78" spans="2:23" ht="11.25">
      <c r="B78" s="135" t="s">
        <v>485</v>
      </c>
      <c r="C78" s="135" t="s">
        <v>198</v>
      </c>
      <c r="D78" s="135">
        <v>240</v>
      </c>
      <c r="E78" s="135">
        <v>2</v>
      </c>
      <c r="F78" s="136">
        <v>9</v>
      </c>
      <c r="G78" s="130">
        <v>3</v>
      </c>
      <c r="H78" s="130"/>
      <c r="I78" s="130">
        <v>3</v>
      </c>
      <c r="J78" s="130">
        <v>3</v>
      </c>
      <c r="K78" s="130">
        <v>10</v>
      </c>
      <c r="L78" s="131">
        <v>3</v>
      </c>
      <c r="M78" s="131">
        <v>10</v>
      </c>
      <c r="N78" s="131">
        <v>9</v>
      </c>
      <c r="O78" s="131">
        <v>9</v>
      </c>
      <c r="P78" s="182">
        <v>5</v>
      </c>
      <c r="Q78" s="252">
        <v>4</v>
      </c>
      <c r="R78" s="252">
        <v>7</v>
      </c>
      <c r="S78" s="252">
        <v>11</v>
      </c>
      <c r="T78" s="252">
        <v>10</v>
      </c>
      <c r="U78" s="252">
        <v>7</v>
      </c>
      <c r="V78" s="252">
        <v>8</v>
      </c>
      <c r="W78" s="252">
        <v>7</v>
      </c>
    </row>
    <row r="79" spans="2:23" ht="11.25">
      <c r="B79" s="135" t="s">
        <v>486</v>
      </c>
      <c r="C79" s="135" t="s">
        <v>198</v>
      </c>
      <c r="D79" s="556">
        <v>0</v>
      </c>
      <c r="E79" s="135">
        <v>3</v>
      </c>
      <c r="F79" s="136"/>
      <c r="G79" s="130"/>
      <c r="H79" s="130"/>
      <c r="I79" s="130"/>
      <c r="J79" s="130"/>
      <c r="K79" s="130"/>
      <c r="L79" s="131"/>
      <c r="M79" s="131"/>
      <c r="N79" s="131"/>
      <c r="O79" s="131"/>
      <c r="P79" s="182"/>
      <c r="Q79" s="252"/>
      <c r="R79" s="252"/>
      <c r="S79" s="252"/>
      <c r="T79" s="252"/>
      <c r="U79" s="252">
        <v>4</v>
      </c>
      <c r="V79" s="252">
        <v>6</v>
      </c>
      <c r="W79" s="252">
        <v>6</v>
      </c>
    </row>
    <row r="80" spans="2:23" ht="11.25">
      <c r="B80" s="135" t="s">
        <v>258</v>
      </c>
      <c r="C80" s="135" t="s">
        <v>198</v>
      </c>
      <c r="D80" s="135">
        <v>240</v>
      </c>
      <c r="E80" s="135">
        <v>3</v>
      </c>
      <c r="F80" s="136"/>
      <c r="G80" s="130"/>
      <c r="H80" s="130"/>
      <c r="I80" s="130"/>
      <c r="J80" s="130"/>
      <c r="K80" s="130"/>
      <c r="L80" s="131"/>
      <c r="M80" s="131"/>
      <c r="N80" s="131"/>
      <c r="O80" s="131"/>
      <c r="P80" s="182"/>
      <c r="Q80" s="252"/>
      <c r="R80" s="252"/>
      <c r="S80" s="252"/>
      <c r="T80" s="252"/>
      <c r="U80" s="252"/>
      <c r="V80" s="252"/>
      <c r="W80" s="252"/>
    </row>
    <row r="81" spans="2:23" ht="11.25">
      <c r="B81" s="135" t="s">
        <v>258</v>
      </c>
      <c r="C81" s="135" t="s">
        <v>198</v>
      </c>
      <c r="D81" s="135">
        <v>240</v>
      </c>
      <c r="E81" s="135">
        <v>3</v>
      </c>
      <c r="F81" s="136"/>
      <c r="G81" s="130"/>
      <c r="H81" s="130"/>
      <c r="I81" s="130"/>
      <c r="J81" s="130"/>
      <c r="K81" s="130"/>
      <c r="L81" s="131"/>
      <c r="M81" s="131"/>
      <c r="N81" s="131"/>
      <c r="O81" s="131"/>
      <c r="P81" s="182"/>
      <c r="Q81" s="252"/>
      <c r="R81" s="252">
        <v>5</v>
      </c>
      <c r="S81" s="252">
        <v>9</v>
      </c>
      <c r="T81" s="252">
        <v>7</v>
      </c>
      <c r="U81" s="252"/>
      <c r="V81" s="252"/>
      <c r="W81" s="252"/>
    </row>
    <row r="82" spans="2:23" ht="11.25">
      <c r="B82" s="135" t="s">
        <v>259</v>
      </c>
      <c r="C82" s="135" t="s">
        <v>218</v>
      </c>
      <c r="D82" s="135">
        <v>480</v>
      </c>
      <c r="E82" s="135">
        <v>1</v>
      </c>
      <c r="F82" s="136"/>
      <c r="G82" s="130"/>
      <c r="H82" s="130"/>
      <c r="I82" s="130">
        <v>5</v>
      </c>
      <c r="J82" s="130"/>
      <c r="K82" s="130"/>
      <c r="L82" s="131"/>
      <c r="M82" s="131"/>
      <c r="N82" s="131"/>
      <c r="O82" s="131"/>
      <c r="P82" s="182"/>
      <c r="Q82" s="252"/>
      <c r="R82" s="252"/>
      <c r="S82" s="252"/>
      <c r="T82" s="252"/>
      <c r="U82" s="252"/>
      <c r="V82" s="252"/>
      <c r="W82" s="252"/>
    </row>
    <row r="83" spans="2:23" ht="11.25">
      <c r="B83" s="135" t="s">
        <v>350</v>
      </c>
      <c r="C83" s="135"/>
      <c r="D83" s="135"/>
      <c r="E83" s="135"/>
      <c r="F83" s="136"/>
      <c r="G83" s="130"/>
      <c r="H83" s="130"/>
      <c r="I83" s="130"/>
      <c r="J83" s="130"/>
      <c r="K83" s="130"/>
      <c r="L83" s="131"/>
      <c r="M83" s="131"/>
      <c r="N83" s="131"/>
      <c r="O83" s="131"/>
      <c r="P83" s="182"/>
      <c r="Q83" s="252"/>
      <c r="R83" s="252"/>
      <c r="S83" s="252">
        <v>13</v>
      </c>
      <c r="T83" s="252"/>
      <c r="U83" s="252"/>
      <c r="V83" s="252"/>
      <c r="W83" s="252"/>
    </row>
    <row r="84" spans="2:23" ht="11.25">
      <c r="B84" s="135" t="s">
        <v>260</v>
      </c>
      <c r="C84" s="135" t="s">
        <v>198</v>
      </c>
      <c r="D84" s="135">
        <v>920</v>
      </c>
      <c r="E84" s="135">
        <v>1</v>
      </c>
      <c r="F84" s="136"/>
      <c r="G84" s="130"/>
      <c r="H84" s="130"/>
      <c r="I84" s="130"/>
      <c r="J84" s="130"/>
      <c r="K84" s="130"/>
      <c r="L84" s="131"/>
      <c r="M84" s="131"/>
      <c r="N84" s="131"/>
      <c r="O84" s="131"/>
      <c r="P84" s="182">
        <v>33</v>
      </c>
      <c r="Q84" s="252">
        <v>24</v>
      </c>
      <c r="R84" s="252">
        <v>13</v>
      </c>
      <c r="S84" s="252">
        <v>19</v>
      </c>
      <c r="T84" s="252">
        <v>26</v>
      </c>
      <c r="U84" s="252"/>
      <c r="V84" s="252"/>
      <c r="W84" s="252"/>
    </row>
    <row r="85" spans="2:23" ht="11.25">
      <c r="B85" s="135" t="s">
        <v>260</v>
      </c>
      <c r="C85" s="135" t="s">
        <v>198</v>
      </c>
      <c r="D85" s="135">
        <v>1000</v>
      </c>
      <c r="E85" s="135">
        <v>1</v>
      </c>
      <c r="F85" s="136"/>
      <c r="G85" s="130"/>
      <c r="H85" s="130"/>
      <c r="I85" s="130"/>
      <c r="J85" s="130"/>
      <c r="K85" s="130"/>
      <c r="L85" s="131"/>
      <c r="M85" s="131"/>
      <c r="N85" s="131"/>
      <c r="O85" s="131"/>
      <c r="P85" s="182"/>
      <c r="Q85" s="252"/>
      <c r="R85" s="252"/>
      <c r="S85" s="252"/>
      <c r="T85" s="252"/>
      <c r="U85" s="252"/>
      <c r="V85" s="252">
        <v>22</v>
      </c>
      <c r="W85" s="252"/>
    </row>
    <row r="86" spans="2:23" ht="11.25">
      <c r="B86" s="135" t="s">
        <v>260</v>
      </c>
      <c r="C86" s="135" t="s">
        <v>198</v>
      </c>
      <c r="D86" s="135">
        <v>1240</v>
      </c>
      <c r="E86" s="135">
        <v>1</v>
      </c>
      <c r="F86" s="136"/>
      <c r="G86" s="130"/>
      <c r="H86" s="130"/>
      <c r="I86" s="130"/>
      <c r="J86" s="130"/>
      <c r="K86" s="130"/>
      <c r="L86" s="131"/>
      <c r="M86" s="131"/>
      <c r="N86" s="131"/>
      <c r="O86" s="131"/>
      <c r="P86" s="182"/>
      <c r="Q86" s="252"/>
      <c r="R86" s="252"/>
      <c r="S86" s="252"/>
      <c r="T86" s="252"/>
      <c r="U86" s="252"/>
      <c r="V86" s="252"/>
      <c r="W86" s="252"/>
    </row>
    <row r="87" spans="2:23" ht="11.25">
      <c r="B87" s="135" t="s">
        <v>260</v>
      </c>
      <c r="C87" s="135" t="s">
        <v>261</v>
      </c>
      <c r="D87" s="135">
        <v>480</v>
      </c>
      <c r="E87" s="135">
        <v>1</v>
      </c>
      <c r="F87" s="136"/>
      <c r="G87" s="130"/>
      <c r="H87" s="130">
        <v>12</v>
      </c>
      <c r="I87" s="130">
        <v>18</v>
      </c>
      <c r="J87" s="130">
        <v>17</v>
      </c>
      <c r="K87" s="130"/>
      <c r="L87" s="131"/>
      <c r="M87" s="131"/>
      <c r="N87" s="131"/>
      <c r="O87" s="131"/>
      <c r="P87" s="182"/>
      <c r="Q87" s="252"/>
      <c r="R87" s="252"/>
      <c r="S87" s="252"/>
      <c r="T87" s="252"/>
      <c r="U87" s="252"/>
      <c r="V87" s="252"/>
      <c r="W87" s="252"/>
    </row>
    <row r="88" spans="2:23" ht="11.25">
      <c r="B88" s="135" t="s">
        <v>260</v>
      </c>
      <c r="C88" s="135" t="s">
        <v>262</v>
      </c>
      <c r="D88" s="135">
        <v>780</v>
      </c>
      <c r="E88" s="135"/>
      <c r="F88" s="136"/>
      <c r="G88" s="130"/>
      <c r="H88" s="130"/>
      <c r="I88" s="130"/>
      <c r="J88" s="130"/>
      <c r="K88" s="130">
        <v>21</v>
      </c>
      <c r="L88" s="131">
        <v>20</v>
      </c>
      <c r="M88" s="131"/>
      <c r="N88" s="131"/>
      <c r="O88" s="131"/>
      <c r="P88" s="182"/>
      <c r="Q88" s="252"/>
      <c r="R88" s="252"/>
      <c r="S88" s="252"/>
      <c r="T88" s="252"/>
      <c r="U88" s="252"/>
      <c r="V88" s="252"/>
      <c r="W88" s="252"/>
    </row>
    <row r="89" spans="2:23" ht="11.25">
      <c r="B89" s="135" t="s">
        <v>260</v>
      </c>
      <c r="C89" s="135" t="s">
        <v>198</v>
      </c>
      <c r="D89" s="135">
        <v>1120</v>
      </c>
      <c r="E89" s="135"/>
      <c r="F89" s="136"/>
      <c r="G89" s="130"/>
      <c r="H89" s="130"/>
      <c r="I89" s="130"/>
      <c r="J89" s="130"/>
      <c r="K89" s="130"/>
      <c r="L89" s="131"/>
      <c r="M89" s="131"/>
      <c r="N89" s="131"/>
      <c r="O89" s="131"/>
      <c r="P89" s="182"/>
      <c r="Q89" s="252"/>
      <c r="R89" s="252"/>
      <c r="S89" s="252"/>
      <c r="T89" s="252"/>
      <c r="U89" s="252">
        <v>22</v>
      </c>
      <c r="V89" s="252"/>
      <c r="W89" s="252"/>
    </row>
    <row r="90" spans="2:23" ht="11.25">
      <c r="B90" s="135" t="s">
        <v>260</v>
      </c>
      <c r="C90" s="135" t="s">
        <v>300</v>
      </c>
      <c r="D90" s="135">
        <v>1424</v>
      </c>
      <c r="E90" s="135"/>
      <c r="F90" s="136"/>
      <c r="G90" s="130"/>
      <c r="H90" s="130"/>
      <c r="I90" s="130"/>
      <c r="J90" s="130"/>
      <c r="K90" s="130"/>
      <c r="L90" s="131"/>
      <c r="M90" s="131">
        <v>35</v>
      </c>
      <c r="N90" s="131">
        <v>31</v>
      </c>
      <c r="O90" s="131">
        <v>31</v>
      </c>
      <c r="P90" s="182"/>
      <c r="Q90" s="252"/>
      <c r="R90" s="252"/>
      <c r="S90" s="252"/>
      <c r="T90" s="252"/>
      <c r="U90" s="252"/>
      <c r="V90" s="252"/>
      <c r="W90" s="252"/>
    </row>
    <row r="91" spans="2:23" ht="11.25">
      <c r="B91" s="376" t="s">
        <v>263</v>
      </c>
      <c r="C91" s="376" t="s">
        <v>223</v>
      </c>
      <c r="D91" s="376">
        <v>480</v>
      </c>
      <c r="E91" s="376">
        <v>1</v>
      </c>
      <c r="F91" s="376"/>
      <c r="G91" s="376"/>
      <c r="H91" s="130">
        <v>15</v>
      </c>
      <c r="I91" s="130"/>
      <c r="J91" s="130"/>
      <c r="K91" s="130"/>
      <c r="L91" s="131"/>
      <c r="M91" s="131"/>
      <c r="N91" s="131"/>
      <c r="O91" s="131"/>
      <c r="P91" s="182"/>
      <c r="Q91" s="252"/>
      <c r="R91" s="252"/>
      <c r="S91" s="252"/>
      <c r="T91" s="252"/>
      <c r="U91" s="252"/>
      <c r="V91" s="252"/>
      <c r="W91" s="252"/>
    </row>
    <row r="92" spans="2:23" ht="11.25">
      <c r="B92" s="136" t="s">
        <v>216</v>
      </c>
      <c r="C92" s="136"/>
      <c r="D92" s="136"/>
      <c r="E92" s="136"/>
      <c r="F92" s="136">
        <f aca="true" t="shared" si="0" ref="F92:O92">SUM(F10:F91)</f>
        <v>378</v>
      </c>
      <c r="G92" s="136">
        <f t="shared" si="0"/>
        <v>343</v>
      </c>
      <c r="H92" s="136">
        <f t="shared" si="0"/>
        <v>396</v>
      </c>
      <c r="I92" s="136">
        <f t="shared" si="0"/>
        <v>394</v>
      </c>
      <c r="J92" s="136">
        <f t="shared" si="0"/>
        <v>432</v>
      </c>
      <c r="K92" s="136">
        <f t="shared" si="0"/>
        <v>433</v>
      </c>
      <c r="L92" s="136">
        <f t="shared" si="0"/>
        <v>451</v>
      </c>
      <c r="M92" s="136">
        <f t="shared" si="0"/>
        <v>455</v>
      </c>
      <c r="N92" s="136">
        <f t="shared" si="0"/>
        <v>456</v>
      </c>
      <c r="O92" s="136">
        <f t="shared" si="0"/>
        <v>456</v>
      </c>
      <c r="P92" s="136">
        <f aca="true" t="shared" si="1" ref="P92:W92">SUM(P10:P91)</f>
        <v>457</v>
      </c>
      <c r="Q92" s="136">
        <f t="shared" si="1"/>
        <v>455</v>
      </c>
      <c r="R92" s="136">
        <f t="shared" si="1"/>
        <v>336</v>
      </c>
      <c r="S92" s="136">
        <f t="shared" si="1"/>
        <v>390</v>
      </c>
      <c r="T92" s="136">
        <f t="shared" si="1"/>
        <v>507</v>
      </c>
      <c r="U92" s="136">
        <f t="shared" si="1"/>
        <v>468</v>
      </c>
      <c r="V92" s="136">
        <f t="shared" si="1"/>
        <v>369</v>
      </c>
      <c r="W92" s="493">
        <f t="shared" si="1"/>
        <v>323</v>
      </c>
    </row>
  </sheetData>
  <mergeCells count="4">
    <mergeCell ref="B5:S5"/>
    <mergeCell ref="B2:S2"/>
    <mergeCell ref="B3:S3"/>
    <mergeCell ref="B4:S4"/>
  </mergeCells>
  <printOptions/>
  <pageMargins left="0.39" right="0.43" top="1" bottom="1" header="0.4921259845" footer="0.4921259845"/>
  <pageSetup horizontalDpi="600" verticalDpi="600" orientation="landscape" paperSize="9" r:id="rId3"/>
  <headerFooter alignWithMargins="0">
    <oddFooter>&amp;L&amp;D&amp;CAllgemeine Übersicht</oddFooter>
  </headerFooter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B1:W50"/>
  <sheetViews>
    <sheetView workbookViewId="0" topLeftCell="A10">
      <selection activeCell="W9" sqref="W9:W34"/>
    </sheetView>
  </sheetViews>
  <sheetFormatPr defaultColWidth="11.421875" defaultRowHeight="12.75"/>
  <cols>
    <col min="1" max="1" width="2.421875" style="132" customWidth="1"/>
    <col min="2" max="2" width="42.8515625" style="132" customWidth="1"/>
    <col min="3" max="3" width="4.57421875" style="132" customWidth="1"/>
    <col min="4" max="4" width="4.8515625" style="132" customWidth="1"/>
    <col min="5" max="5" width="4.57421875" style="132" customWidth="1"/>
    <col min="6" max="9" width="3.57421875" style="132" customWidth="1"/>
    <col min="10" max="15" width="4.421875" style="132" customWidth="1"/>
    <col min="16" max="17" width="4.421875" style="132" bestFit="1" customWidth="1"/>
    <col min="18" max="19" width="4.421875" style="251" bestFit="1" customWidth="1"/>
    <col min="20" max="23" width="4.421875" style="132" bestFit="1" customWidth="1"/>
    <col min="24" max="16384" width="11.421875" style="132" customWidth="1"/>
  </cols>
  <sheetData>
    <row r="1" spans="2:19" s="291" customFormat="1" ht="12.75" customHeight="1">
      <c r="B1" s="824" t="s">
        <v>182</v>
      </c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  <c r="N1" s="825"/>
      <c r="O1" s="825"/>
      <c r="P1" s="825"/>
      <c r="Q1" s="825"/>
      <c r="R1" s="825"/>
      <c r="S1" s="826"/>
    </row>
    <row r="2" spans="2:19" s="291" customFormat="1" ht="13.5" customHeight="1">
      <c r="B2" s="827" t="s">
        <v>264</v>
      </c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8"/>
      <c r="P2" s="828"/>
      <c r="Q2" s="828"/>
      <c r="R2" s="828"/>
      <c r="S2" s="829"/>
    </row>
    <row r="3" spans="2:19" s="291" customFormat="1" ht="13.5" customHeight="1">
      <c r="B3" s="833">
        <v>41153</v>
      </c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834"/>
      <c r="O3" s="834"/>
      <c r="P3" s="834"/>
      <c r="Q3" s="834"/>
      <c r="R3" s="834"/>
      <c r="S3" s="835"/>
    </row>
    <row r="4" spans="2:19" s="291" customFormat="1" ht="13.5" customHeight="1" thickBot="1">
      <c r="B4" s="830" t="s">
        <v>468</v>
      </c>
      <c r="C4" s="831"/>
      <c r="D4" s="831"/>
      <c r="E4" s="831"/>
      <c r="F4" s="831"/>
      <c r="G4" s="831"/>
      <c r="H4" s="831"/>
      <c r="I4" s="831"/>
      <c r="J4" s="831"/>
      <c r="K4" s="831"/>
      <c r="L4" s="831"/>
      <c r="M4" s="831"/>
      <c r="N4" s="831"/>
      <c r="O4" s="831"/>
      <c r="P4" s="831"/>
      <c r="Q4" s="831"/>
      <c r="R4" s="831"/>
      <c r="S4" s="832"/>
    </row>
    <row r="5" spans="2:19" s="445" customFormat="1" ht="8.25">
      <c r="B5" s="447"/>
      <c r="C5" s="447"/>
      <c r="D5" s="447"/>
      <c r="E5" s="448"/>
      <c r="F5" s="449"/>
      <c r="G5" s="450"/>
      <c r="H5" s="450"/>
      <c r="R5" s="446"/>
      <c r="S5" s="446"/>
    </row>
    <row r="6" spans="2:23" ht="11.25">
      <c r="B6" s="127"/>
      <c r="C6" s="127"/>
      <c r="D6" s="127"/>
      <c r="E6" s="128"/>
      <c r="F6" s="129" t="s">
        <v>192</v>
      </c>
      <c r="G6" s="130" t="s">
        <v>192</v>
      </c>
      <c r="H6" s="130" t="s">
        <v>192</v>
      </c>
      <c r="I6" s="130" t="s">
        <v>192</v>
      </c>
      <c r="J6" s="130" t="s">
        <v>192</v>
      </c>
      <c r="K6" s="130" t="s">
        <v>192</v>
      </c>
      <c r="L6" s="131" t="s">
        <v>192</v>
      </c>
      <c r="M6" s="131" t="s">
        <v>192</v>
      </c>
      <c r="N6" s="131" t="s">
        <v>192</v>
      </c>
      <c r="O6" s="131" t="s">
        <v>192</v>
      </c>
      <c r="P6" s="182" t="s">
        <v>192</v>
      </c>
      <c r="Q6" s="182" t="s">
        <v>192</v>
      </c>
      <c r="R6" s="252" t="s">
        <v>192</v>
      </c>
      <c r="S6" s="252" t="s">
        <v>192</v>
      </c>
      <c r="T6" s="252" t="s">
        <v>192</v>
      </c>
      <c r="U6" s="252" t="s">
        <v>192</v>
      </c>
      <c r="V6" s="252" t="s">
        <v>192</v>
      </c>
      <c r="W6" s="252" t="s">
        <v>192</v>
      </c>
    </row>
    <row r="7" spans="2:23" ht="11.25">
      <c r="B7" s="133"/>
      <c r="C7" s="133"/>
      <c r="D7" s="133"/>
      <c r="E7" s="134"/>
      <c r="F7" s="129">
        <v>95</v>
      </c>
      <c r="G7" s="130">
        <v>96</v>
      </c>
      <c r="H7" s="130">
        <v>97</v>
      </c>
      <c r="I7" s="130">
        <v>98</v>
      </c>
      <c r="J7" s="130">
        <v>99</v>
      </c>
      <c r="K7" s="130">
        <v>2000</v>
      </c>
      <c r="L7" s="131">
        <v>2001</v>
      </c>
      <c r="M7" s="131">
        <v>2002</v>
      </c>
      <c r="N7" s="131">
        <v>2003</v>
      </c>
      <c r="O7" s="131">
        <v>2004</v>
      </c>
      <c r="P7" s="182">
        <v>2005</v>
      </c>
      <c r="Q7" s="182">
        <v>2006</v>
      </c>
      <c r="R7" s="252">
        <v>2007</v>
      </c>
      <c r="S7" s="252">
        <v>2008</v>
      </c>
      <c r="T7" s="252">
        <v>2009</v>
      </c>
      <c r="U7" s="252">
        <v>2010</v>
      </c>
      <c r="V7" s="252">
        <v>2011</v>
      </c>
      <c r="W7" s="252">
        <v>2012</v>
      </c>
    </row>
    <row r="8" spans="2:23" ht="11.25">
      <c r="B8" s="169" t="s">
        <v>193</v>
      </c>
      <c r="C8" s="135" t="s">
        <v>194</v>
      </c>
      <c r="D8" s="135" t="s">
        <v>195</v>
      </c>
      <c r="E8" s="135" t="s">
        <v>196</v>
      </c>
      <c r="F8" s="136">
        <v>96</v>
      </c>
      <c r="G8" s="130">
        <v>97</v>
      </c>
      <c r="H8" s="130">
        <v>98</v>
      </c>
      <c r="I8" s="130">
        <v>99</v>
      </c>
      <c r="J8" s="130">
        <v>2000</v>
      </c>
      <c r="K8" s="130">
        <v>2001</v>
      </c>
      <c r="L8" s="131">
        <v>2002</v>
      </c>
      <c r="M8" s="131">
        <v>2003</v>
      </c>
      <c r="N8" s="131">
        <v>2004</v>
      </c>
      <c r="O8" s="131">
        <v>2005</v>
      </c>
      <c r="P8" s="182">
        <v>2006</v>
      </c>
      <c r="Q8" s="182">
        <v>2007</v>
      </c>
      <c r="R8" s="252">
        <v>2008</v>
      </c>
      <c r="S8" s="252">
        <v>2009</v>
      </c>
      <c r="T8" s="252">
        <v>2010</v>
      </c>
      <c r="U8" s="252">
        <v>2011</v>
      </c>
      <c r="V8" s="252">
        <v>2012</v>
      </c>
      <c r="W8" s="252">
        <v>2013</v>
      </c>
    </row>
    <row r="9" spans="2:23" ht="11.25">
      <c r="B9" s="564" t="s">
        <v>233</v>
      </c>
      <c r="C9" s="135" t="s">
        <v>223</v>
      </c>
      <c r="D9" s="135">
        <v>240</v>
      </c>
      <c r="E9" s="135">
        <v>3</v>
      </c>
      <c r="F9" s="136">
        <v>22</v>
      </c>
      <c r="G9" s="130">
        <v>6</v>
      </c>
      <c r="H9" s="130">
        <v>14</v>
      </c>
      <c r="I9" s="130">
        <v>10</v>
      </c>
      <c r="J9" s="130">
        <v>13</v>
      </c>
      <c r="K9" s="130">
        <v>15</v>
      </c>
      <c r="L9" s="131">
        <v>18</v>
      </c>
      <c r="M9" s="131">
        <v>27</v>
      </c>
      <c r="N9" s="131">
        <v>11</v>
      </c>
      <c r="O9" s="131">
        <v>11</v>
      </c>
      <c r="P9" s="182">
        <v>8</v>
      </c>
      <c r="Q9" s="182">
        <v>19</v>
      </c>
      <c r="R9" s="252">
        <v>9</v>
      </c>
      <c r="S9" s="252">
        <v>11</v>
      </c>
      <c r="T9" s="252">
        <v>20</v>
      </c>
      <c r="U9" s="252">
        <v>9</v>
      </c>
      <c r="V9" s="252">
        <v>13</v>
      </c>
      <c r="W9" s="252">
        <v>10</v>
      </c>
    </row>
    <row r="10" spans="2:23" ht="11.25">
      <c r="B10" s="565" t="s">
        <v>235</v>
      </c>
      <c r="C10" s="135" t="s">
        <v>198</v>
      </c>
      <c r="D10" s="135">
        <v>240</v>
      </c>
      <c r="E10" s="135">
        <v>1</v>
      </c>
      <c r="F10" s="136"/>
      <c r="G10" s="130"/>
      <c r="H10" s="130"/>
      <c r="I10" s="130"/>
      <c r="J10" s="130"/>
      <c r="K10" s="130"/>
      <c r="L10" s="131"/>
      <c r="M10" s="131"/>
      <c r="N10" s="131"/>
      <c r="O10" s="131"/>
      <c r="P10" s="182"/>
      <c r="Q10" s="182"/>
      <c r="R10" s="252"/>
      <c r="S10" s="252">
        <v>7</v>
      </c>
      <c r="T10" s="252">
        <v>8</v>
      </c>
      <c r="U10" s="252">
        <v>14</v>
      </c>
      <c r="V10" s="252">
        <v>8</v>
      </c>
      <c r="W10" s="252">
        <v>5</v>
      </c>
    </row>
    <row r="11" spans="2:23" ht="11.25">
      <c r="B11" s="565" t="s">
        <v>235</v>
      </c>
      <c r="C11" s="135" t="s">
        <v>198</v>
      </c>
      <c r="D11" s="135">
        <v>240</v>
      </c>
      <c r="E11" s="135">
        <v>2</v>
      </c>
      <c r="F11" s="136"/>
      <c r="G11" s="130"/>
      <c r="H11" s="130"/>
      <c r="I11" s="130"/>
      <c r="J11" s="130"/>
      <c r="K11" s="130"/>
      <c r="L11" s="131"/>
      <c r="M11" s="131"/>
      <c r="N11" s="131"/>
      <c r="O11" s="131"/>
      <c r="P11" s="182"/>
      <c r="Q11" s="182"/>
      <c r="R11" s="252"/>
      <c r="S11" s="252"/>
      <c r="T11" s="252">
        <v>1</v>
      </c>
      <c r="U11" s="252">
        <v>0</v>
      </c>
      <c r="V11" s="252">
        <v>5</v>
      </c>
      <c r="W11" s="252">
        <v>4</v>
      </c>
    </row>
    <row r="12" spans="2:23" ht="11.25">
      <c r="B12" s="564" t="s">
        <v>265</v>
      </c>
      <c r="C12" s="135" t="s">
        <v>198</v>
      </c>
      <c r="D12" s="135">
        <v>240</v>
      </c>
      <c r="E12" s="135">
        <v>1</v>
      </c>
      <c r="F12" s="136">
        <v>15</v>
      </c>
      <c r="G12" s="130">
        <v>23</v>
      </c>
      <c r="H12" s="130">
        <v>6</v>
      </c>
      <c r="I12" s="130">
        <v>4</v>
      </c>
      <c r="J12" s="130">
        <v>7</v>
      </c>
      <c r="K12" s="130">
        <v>7</v>
      </c>
      <c r="L12" s="131">
        <v>7</v>
      </c>
      <c r="M12" s="131">
        <v>14</v>
      </c>
      <c r="N12" s="131">
        <v>15</v>
      </c>
      <c r="O12" s="131">
        <v>6</v>
      </c>
      <c r="P12" s="182">
        <v>6</v>
      </c>
      <c r="Q12" s="182">
        <v>11</v>
      </c>
      <c r="R12" s="252">
        <v>7</v>
      </c>
      <c r="S12" s="252"/>
      <c r="T12" s="252"/>
      <c r="U12" s="252"/>
      <c r="V12" s="252"/>
      <c r="W12" s="252"/>
    </row>
    <row r="13" spans="2:23" ht="11.25">
      <c r="B13" s="564" t="s">
        <v>265</v>
      </c>
      <c r="C13" s="135" t="s">
        <v>198</v>
      </c>
      <c r="D13" s="135">
        <v>240</v>
      </c>
      <c r="E13" s="135">
        <v>2</v>
      </c>
      <c r="F13" s="136"/>
      <c r="G13" s="130"/>
      <c r="H13" s="130"/>
      <c r="I13" s="130">
        <v>5</v>
      </c>
      <c r="J13" s="130">
        <v>4</v>
      </c>
      <c r="K13" s="130">
        <v>7</v>
      </c>
      <c r="L13" s="131">
        <v>4</v>
      </c>
      <c r="M13" s="131">
        <v>6</v>
      </c>
      <c r="N13" s="131">
        <v>3</v>
      </c>
      <c r="O13" s="131">
        <v>12</v>
      </c>
      <c r="P13" s="182">
        <v>7</v>
      </c>
      <c r="Q13" s="182">
        <v>6</v>
      </c>
      <c r="R13" s="252">
        <v>4</v>
      </c>
      <c r="S13" s="252"/>
      <c r="T13" s="252"/>
      <c r="U13" s="252"/>
      <c r="V13" s="252"/>
      <c r="W13" s="252"/>
    </row>
    <row r="14" spans="2:23" ht="11.25">
      <c r="B14" s="564" t="s">
        <v>265</v>
      </c>
      <c r="C14" s="135" t="s">
        <v>198</v>
      </c>
      <c r="D14" s="135">
        <v>160</v>
      </c>
      <c r="E14" s="135">
        <v>2</v>
      </c>
      <c r="F14" s="136">
        <v>18</v>
      </c>
      <c r="G14" s="130">
        <v>5</v>
      </c>
      <c r="H14" s="130">
        <v>9</v>
      </c>
      <c r="I14" s="130"/>
      <c r="J14" s="130"/>
      <c r="K14" s="130"/>
      <c r="L14" s="131"/>
      <c r="M14" s="131"/>
      <c r="N14" s="131"/>
      <c r="O14" s="131"/>
      <c r="P14" s="182"/>
      <c r="Q14" s="182"/>
      <c r="R14" s="252"/>
      <c r="S14" s="252"/>
      <c r="T14" s="252"/>
      <c r="U14" s="252"/>
      <c r="V14" s="252"/>
      <c r="W14" s="252"/>
    </row>
    <row r="15" spans="2:23" ht="11.25">
      <c r="B15" s="564" t="s">
        <v>265</v>
      </c>
      <c r="C15" s="135" t="s">
        <v>198</v>
      </c>
      <c r="D15" s="135">
        <v>160</v>
      </c>
      <c r="E15" s="135">
        <v>3</v>
      </c>
      <c r="F15" s="136">
        <v>9</v>
      </c>
      <c r="G15" s="130">
        <v>5</v>
      </c>
      <c r="H15" s="130">
        <v>3</v>
      </c>
      <c r="I15" s="130"/>
      <c r="J15" s="130"/>
      <c r="K15" s="130"/>
      <c r="L15" s="131"/>
      <c r="M15" s="131"/>
      <c r="N15" s="131"/>
      <c r="O15" s="131"/>
      <c r="P15" s="182"/>
      <c r="Q15" s="182"/>
      <c r="R15" s="252"/>
      <c r="S15" s="252"/>
      <c r="T15" s="252"/>
      <c r="U15" s="252"/>
      <c r="V15" s="252"/>
      <c r="W15" s="252"/>
    </row>
    <row r="16" spans="2:23" ht="11.25">
      <c r="B16" s="564" t="s">
        <v>237</v>
      </c>
      <c r="C16" s="135" t="s">
        <v>223</v>
      </c>
      <c r="D16" s="135">
        <v>240</v>
      </c>
      <c r="E16" s="135">
        <v>3</v>
      </c>
      <c r="F16" s="136">
        <v>18</v>
      </c>
      <c r="G16" s="130">
        <v>13</v>
      </c>
      <c r="H16" s="130">
        <v>12</v>
      </c>
      <c r="I16" s="130">
        <v>16</v>
      </c>
      <c r="J16" s="130">
        <v>18</v>
      </c>
      <c r="K16" s="130">
        <v>9</v>
      </c>
      <c r="L16" s="131">
        <v>10</v>
      </c>
      <c r="M16" s="131">
        <v>12</v>
      </c>
      <c r="N16" s="131">
        <v>9</v>
      </c>
      <c r="O16" s="131">
        <v>17</v>
      </c>
      <c r="P16" s="182">
        <v>10</v>
      </c>
      <c r="Q16" s="182">
        <v>15</v>
      </c>
      <c r="R16" s="252">
        <v>12</v>
      </c>
      <c r="S16" s="252">
        <v>12</v>
      </c>
      <c r="T16" s="252">
        <v>14</v>
      </c>
      <c r="U16" s="252">
        <v>0</v>
      </c>
      <c r="V16" s="252">
        <v>0</v>
      </c>
      <c r="W16" s="252">
        <v>0</v>
      </c>
    </row>
    <row r="17" spans="2:23" ht="11.25">
      <c r="B17" s="564" t="s">
        <v>238</v>
      </c>
      <c r="C17" s="135" t="s">
        <v>198</v>
      </c>
      <c r="D17" s="135">
        <v>240</v>
      </c>
      <c r="E17" s="135">
        <v>1</v>
      </c>
      <c r="F17" s="136">
        <v>11</v>
      </c>
      <c r="G17" s="130">
        <v>10</v>
      </c>
      <c r="H17" s="130">
        <v>12</v>
      </c>
      <c r="I17" s="130">
        <v>9</v>
      </c>
      <c r="J17" s="130">
        <v>9</v>
      </c>
      <c r="K17" s="130">
        <v>15</v>
      </c>
      <c r="L17" s="131">
        <v>8</v>
      </c>
      <c r="M17" s="131">
        <v>8</v>
      </c>
      <c r="N17" s="131">
        <v>8</v>
      </c>
      <c r="O17" s="131">
        <v>6</v>
      </c>
      <c r="P17" s="182">
        <v>10</v>
      </c>
      <c r="Q17" s="182">
        <v>7</v>
      </c>
      <c r="R17" s="252">
        <v>11</v>
      </c>
      <c r="S17" s="252">
        <v>5</v>
      </c>
      <c r="T17" s="252">
        <v>6</v>
      </c>
      <c r="U17" s="252">
        <v>4</v>
      </c>
      <c r="V17" s="252">
        <v>5</v>
      </c>
      <c r="W17" s="252">
        <v>6</v>
      </c>
    </row>
    <row r="18" spans="2:23" ht="11.25">
      <c r="B18" s="564" t="s">
        <v>238</v>
      </c>
      <c r="C18" s="135" t="s">
        <v>198</v>
      </c>
      <c r="D18" s="135">
        <v>240</v>
      </c>
      <c r="E18" s="135">
        <v>2</v>
      </c>
      <c r="F18" s="136">
        <v>2</v>
      </c>
      <c r="G18" s="130">
        <v>2</v>
      </c>
      <c r="H18" s="130">
        <v>10</v>
      </c>
      <c r="I18" s="130">
        <v>10</v>
      </c>
      <c r="J18" s="130">
        <v>9</v>
      </c>
      <c r="K18" s="130">
        <v>12</v>
      </c>
      <c r="L18" s="131">
        <v>11</v>
      </c>
      <c r="M18" s="131">
        <v>8</v>
      </c>
      <c r="N18" s="131">
        <v>0</v>
      </c>
      <c r="O18" s="131">
        <v>11</v>
      </c>
      <c r="P18" s="182">
        <v>7</v>
      </c>
      <c r="Q18" s="182">
        <v>7</v>
      </c>
      <c r="R18" s="252">
        <v>0</v>
      </c>
      <c r="S18" s="252">
        <v>4</v>
      </c>
      <c r="T18" s="252">
        <v>5</v>
      </c>
      <c r="U18" s="252">
        <v>4</v>
      </c>
      <c r="V18" s="252">
        <v>6</v>
      </c>
      <c r="W18" s="252">
        <v>3</v>
      </c>
    </row>
    <row r="19" spans="2:23" ht="11.25">
      <c r="B19" s="564" t="s">
        <v>266</v>
      </c>
      <c r="C19" s="135" t="s">
        <v>198</v>
      </c>
      <c r="D19" s="135">
        <v>140</v>
      </c>
      <c r="E19" s="135"/>
      <c r="F19" s="136"/>
      <c r="G19" s="130"/>
      <c r="H19" s="130"/>
      <c r="I19" s="130">
        <v>8</v>
      </c>
      <c r="J19" s="130">
        <v>16</v>
      </c>
      <c r="K19" s="130"/>
      <c r="L19" s="131"/>
      <c r="M19" s="131"/>
      <c r="N19" s="131">
        <v>10</v>
      </c>
      <c r="O19" s="131"/>
      <c r="P19" s="182"/>
      <c r="Q19" s="182"/>
      <c r="R19" s="252"/>
      <c r="S19" s="252"/>
      <c r="T19" s="252"/>
      <c r="U19" s="252"/>
      <c r="V19" s="252"/>
      <c r="W19" s="252"/>
    </row>
    <row r="20" spans="2:23" ht="11.25">
      <c r="B20" s="564" t="s">
        <v>253</v>
      </c>
      <c r="C20" s="135" t="s">
        <v>223</v>
      </c>
      <c r="D20" s="135">
        <v>120</v>
      </c>
      <c r="E20" s="135">
        <v>2</v>
      </c>
      <c r="F20" s="136"/>
      <c r="G20" s="130"/>
      <c r="H20" s="130"/>
      <c r="I20" s="130">
        <v>20</v>
      </c>
      <c r="J20" s="130">
        <v>11</v>
      </c>
      <c r="K20" s="130">
        <v>13</v>
      </c>
      <c r="L20" s="131">
        <v>14</v>
      </c>
      <c r="M20" s="131">
        <v>8</v>
      </c>
      <c r="N20" s="131">
        <v>16</v>
      </c>
      <c r="O20" s="131">
        <v>12</v>
      </c>
      <c r="P20" s="182">
        <v>9</v>
      </c>
      <c r="Q20" s="182">
        <v>13</v>
      </c>
      <c r="R20" s="252">
        <v>8</v>
      </c>
      <c r="S20" s="252">
        <v>7</v>
      </c>
      <c r="T20" s="252"/>
      <c r="U20" s="252"/>
      <c r="V20" s="252"/>
      <c r="W20" s="252"/>
    </row>
    <row r="21" spans="2:23" ht="11.25">
      <c r="B21" s="564" t="s">
        <v>253</v>
      </c>
      <c r="C21" s="135" t="s">
        <v>223</v>
      </c>
      <c r="D21" s="135">
        <v>120</v>
      </c>
      <c r="E21" s="135">
        <v>3</v>
      </c>
      <c r="F21" s="136"/>
      <c r="G21" s="130"/>
      <c r="H21" s="130"/>
      <c r="I21" s="130"/>
      <c r="J21" s="130"/>
      <c r="K21" s="130"/>
      <c r="L21" s="131"/>
      <c r="M21" s="131"/>
      <c r="N21" s="131"/>
      <c r="O21" s="131"/>
      <c r="P21" s="182"/>
      <c r="Q21" s="182"/>
      <c r="R21" s="252"/>
      <c r="S21" s="252"/>
      <c r="T21" s="252"/>
      <c r="U21" s="252"/>
      <c r="V21" s="252"/>
      <c r="W21" s="252"/>
    </row>
    <row r="22" spans="2:23" ht="11.25">
      <c r="B22" s="565" t="s">
        <v>253</v>
      </c>
      <c r="C22" s="135" t="s">
        <v>223</v>
      </c>
      <c r="D22" s="135">
        <v>240</v>
      </c>
      <c r="E22" s="135">
        <v>3</v>
      </c>
      <c r="F22" s="136"/>
      <c r="G22" s="130"/>
      <c r="H22" s="130"/>
      <c r="I22" s="130"/>
      <c r="J22" s="130"/>
      <c r="K22" s="130"/>
      <c r="L22" s="131"/>
      <c r="M22" s="131"/>
      <c r="N22" s="131"/>
      <c r="O22" s="131"/>
      <c r="P22" s="182"/>
      <c r="Q22" s="182"/>
      <c r="R22" s="252"/>
      <c r="S22" s="252"/>
      <c r="T22" s="252">
        <v>9</v>
      </c>
      <c r="U22" s="252">
        <v>9</v>
      </c>
      <c r="V22" s="252">
        <v>0</v>
      </c>
      <c r="W22" s="252">
        <v>0</v>
      </c>
    </row>
    <row r="23" spans="2:23" ht="11.25">
      <c r="B23" s="564" t="s">
        <v>224</v>
      </c>
      <c r="C23" s="135" t="s">
        <v>221</v>
      </c>
      <c r="D23" s="135">
        <v>160</v>
      </c>
      <c r="E23" s="135">
        <v>2</v>
      </c>
      <c r="F23" s="136">
        <v>10</v>
      </c>
      <c r="G23" s="130">
        <v>14</v>
      </c>
      <c r="H23" s="130">
        <v>6</v>
      </c>
      <c r="I23" s="130">
        <v>10</v>
      </c>
      <c r="J23" s="130">
        <v>10</v>
      </c>
      <c r="K23" s="130">
        <v>11</v>
      </c>
      <c r="L23" s="131">
        <v>5</v>
      </c>
      <c r="M23" s="131">
        <v>9</v>
      </c>
      <c r="N23" s="131">
        <v>0</v>
      </c>
      <c r="O23" s="131"/>
      <c r="P23" s="182"/>
      <c r="Q23" s="182"/>
      <c r="R23" s="252"/>
      <c r="S23" s="252"/>
      <c r="T23" s="252"/>
      <c r="U23" s="252"/>
      <c r="V23" s="252"/>
      <c r="W23" s="252"/>
    </row>
    <row r="24" spans="2:23" ht="11.25">
      <c r="B24" s="564" t="s">
        <v>224</v>
      </c>
      <c r="C24" s="135" t="s">
        <v>221</v>
      </c>
      <c r="D24" s="135">
        <v>160</v>
      </c>
      <c r="E24" s="135">
        <v>3</v>
      </c>
      <c r="F24" s="136">
        <v>9</v>
      </c>
      <c r="G24" s="130">
        <v>6</v>
      </c>
      <c r="H24" s="130">
        <v>7</v>
      </c>
      <c r="I24" s="130">
        <v>3</v>
      </c>
      <c r="J24" s="130">
        <v>4</v>
      </c>
      <c r="K24" s="130">
        <v>5</v>
      </c>
      <c r="L24" s="131">
        <v>3</v>
      </c>
      <c r="M24" s="131"/>
      <c r="N24" s="131"/>
      <c r="O24" s="131"/>
      <c r="P24" s="182"/>
      <c r="Q24" s="182"/>
      <c r="R24" s="252"/>
      <c r="S24" s="252"/>
      <c r="T24" s="252"/>
      <c r="U24" s="252"/>
      <c r="V24" s="252"/>
      <c r="W24" s="252"/>
    </row>
    <row r="25" spans="2:23" ht="11.25">
      <c r="B25" s="564" t="s">
        <v>239</v>
      </c>
      <c r="C25" s="135" t="s">
        <v>223</v>
      </c>
      <c r="D25" s="135">
        <v>240</v>
      </c>
      <c r="E25" s="135">
        <v>3</v>
      </c>
      <c r="F25" s="136">
        <v>26</v>
      </c>
      <c r="G25" s="130">
        <v>38</v>
      </c>
      <c r="H25" s="130">
        <v>30</v>
      </c>
      <c r="I25" s="130">
        <v>26</v>
      </c>
      <c r="J25" s="130">
        <v>23</v>
      </c>
      <c r="K25" s="130">
        <v>22</v>
      </c>
      <c r="L25" s="131">
        <v>32</v>
      </c>
      <c r="M25" s="131">
        <v>32</v>
      </c>
      <c r="N25" s="131">
        <v>25</v>
      </c>
      <c r="O25" s="131">
        <v>28</v>
      </c>
      <c r="P25" s="182">
        <v>27</v>
      </c>
      <c r="Q25" s="182">
        <v>29</v>
      </c>
      <c r="R25" s="252">
        <v>15</v>
      </c>
      <c r="S25" s="252">
        <v>25</v>
      </c>
      <c r="T25" s="252">
        <v>21</v>
      </c>
      <c r="U25" s="252">
        <v>21</v>
      </c>
      <c r="V25" s="252">
        <v>20</v>
      </c>
      <c r="W25" s="252">
        <v>29</v>
      </c>
    </row>
    <row r="26" spans="2:23" ht="11.25" customHeight="1">
      <c r="B26" s="564" t="s">
        <v>240</v>
      </c>
      <c r="C26" s="135" t="s">
        <v>198</v>
      </c>
      <c r="D26" s="135">
        <v>240</v>
      </c>
      <c r="E26" s="135">
        <v>1</v>
      </c>
      <c r="F26" s="136">
        <v>22</v>
      </c>
      <c r="G26" s="130">
        <v>19</v>
      </c>
      <c r="H26" s="130">
        <v>18</v>
      </c>
      <c r="I26" s="130">
        <v>16</v>
      </c>
      <c r="J26" s="130">
        <v>21</v>
      </c>
      <c r="K26" s="130">
        <v>13</v>
      </c>
      <c r="L26" s="131">
        <v>15</v>
      </c>
      <c r="M26" s="131">
        <v>17</v>
      </c>
      <c r="N26" s="131">
        <v>10</v>
      </c>
      <c r="O26" s="131">
        <v>13</v>
      </c>
      <c r="P26" s="182">
        <v>14</v>
      </c>
      <c r="Q26" s="182">
        <v>15</v>
      </c>
      <c r="R26" s="252">
        <v>14</v>
      </c>
      <c r="S26" s="252">
        <v>9</v>
      </c>
      <c r="T26" s="252">
        <v>9</v>
      </c>
      <c r="U26" s="252">
        <v>14</v>
      </c>
      <c r="V26" s="252">
        <v>11</v>
      </c>
      <c r="W26" s="252">
        <v>13</v>
      </c>
    </row>
    <row r="27" spans="2:23" ht="11.25">
      <c r="B27" s="564" t="s">
        <v>240</v>
      </c>
      <c r="C27" s="135" t="s">
        <v>198</v>
      </c>
      <c r="D27" s="135">
        <v>240</v>
      </c>
      <c r="E27" s="135">
        <v>2</v>
      </c>
      <c r="F27" s="136">
        <v>15</v>
      </c>
      <c r="G27" s="130">
        <v>12</v>
      </c>
      <c r="H27" s="130">
        <v>4</v>
      </c>
      <c r="I27" s="130">
        <v>12</v>
      </c>
      <c r="J27" s="130">
        <v>15</v>
      </c>
      <c r="K27" s="130">
        <v>19</v>
      </c>
      <c r="L27" s="131">
        <v>12</v>
      </c>
      <c r="M27" s="131">
        <v>14</v>
      </c>
      <c r="N27" s="131">
        <v>10</v>
      </c>
      <c r="O27" s="131">
        <v>12</v>
      </c>
      <c r="P27" s="182">
        <v>9</v>
      </c>
      <c r="Q27" s="182">
        <v>9</v>
      </c>
      <c r="R27" s="252">
        <v>8</v>
      </c>
      <c r="S27" s="252">
        <v>2</v>
      </c>
      <c r="T27" s="252">
        <v>8</v>
      </c>
      <c r="U27" s="252">
        <v>9</v>
      </c>
      <c r="V27" s="252">
        <v>11</v>
      </c>
      <c r="W27" s="252">
        <v>12</v>
      </c>
    </row>
    <row r="28" spans="2:23" ht="11.25">
      <c r="B28" s="564" t="s">
        <v>267</v>
      </c>
      <c r="C28" s="135" t="s">
        <v>198</v>
      </c>
      <c r="D28" s="135">
        <v>140</v>
      </c>
      <c r="E28" s="135">
        <v>1</v>
      </c>
      <c r="F28" s="136"/>
      <c r="G28" s="130"/>
      <c r="H28" s="130">
        <v>11</v>
      </c>
      <c r="I28" s="130"/>
      <c r="J28" s="130">
        <v>14</v>
      </c>
      <c r="K28" s="130">
        <v>11</v>
      </c>
      <c r="L28" s="131">
        <v>16</v>
      </c>
      <c r="M28" s="131"/>
      <c r="N28" s="131">
        <v>15</v>
      </c>
      <c r="O28" s="131">
        <v>11</v>
      </c>
      <c r="P28" s="182">
        <v>9</v>
      </c>
      <c r="Q28" s="182">
        <v>8</v>
      </c>
      <c r="R28" s="252">
        <v>13</v>
      </c>
      <c r="S28" s="252"/>
      <c r="T28" s="252"/>
      <c r="U28" s="252"/>
      <c r="V28" s="252"/>
      <c r="W28" s="252"/>
    </row>
    <row r="29" spans="2:23" ht="11.25">
      <c r="B29" s="564" t="s">
        <v>242</v>
      </c>
      <c r="C29" s="135" t="s">
        <v>198</v>
      </c>
      <c r="D29" s="135">
        <v>120</v>
      </c>
      <c r="E29" s="135">
        <v>1</v>
      </c>
      <c r="F29" s="136">
        <v>22</v>
      </c>
      <c r="G29" s="130">
        <v>27</v>
      </c>
      <c r="H29" s="130"/>
      <c r="I29" s="130"/>
      <c r="J29" s="130"/>
      <c r="K29" s="130"/>
      <c r="L29" s="131"/>
      <c r="M29" s="131"/>
      <c r="N29" s="131"/>
      <c r="O29" s="131"/>
      <c r="P29" s="182"/>
      <c r="Q29" s="182"/>
      <c r="R29" s="252">
        <v>10</v>
      </c>
      <c r="S29" s="252"/>
      <c r="T29" s="252"/>
      <c r="U29" s="252"/>
      <c r="V29" s="252"/>
      <c r="W29" s="252"/>
    </row>
    <row r="30" spans="2:23" ht="11.25">
      <c r="B30" s="564" t="s">
        <v>268</v>
      </c>
      <c r="C30" s="135" t="s">
        <v>198</v>
      </c>
      <c r="D30" s="135">
        <v>140</v>
      </c>
      <c r="E30" s="135">
        <v>1</v>
      </c>
      <c r="F30" s="136">
        <v>48</v>
      </c>
      <c r="G30" s="130">
        <v>49</v>
      </c>
      <c r="H30" s="130"/>
      <c r="I30" s="130"/>
      <c r="J30" s="130"/>
      <c r="K30" s="130"/>
      <c r="L30" s="131"/>
      <c r="M30" s="131"/>
      <c r="N30" s="131"/>
      <c r="O30" s="131"/>
      <c r="P30" s="182"/>
      <c r="Q30" s="182"/>
      <c r="R30" s="252"/>
      <c r="S30" s="252"/>
      <c r="T30" s="252"/>
      <c r="U30" s="252"/>
      <c r="V30" s="252"/>
      <c r="W30" s="252"/>
    </row>
    <row r="31" spans="2:23" ht="11.25">
      <c r="B31" s="565" t="s">
        <v>355</v>
      </c>
      <c r="C31" s="135" t="s">
        <v>198</v>
      </c>
      <c r="D31" s="135">
        <v>120</v>
      </c>
      <c r="E31" s="135">
        <v>1</v>
      </c>
      <c r="F31" s="136"/>
      <c r="G31" s="130"/>
      <c r="H31" s="130"/>
      <c r="I31" s="130"/>
      <c r="J31" s="130"/>
      <c r="K31" s="130"/>
      <c r="L31" s="131"/>
      <c r="M31" s="131"/>
      <c r="N31" s="131"/>
      <c r="O31" s="131"/>
      <c r="P31" s="182"/>
      <c r="Q31" s="182"/>
      <c r="R31" s="252"/>
      <c r="S31" s="252">
        <v>17</v>
      </c>
      <c r="T31" s="252">
        <v>8</v>
      </c>
      <c r="U31" s="252">
        <v>0</v>
      </c>
      <c r="V31" s="252">
        <v>7</v>
      </c>
      <c r="W31" s="252">
        <v>8</v>
      </c>
    </row>
    <row r="32" spans="2:23" ht="11.25">
      <c r="B32" s="565" t="s">
        <v>356</v>
      </c>
      <c r="C32" s="135" t="s">
        <v>198</v>
      </c>
      <c r="D32" s="135">
        <v>120</v>
      </c>
      <c r="E32" s="135">
        <v>2</v>
      </c>
      <c r="F32" s="136"/>
      <c r="G32" s="130"/>
      <c r="H32" s="130"/>
      <c r="I32" s="130"/>
      <c r="J32" s="130"/>
      <c r="K32" s="130"/>
      <c r="L32" s="131"/>
      <c r="M32" s="131"/>
      <c r="N32" s="131"/>
      <c r="O32" s="131"/>
      <c r="P32" s="182"/>
      <c r="Q32" s="182"/>
      <c r="R32" s="252"/>
      <c r="S32" s="252">
        <v>11</v>
      </c>
      <c r="T32" s="252">
        <v>13</v>
      </c>
      <c r="U32" s="252">
        <v>0</v>
      </c>
      <c r="V32" s="252"/>
      <c r="W32" s="252">
        <v>1</v>
      </c>
    </row>
    <row r="33" spans="2:23" ht="11.25">
      <c r="B33" s="565" t="s">
        <v>356</v>
      </c>
      <c r="C33" s="135" t="s">
        <v>198</v>
      </c>
      <c r="D33" s="135">
        <v>120</v>
      </c>
      <c r="E33" s="135">
        <v>3</v>
      </c>
      <c r="F33" s="136"/>
      <c r="G33" s="130"/>
      <c r="H33" s="130"/>
      <c r="I33" s="130"/>
      <c r="J33" s="130"/>
      <c r="K33" s="130"/>
      <c r="L33" s="131"/>
      <c r="M33" s="131"/>
      <c r="N33" s="131"/>
      <c r="O33" s="131"/>
      <c r="P33" s="182"/>
      <c r="Q33" s="182"/>
      <c r="R33" s="252"/>
      <c r="S33" s="252"/>
      <c r="T33" s="252"/>
      <c r="U33" s="252">
        <v>12</v>
      </c>
      <c r="V33" s="252"/>
      <c r="W33" s="252">
        <v>0</v>
      </c>
    </row>
    <row r="34" spans="2:23" ht="11.25">
      <c r="B34" s="564" t="s">
        <v>268</v>
      </c>
      <c r="C34" s="135" t="s">
        <v>198</v>
      </c>
      <c r="D34" s="135">
        <v>120</v>
      </c>
      <c r="E34" s="135">
        <v>1</v>
      </c>
      <c r="F34" s="136"/>
      <c r="G34" s="130"/>
      <c r="H34" s="130"/>
      <c r="I34" s="130"/>
      <c r="J34" s="130"/>
      <c r="K34" s="130">
        <v>69</v>
      </c>
      <c r="L34" s="131">
        <v>46</v>
      </c>
      <c r="M34" s="131">
        <v>39</v>
      </c>
      <c r="N34" s="131">
        <v>31</v>
      </c>
      <c r="O34" s="131">
        <v>32</v>
      </c>
      <c r="P34" s="182">
        <v>17</v>
      </c>
      <c r="Q34" s="182">
        <v>16</v>
      </c>
      <c r="R34" s="252"/>
      <c r="S34" s="252"/>
      <c r="T34" s="252"/>
      <c r="U34" s="252"/>
      <c r="V34" s="252"/>
      <c r="W34" s="252"/>
    </row>
    <row r="35" spans="2:23" ht="11.25">
      <c r="B35" s="564" t="s">
        <v>268</v>
      </c>
      <c r="C35" s="135" t="s">
        <v>198</v>
      </c>
      <c r="D35" s="135">
        <v>120</v>
      </c>
      <c r="E35" s="135">
        <v>2</v>
      </c>
      <c r="F35" s="136"/>
      <c r="G35" s="130"/>
      <c r="H35" s="130"/>
      <c r="I35" s="130"/>
      <c r="J35" s="130"/>
      <c r="K35" s="130">
        <v>11</v>
      </c>
      <c r="L35" s="131">
        <v>31</v>
      </c>
      <c r="M35" s="131">
        <v>23</v>
      </c>
      <c r="N35" s="131">
        <v>21</v>
      </c>
      <c r="O35" s="131">
        <v>17</v>
      </c>
      <c r="P35" s="182">
        <v>21</v>
      </c>
      <c r="Q35" s="182">
        <v>11</v>
      </c>
      <c r="R35" s="252">
        <v>11</v>
      </c>
      <c r="S35" s="252"/>
      <c r="T35" s="252"/>
      <c r="U35" s="252"/>
      <c r="V35" s="252"/>
      <c r="W35" s="252"/>
    </row>
    <row r="36" spans="2:23" ht="11.25">
      <c r="B36" s="564" t="s">
        <v>268</v>
      </c>
      <c r="C36" s="135" t="s">
        <v>198</v>
      </c>
      <c r="D36" s="135">
        <v>120</v>
      </c>
      <c r="E36" s="135">
        <v>3</v>
      </c>
      <c r="F36" s="136"/>
      <c r="G36" s="130"/>
      <c r="H36" s="130"/>
      <c r="I36" s="130"/>
      <c r="J36" s="130"/>
      <c r="K36" s="130"/>
      <c r="L36" s="131"/>
      <c r="M36" s="131">
        <v>15</v>
      </c>
      <c r="N36" s="131">
        <v>10</v>
      </c>
      <c r="O36" s="131">
        <v>10</v>
      </c>
      <c r="P36" s="182">
        <v>18</v>
      </c>
      <c r="Q36" s="182">
        <v>16</v>
      </c>
      <c r="R36" s="252">
        <v>8</v>
      </c>
      <c r="S36" s="252"/>
      <c r="T36" s="252"/>
      <c r="U36" s="252"/>
      <c r="V36" s="252"/>
      <c r="W36" s="252"/>
    </row>
    <row r="37" spans="2:23" ht="11.25">
      <c r="B37" s="564" t="s">
        <v>308</v>
      </c>
      <c r="C37" s="135" t="s">
        <v>198</v>
      </c>
      <c r="D37" s="135">
        <v>120</v>
      </c>
      <c r="E37" s="135">
        <v>1</v>
      </c>
      <c r="F37" s="136"/>
      <c r="G37" s="130"/>
      <c r="H37" s="130"/>
      <c r="I37" s="130"/>
      <c r="J37" s="130"/>
      <c r="K37" s="130"/>
      <c r="L37" s="131"/>
      <c r="M37" s="131"/>
      <c r="N37" s="131">
        <v>13</v>
      </c>
      <c r="O37" s="131">
        <v>16</v>
      </c>
      <c r="P37" s="182">
        <v>9</v>
      </c>
      <c r="Q37" s="182">
        <v>9</v>
      </c>
      <c r="R37" s="252"/>
      <c r="S37" s="252"/>
      <c r="T37" s="252"/>
      <c r="U37" s="252"/>
      <c r="V37" s="252"/>
      <c r="W37" s="252"/>
    </row>
    <row r="38" spans="2:23" ht="11.25">
      <c r="B38" s="564" t="s">
        <v>308</v>
      </c>
      <c r="C38" s="135" t="s">
        <v>198</v>
      </c>
      <c r="D38" s="135">
        <v>120</v>
      </c>
      <c r="E38" s="135">
        <v>4</v>
      </c>
      <c r="F38" s="136"/>
      <c r="G38" s="130"/>
      <c r="H38" s="130"/>
      <c r="I38" s="130"/>
      <c r="J38" s="130"/>
      <c r="K38" s="130"/>
      <c r="L38" s="131"/>
      <c r="M38" s="131"/>
      <c r="N38" s="131"/>
      <c r="O38" s="131"/>
      <c r="P38" s="182"/>
      <c r="Q38" s="182"/>
      <c r="R38" s="252">
        <v>8</v>
      </c>
      <c r="S38" s="252"/>
      <c r="T38" s="252"/>
      <c r="U38" s="252"/>
      <c r="V38" s="252"/>
      <c r="W38" s="252"/>
    </row>
    <row r="39" spans="2:23" ht="11.25">
      <c r="B39" s="564" t="s">
        <v>269</v>
      </c>
      <c r="C39" s="135" t="s">
        <v>198</v>
      </c>
      <c r="D39" s="135">
        <v>100</v>
      </c>
      <c r="E39" s="135">
        <v>1</v>
      </c>
      <c r="F39" s="136"/>
      <c r="G39" s="130"/>
      <c r="H39" s="130">
        <v>37</v>
      </c>
      <c r="I39" s="130">
        <v>53</v>
      </c>
      <c r="J39" s="130">
        <v>40</v>
      </c>
      <c r="K39" s="130"/>
      <c r="L39" s="131"/>
      <c r="M39" s="131"/>
      <c r="N39" s="131"/>
      <c r="O39" s="131"/>
      <c r="P39" s="182"/>
      <c r="Q39" s="182"/>
      <c r="R39" s="252"/>
      <c r="S39" s="252"/>
      <c r="T39" s="252"/>
      <c r="U39" s="252"/>
      <c r="V39" s="252"/>
      <c r="W39" s="252"/>
    </row>
    <row r="40" spans="2:23" ht="11.25">
      <c r="B40" s="564" t="s">
        <v>270</v>
      </c>
      <c r="C40" s="135" t="s">
        <v>198</v>
      </c>
      <c r="D40" s="135">
        <v>100</v>
      </c>
      <c r="E40" s="135">
        <v>1</v>
      </c>
      <c r="F40" s="136"/>
      <c r="G40" s="130"/>
      <c r="H40" s="130">
        <v>13</v>
      </c>
      <c r="I40" s="130">
        <v>15</v>
      </c>
      <c r="J40" s="130">
        <v>23</v>
      </c>
      <c r="K40" s="130"/>
      <c r="L40" s="131"/>
      <c r="M40" s="131"/>
      <c r="N40" s="131"/>
      <c r="O40" s="131"/>
      <c r="P40" s="182"/>
      <c r="Q40" s="182"/>
      <c r="R40" s="252"/>
      <c r="S40" s="252"/>
      <c r="T40" s="252"/>
      <c r="U40" s="252"/>
      <c r="V40" s="252"/>
      <c r="W40" s="252"/>
    </row>
    <row r="41" spans="2:23" ht="11.25">
      <c r="B41" s="564" t="s">
        <v>271</v>
      </c>
      <c r="C41" s="135" t="s">
        <v>198</v>
      </c>
      <c r="D41" s="135">
        <v>100</v>
      </c>
      <c r="E41" s="135">
        <v>1</v>
      </c>
      <c r="F41" s="136"/>
      <c r="G41" s="130"/>
      <c r="H41" s="130">
        <v>8</v>
      </c>
      <c r="I41" s="130"/>
      <c r="J41" s="130"/>
      <c r="K41" s="130"/>
      <c r="L41" s="131">
        <v>8</v>
      </c>
      <c r="M41" s="131"/>
      <c r="N41" s="131"/>
      <c r="O41" s="131"/>
      <c r="P41" s="182"/>
      <c r="Q41" s="182"/>
      <c r="R41" s="252"/>
      <c r="S41" s="252"/>
      <c r="T41" s="252"/>
      <c r="U41" s="252"/>
      <c r="V41" s="252"/>
      <c r="W41" s="252"/>
    </row>
    <row r="42" spans="2:23" ht="11.25">
      <c r="B42" s="564" t="s">
        <v>252</v>
      </c>
      <c r="C42" s="135" t="s">
        <v>221</v>
      </c>
      <c r="D42" s="135">
        <v>240</v>
      </c>
      <c r="E42" s="135">
        <v>1</v>
      </c>
      <c r="F42" s="136">
        <v>7</v>
      </c>
      <c r="G42" s="130">
        <v>12</v>
      </c>
      <c r="H42" s="130">
        <v>9</v>
      </c>
      <c r="I42" s="130">
        <v>11</v>
      </c>
      <c r="J42" s="130">
        <v>9</v>
      </c>
      <c r="K42" s="130">
        <v>5</v>
      </c>
      <c r="L42" s="131">
        <v>10</v>
      </c>
      <c r="M42" s="131">
        <v>10</v>
      </c>
      <c r="N42" s="131">
        <v>14</v>
      </c>
      <c r="O42" s="131">
        <v>3</v>
      </c>
      <c r="P42" s="182">
        <v>5</v>
      </c>
      <c r="Q42" s="182">
        <v>4</v>
      </c>
      <c r="R42" s="252"/>
      <c r="S42" s="252"/>
      <c r="T42" s="252"/>
      <c r="U42" s="252"/>
      <c r="V42" s="252"/>
      <c r="W42" s="252"/>
    </row>
    <row r="43" spans="2:23" ht="11.25">
      <c r="B43" s="564" t="s">
        <v>252</v>
      </c>
      <c r="C43" s="135" t="s">
        <v>221</v>
      </c>
      <c r="D43" s="135">
        <v>240</v>
      </c>
      <c r="E43" s="135">
        <v>2</v>
      </c>
      <c r="F43" s="136">
        <v>13</v>
      </c>
      <c r="G43" s="130">
        <v>5</v>
      </c>
      <c r="H43" s="130">
        <v>7</v>
      </c>
      <c r="I43" s="130">
        <v>9</v>
      </c>
      <c r="J43" s="130">
        <v>7</v>
      </c>
      <c r="K43" s="130">
        <v>7</v>
      </c>
      <c r="L43" s="131">
        <v>4</v>
      </c>
      <c r="M43" s="131"/>
      <c r="N43" s="131">
        <v>3</v>
      </c>
      <c r="O43" s="131">
        <v>10</v>
      </c>
      <c r="P43" s="182">
        <v>4</v>
      </c>
      <c r="Q43" s="182">
        <v>6</v>
      </c>
      <c r="R43" s="252"/>
      <c r="S43" s="252"/>
      <c r="T43" s="252"/>
      <c r="U43" s="252"/>
      <c r="V43" s="252"/>
      <c r="W43" s="252"/>
    </row>
    <row r="44" spans="2:23" ht="11.25">
      <c r="B44" s="564" t="s">
        <v>342</v>
      </c>
      <c r="C44" s="135" t="s">
        <v>218</v>
      </c>
      <c r="D44" s="135">
        <v>240</v>
      </c>
      <c r="E44" s="135" t="s">
        <v>213</v>
      </c>
      <c r="F44" s="136"/>
      <c r="G44" s="130"/>
      <c r="H44" s="130"/>
      <c r="I44" s="130"/>
      <c r="J44" s="130"/>
      <c r="K44" s="130"/>
      <c r="L44" s="131"/>
      <c r="M44" s="131"/>
      <c r="N44" s="131"/>
      <c r="O44" s="131"/>
      <c r="P44" s="182"/>
      <c r="Q44" s="182">
        <v>11</v>
      </c>
      <c r="R44" s="252"/>
      <c r="S44" s="252"/>
      <c r="T44" s="252"/>
      <c r="U44" s="252"/>
      <c r="V44" s="252"/>
      <c r="W44" s="252"/>
    </row>
    <row r="45" spans="2:23" ht="11.25">
      <c r="B45" s="564" t="s">
        <v>272</v>
      </c>
      <c r="C45" s="135" t="s">
        <v>218</v>
      </c>
      <c r="D45" s="135">
        <v>240</v>
      </c>
      <c r="E45" s="135" t="s">
        <v>213</v>
      </c>
      <c r="F45" s="136"/>
      <c r="G45" s="130">
        <v>23</v>
      </c>
      <c r="H45" s="130"/>
      <c r="I45" s="130">
        <v>16</v>
      </c>
      <c r="J45" s="130"/>
      <c r="K45" s="130">
        <v>15</v>
      </c>
      <c r="L45" s="131"/>
      <c r="M45" s="131">
        <v>8</v>
      </c>
      <c r="N45" s="131"/>
      <c r="O45" s="131">
        <v>15</v>
      </c>
      <c r="P45" s="182"/>
      <c r="Q45" s="182"/>
      <c r="R45" s="252"/>
      <c r="S45" s="252"/>
      <c r="T45" s="252"/>
      <c r="U45" s="252"/>
      <c r="V45" s="252"/>
      <c r="W45" s="252"/>
    </row>
    <row r="46" spans="2:23" ht="11.25">
      <c r="B46" s="564" t="s">
        <v>273</v>
      </c>
      <c r="C46" s="135" t="s">
        <v>218</v>
      </c>
      <c r="D46" s="135">
        <v>240</v>
      </c>
      <c r="E46" s="135" t="s">
        <v>213</v>
      </c>
      <c r="F46" s="136"/>
      <c r="G46" s="130">
        <v>11</v>
      </c>
      <c r="H46" s="130"/>
      <c r="I46" s="130">
        <v>15</v>
      </c>
      <c r="J46" s="130"/>
      <c r="K46" s="130">
        <v>9</v>
      </c>
      <c r="L46" s="131"/>
      <c r="M46" s="131">
        <v>11</v>
      </c>
      <c r="N46" s="131"/>
      <c r="O46" s="131">
        <v>10</v>
      </c>
      <c r="P46" s="182"/>
      <c r="Q46" s="182">
        <v>13</v>
      </c>
      <c r="R46" s="252"/>
      <c r="S46" s="252"/>
      <c r="T46" s="252"/>
      <c r="U46" s="252"/>
      <c r="V46" s="252"/>
      <c r="W46" s="252"/>
    </row>
    <row r="47" spans="2:23" ht="11.25">
      <c r="B47" s="564" t="s">
        <v>274</v>
      </c>
      <c r="C47" s="135" t="s">
        <v>218</v>
      </c>
      <c r="D47" s="135">
        <v>240</v>
      </c>
      <c r="E47" s="135" t="s">
        <v>213</v>
      </c>
      <c r="F47" s="136">
        <v>5</v>
      </c>
      <c r="G47" s="130"/>
      <c r="H47" s="130">
        <v>19</v>
      </c>
      <c r="I47" s="130"/>
      <c r="J47" s="130">
        <v>11</v>
      </c>
      <c r="K47" s="130"/>
      <c r="L47" s="131">
        <v>9</v>
      </c>
      <c r="M47" s="131"/>
      <c r="N47" s="131">
        <v>7</v>
      </c>
      <c r="O47" s="131"/>
      <c r="P47" s="182">
        <v>8</v>
      </c>
      <c r="Q47" s="182"/>
      <c r="R47" s="252"/>
      <c r="S47" s="252"/>
      <c r="T47" s="252"/>
      <c r="U47" s="252"/>
      <c r="V47" s="252"/>
      <c r="W47" s="252"/>
    </row>
    <row r="48" spans="2:23" ht="11.25">
      <c r="B48" s="564" t="s">
        <v>275</v>
      </c>
      <c r="C48" s="135" t="s">
        <v>218</v>
      </c>
      <c r="D48" s="135">
        <v>240</v>
      </c>
      <c r="E48" s="135" t="s">
        <v>213</v>
      </c>
      <c r="F48" s="136">
        <v>27</v>
      </c>
      <c r="G48" s="130"/>
      <c r="H48" s="130">
        <v>13</v>
      </c>
      <c r="I48" s="130"/>
      <c r="J48" s="130">
        <v>16</v>
      </c>
      <c r="K48" s="130"/>
      <c r="L48" s="131">
        <v>9</v>
      </c>
      <c r="M48" s="131"/>
      <c r="N48" s="131">
        <v>12</v>
      </c>
      <c r="O48" s="131"/>
      <c r="P48" s="182"/>
      <c r="Q48" s="182"/>
      <c r="R48" s="252"/>
      <c r="S48" s="252"/>
      <c r="T48" s="252"/>
      <c r="U48" s="252"/>
      <c r="V48" s="252"/>
      <c r="W48" s="252"/>
    </row>
    <row r="49" spans="2:23" ht="12" thickBot="1">
      <c r="B49" s="451" t="s">
        <v>332</v>
      </c>
      <c r="C49" s="244" t="s">
        <v>218</v>
      </c>
      <c r="D49" s="244">
        <v>240</v>
      </c>
      <c r="E49" s="244" t="s">
        <v>213</v>
      </c>
      <c r="F49" s="566"/>
      <c r="G49" s="161"/>
      <c r="H49" s="161"/>
      <c r="I49" s="161"/>
      <c r="J49" s="161"/>
      <c r="K49" s="161"/>
      <c r="L49" s="162"/>
      <c r="M49" s="162"/>
      <c r="N49" s="162"/>
      <c r="O49" s="162"/>
      <c r="P49" s="183">
        <v>16</v>
      </c>
      <c r="Q49" s="183"/>
      <c r="R49" s="196"/>
      <c r="S49" s="196"/>
      <c r="T49" s="196"/>
      <c r="U49" s="196"/>
      <c r="V49" s="196"/>
      <c r="W49" s="196"/>
    </row>
    <row r="50" spans="2:23" ht="12" thickBot="1">
      <c r="B50" s="567" t="s">
        <v>216</v>
      </c>
      <c r="C50" s="568"/>
      <c r="D50" s="568"/>
      <c r="E50" s="568"/>
      <c r="F50" s="568">
        <f aca="true" t="shared" si="0" ref="F50:O50">SUM(F9:F48)</f>
        <v>299</v>
      </c>
      <c r="G50" s="569">
        <f t="shared" si="0"/>
        <v>280</v>
      </c>
      <c r="H50" s="569">
        <f t="shared" si="0"/>
        <v>248</v>
      </c>
      <c r="I50" s="569">
        <f t="shared" si="0"/>
        <v>268</v>
      </c>
      <c r="J50" s="569">
        <f t="shared" si="0"/>
        <v>280</v>
      </c>
      <c r="K50" s="569">
        <f t="shared" si="0"/>
        <v>275</v>
      </c>
      <c r="L50" s="570">
        <f t="shared" si="0"/>
        <v>272</v>
      </c>
      <c r="M50" s="570">
        <f t="shared" si="0"/>
        <v>261</v>
      </c>
      <c r="N50" s="570">
        <f t="shared" si="0"/>
        <v>243</v>
      </c>
      <c r="O50" s="570">
        <f t="shared" si="0"/>
        <v>252</v>
      </c>
      <c r="P50" s="571">
        <f aca="true" t="shared" si="1" ref="P50:W50">SUM(P9:P49)</f>
        <v>214</v>
      </c>
      <c r="Q50" s="571">
        <f t="shared" si="1"/>
        <v>225</v>
      </c>
      <c r="R50" s="571">
        <f t="shared" si="1"/>
        <v>138</v>
      </c>
      <c r="S50" s="571">
        <f t="shared" si="1"/>
        <v>110</v>
      </c>
      <c r="T50" s="571">
        <f t="shared" si="1"/>
        <v>122</v>
      </c>
      <c r="U50" s="571">
        <f t="shared" si="1"/>
        <v>96</v>
      </c>
      <c r="V50" s="594">
        <f t="shared" si="1"/>
        <v>86</v>
      </c>
      <c r="W50" s="572">
        <f t="shared" si="1"/>
        <v>91</v>
      </c>
    </row>
  </sheetData>
  <mergeCells count="4">
    <mergeCell ref="B1:S1"/>
    <mergeCell ref="B2:S2"/>
    <mergeCell ref="B4:S4"/>
    <mergeCell ref="B3:S3"/>
  </mergeCells>
  <printOptions/>
  <pageMargins left="0.36" right="0.37" top="0.7874015748031497" bottom="0.984251968503937" header="0.5118110236220472" footer="0.5118110236220472"/>
  <pageSetup horizontalDpi="600" verticalDpi="600" orientation="landscape" paperSize="9" r:id="rId1"/>
  <headerFooter alignWithMargins="0">
    <oddFooter>&amp;L&amp;D&amp;CAllgemeine Übersicht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B1:W107"/>
  <sheetViews>
    <sheetView workbookViewId="0" topLeftCell="A64">
      <selection activeCell="R98" sqref="R98"/>
    </sheetView>
  </sheetViews>
  <sheetFormatPr defaultColWidth="11.421875" defaultRowHeight="12.75"/>
  <cols>
    <col min="1" max="1" width="1.421875" style="124" customWidth="1"/>
    <col min="2" max="2" width="30.57421875" style="124" customWidth="1"/>
    <col min="3" max="3" width="5.00390625" style="124" bestFit="1" customWidth="1"/>
    <col min="4" max="4" width="5.00390625" style="124" customWidth="1"/>
    <col min="5" max="5" width="4.57421875" style="124" customWidth="1"/>
    <col min="6" max="8" width="3.57421875" style="124" bestFit="1" customWidth="1"/>
    <col min="9" max="9" width="3.57421875" style="3" bestFit="1" customWidth="1"/>
    <col min="10" max="19" width="4.421875" style="124" bestFit="1" customWidth="1"/>
    <col min="20" max="20" width="4.421875" style="199" bestFit="1" customWidth="1"/>
    <col min="21" max="23" width="4.421875" style="124" bestFit="1" customWidth="1"/>
    <col min="24" max="16384" width="11.421875" style="124" customWidth="1"/>
  </cols>
  <sheetData>
    <row r="1" spans="2:20" s="291" customFormat="1" ht="12.75" customHeight="1">
      <c r="B1" s="824" t="s">
        <v>182</v>
      </c>
      <c r="C1" s="825"/>
      <c r="D1" s="825"/>
      <c r="E1" s="825"/>
      <c r="F1" s="825"/>
      <c r="G1" s="825"/>
      <c r="H1" s="825"/>
      <c r="I1" s="825"/>
      <c r="J1" s="825"/>
      <c r="K1" s="825"/>
      <c r="L1" s="825"/>
      <c r="M1" s="825"/>
      <c r="N1" s="825"/>
      <c r="O1" s="825"/>
      <c r="P1" s="825"/>
      <c r="Q1" s="825"/>
      <c r="R1" s="825"/>
      <c r="S1" s="826"/>
      <c r="T1" s="357"/>
    </row>
    <row r="2" spans="2:20" s="291" customFormat="1" ht="13.5" customHeight="1">
      <c r="B2" s="827" t="s">
        <v>276</v>
      </c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8"/>
      <c r="P2" s="828"/>
      <c r="Q2" s="828"/>
      <c r="R2" s="828"/>
      <c r="S2" s="829"/>
      <c r="T2" s="357"/>
    </row>
    <row r="3" spans="2:20" s="291" customFormat="1" ht="13.5" customHeight="1">
      <c r="B3" s="833">
        <v>41153</v>
      </c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834"/>
      <c r="O3" s="834"/>
      <c r="P3" s="834"/>
      <c r="Q3" s="834"/>
      <c r="R3" s="834"/>
      <c r="S3" s="835"/>
      <c r="T3" s="357"/>
    </row>
    <row r="4" spans="2:20" s="291" customFormat="1" ht="13.5" customHeight="1" thickBot="1">
      <c r="B4" s="830" t="s">
        <v>468</v>
      </c>
      <c r="C4" s="831"/>
      <c r="D4" s="831"/>
      <c r="E4" s="831"/>
      <c r="F4" s="831"/>
      <c r="G4" s="831"/>
      <c r="H4" s="831"/>
      <c r="I4" s="831"/>
      <c r="J4" s="831"/>
      <c r="K4" s="831"/>
      <c r="L4" s="831"/>
      <c r="M4" s="831"/>
      <c r="N4" s="831"/>
      <c r="O4" s="831"/>
      <c r="P4" s="831"/>
      <c r="Q4" s="831"/>
      <c r="R4" s="831"/>
      <c r="S4" s="832"/>
      <c r="T4" s="357"/>
    </row>
    <row r="5" spans="2:19" s="357" customFormat="1" ht="13.5" customHeight="1"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  <c r="P5" s="540"/>
      <c r="Q5" s="540"/>
      <c r="R5" s="540"/>
      <c r="S5" s="540"/>
    </row>
    <row r="6" spans="2:23" ht="11.25">
      <c r="B6" s="119"/>
      <c r="C6" s="119"/>
      <c r="D6" s="119"/>
      <c r="E6" s="120"/>
      <c r="F6" s="121" t="s">
        <v>192</v>
      </c>
      <c r="G6" s="122" t="s">
        <v>192</v>
      </c>
      <c r="H6" s="122" t="s">
        <v>192</v>
      </c>
      <c r="I6" s="122" t="s">
        <v>192</v>
      </c>
      <c r="J6" s="122" t="s">
        <v>192</v>
      </c>
      <c r="K6" s="122" t="s">
        <v>192</v>
      </c>
      <c r="L6" s="123" t="s">
        <v>192</v>
      </c>
      <c r="M6" s="123" t="s">
        <v>192</v>
      </c>
      <c r="N6" s="123" t="s">
        <v>192</v>
      </c>
      <c r="O6" s="123" t="s">
        <v>192</v>
      </c>
      <c r="P6" s="15" t="s">
        <v>192</v>
      </c>
      <c r="Q6" s="15" t="s">
        <v>192</v>
      </c>
      <c r="R6" s="15" t="s">
        <v>192</v>
      </c>
      <c r="S6" s="358" t="s">
        <v>192</v>
      </c>
      <c r="T6" s="535" t="s">
        <v>192</v>
      </c>
      <c r="U6" s="15" t="s">
        <v>192</v>
      </c>
      <c r="V6" s="15" t="s">
        <v>192</v>
      </c>
      <c r="W6" s="15" t="s">
        <v>192</v>
      </c>
    </row>
    <row r="7" spans="2:23" ht="11.25">
      <c r="B7" s="118"/>
      <c r="C7" s="118"/>
      <c r="D7" s="118"/>
      <c r="E7" s="137"/>
      <c r="F7" s="121">
        <v>95</v>
      </c>
      <c r="G7" s="122">
        <v>96</v>
      </c>
      <c r="H7" s="122">
        <v>97</v>
      </c>
      <c r="I7" s="122">
        <v>98</v>
      </c>
      <c r="J7" s="122">
        <v>99</v>
      </c>
      <c r="K7" s="122">
        <v>2000</v>
      </c>
      <c r="L7" s="123">
        <v>2001</v>
      </c>
      <c r="M7" s="123">
        <v>2002</v>
      </c>
      <c r="N7" s="123">
        <v>2003</v>
      </c>
      <c r="O7" s="123">
        <v>2004</v>
      </c>
      <c r="P7" s="15">
        <v>2005</v>
      </c>
      <c r="Q7" s="15">
        <v>2006</v>
      </c>
      <c r="R7" s="15">
        <v>2007</v>
      </c>
      <c r="S7" s="358">
        <v>2008</v>
      </c>
      <c r="T7" s="535">
        <v>2009</v>
      </c>
      <c r="U7" s="15">
        <v>2010</v>
      </c>
      <c r="V7" s="15">
        <v>2011</v>
      </c>
      <c r="W7" s="15">
        <v>2012</v>
      </c>
    </row>
    <row r="8" spans="2:23" ht="11.25">
      <c r="B8" s="125" t="s">
        <v>193</v>
      </c>
      <c r="C8" s="125" t="s">
        <v>194</v>
      </c>
      <c r="D8" s="125" t="s">
        <v>195</v>
      </c>
      <c r="E8" s="125" t="s">
        <v>196</v>
      </c>
      <c r="F8" s="126">
        <v>96</v>
      </c>
      <c r="G8" s="122">
        <v>97</v>
      </c>
      <c r="H8" s="122">
        <v>98</v>
      </c>
      <c r="I8" s="122">
        <v>99</v>
      </c>
      <c r="J8" s="122">
        <v>2000</v>
      </c>
      <c r="K8" s="122">
        <v>2001</v>
      </c>
      <c r="L8" s="123">
        <v>2002</v>
      </c>
      <c r="M8" s="123">
        <v>2003</v>
      </c>
      <c r="N8" s="123">
        <v>2004</v>
      </c>
      <c r="O8" s="123">
        <v>2005</v>
      </c>
      <c r="P8" s="15">
        <v>2006</v>
      </c>
      <c r="Q8" s="15">
        <v>2007</v>
      </c>
      <c r="R8" s="15">
        <v>2008</v>
      </c>
      <c r="S8" s="358">
        <v>2009</v>
      </c>
      <c r="T8" s="535">
        <v>2010</v>
      </c>
      <c r="U8" s="15">
        <v>2011</v>
      </c>
      <c r="V8" s="15">
        <v>2012</v>
      </c>
      <c r="W8" s="15">
        <v>2013</v>
      </c>
    </row>
    <row r="9" spans="2:23" ht="11.25">
      <c r="B9" s="125" t="s">
        <v>277</v>
      </c>
      <c r="C9" s="125" t="s">
        <v>198</v>
      </c>
      <c r="D9" s="125">
        <v>180</v>
      </c>
      <c r="E9" s="125" t="s">
        <v>278</v>
      </c>
      <c r="F9" s="126">
        <v>13</v>
      </c>
      <c r="G9" s="122">
        <v>26</v>
      </c>
      <c r="H9" s="122">
        <v>19</v>
      </c>
      <c r="I9" s="122">
        <v>11</v>
      </c>
      <c r="J9" s="122">
        <v>8</v>
      </c>
      <c r="K9" s="122">
        <v>9</v>
      </c>
      <c r="L9" s="123"/>
      <c r="M9" s="123"/>
      <c r="N9" s="123"/>
      <c r="O9" s="123"/>
      <c r="P9" s="535"/>
      <c r="Q9" s="535"/>
      <c r="R9" s="535"/>
      <c r="S9" s="535"/>
      <c r="T9" s="535"/>
      <c r="U9" s="535"/>
      <c r="V9" s="535"/>
      <c r="W9" s="535"/>
    </row>
    <row r="10" spans="2:23" ht="11.25">
      <c r="B10" s="125" t="s">
        <v>279</v>
      </c>
      <c r="C10" s="125" t="s">
        <v>198</v>
      </c>
      <c r="D10" s="125">
        <v>180</v>
      </c>
      <c r="E10" s="125" t="s">
        <v>278</v>
      </c>
      <c r="F10" s="126">
        <v>6</v>
      </c>
      <c r="G10" s="122">
        <v>18</v>
      </c>
      <c r="H10" s="122">
        <v>14</v>
      </c>
      <c r="I10" s="122">
        <v>19</v>
      </c>
      <c r="J10" s="122"/>
      <c r="K10" s="122">
        <v>9</v>
      </c>
      <c r="L10" s="123">
        <v>14</v>
      </c>
      <c r="M10" s="123">
        <v>20</v>
      </c>
      <c r="N10" s="123">
        <v>12</v>
      </c>
      <c r="O10" s="123">
        <v>0</v>
      </c>
      <c r="P10" s="535"/>
      <c r="Q10" s="535"/>
      <c r="R10" s="535"/>
      <c r="S10" s="535"/>
      <c r="T10" s="535"/>
      <c r="U10" s="535"/>
      <c r="V10" s="535"/>
      <c r="W10" s="535"/>
    </row>
    <row r="11" spans="2:23" ht="11.25">
      <c r="B11" s="125" t="s">
        <v>307</v>
      </c>
      <c r="C11" s="125" t="s">
        <v>198</v>
      </c>
      <c r="D11" s="125">
        <v>160</v>
      </c>
      <c r="E11" s="125">
        <v>3</v>
      </c>
      <c r="F11" s="126"/>
      <c r="G11" s="122"/>
      <c r="H11" s="122"/>
      <c r="I11" s="122"/>
      <c r="J11" s="122"/>
      <c r="K11" s="122"/>
      <c r="L11" s="123"/>
      <c r="M11" s="123"/>
      <c r="N11" s="123">
        <v>12</v>
      </c>
      <c r="O11" s="123">
        <v>0</v>
      </c>
      <c r="P11" s="535"/>
      <c r="Q11" s="535"/>
      <c r="R11" s="535"/>
      <c r="S11" s="535"/>
      <c r="T11" s="535"/>
      <c r="U11" s="535"/>
      <c r="V11" s="535"/>
      <c r="W11" s="535"/>
    </row>
    <row r="12" spans="2:23" ht="11.25">
      <c r="B12" s="125" t="s">
        <v>335</v>
      </c>
      <c r="C12" s="125" t="s">
        <v>198</v>
      </c>
      <c r="D12" s="125">
        <v>120</v>
      </c>
      <c r="E12" s="125">
        <v>1</v>
      </c>
      <c r="F12" s="126"/>
      <c r="G12" s="122"/>
      <c r="H12" s="122"/>
      <c r="I12" s="122"/>
      <c r="J12" s="122"/>
      <c r="K12" s="122"/>
      <c r="L12" s="123"/>
      <c r="M12" s="123"/>
      <c r="N12" s="123"/>
      <c r="O12" s="123"/>
      <c r="P12" s="535">
        <v>11</v>
      </c>
      <c r="Q12" s="535">
        <v>9</v>
      </c>
      <c r="R12" s="535"/>
      <c r="S12" s="535"/>
      <c r="T12" s="535"/>
      <c r="U12" s="535"/>
      <c r="V12" s="535"/>
      <c r="W12" s="535"/>
    </row>
    <row r="13" spans="2:23" ht="11.25">
      <c r="B13" s="125" t="s">
        <v>335</v>
      </c>
      <c r="C13" s="125" t="s">
        <v>198</v>
      </c>
      <c r="D13" s="125">
        <v>120</v>
      </c>
      <c r="E13" s="125">
        <v>2</v>
      </c>
      <c r="F13" s="126"/>
      <c r="G13" s="122"/>
      <c r="H13" s="122"/>
      <c r="I13" s="122"/>
      <c r="J13" s="122"/>
      <c r="K13" s="122"/>
      <c r="L13" s="123"/>
      <c r="M13" s="123"/>
      <c r="N13" s="123"/>
      <c r="O13" s="123"/>
      <c r="P13" s="535"/>
      <c r="Q13" s="535">
        <v>11</v>
      </c>
      <c r="R13" s="535"/>
      <c r="S13" s="535"/>
      <c r="T13" s="535"/>
      <c r="U13" s="535"/>
      <c r="V13" s="535"/>
      <c r="W13" s="535"/>
    </row>
    <row r="14" spans="2:23" ht="11.25">
      <c r="B14" s="125" t="s">
        <v>280</v>
      </c>
      <c r="C14" s="125" t="s">
        <v>198</v>
      </c>
      <c r="D14" s="125">
        <v>160</v>
      </c>
      <c r="E14" s="125"/>
      <c r="F14" s="126">
        <v>9</v>
      </c>
      <c r="G14" s="122"/>
      <c r="H14" s="122"/>
      <c r="I14" s="122"/>
      <c r="J14" s="122">
        <v>9</v>
      </c>
      <c r="K14" s="122"/>
      <c r="L14" s="123"/>
      <c r="M14" s="123"/>
      <c r="N14" s="123"/>
      <c r="O14" s="123"/>
      <c r="P14" s="535"/>
      <c r="Q14" s="535"/>
      <c r="R14" s="535"/>
      <c r="S14" s="535"/>
      <c r="T14" s="535"/>
      <c r="U14" s="535"/>
      <c r="V14" s="535"/>
      <c r="W14" s="535"/>
    </row>
    <row r="15" spans="2:23" ht="11.25">
      <c r="B15" s="125" t="s">
        <v>281</v>
      </c>
      <c r="C15" s="125" t="s">
        <v>198</v>
      </c>
      <c r="D15" s="125">
        <v>160</v>
      </c>
      <c r="E15" s="125">
        <v>2</v>
      </c>
      <c r="F15" s="126">
        <v>10</v>
      </c>
      <c r="G15" s="122"/>
      <c r="H15" s="122"/>
      <c r="I15" s="122"/>
      <c r="J15" s="122"/>
      <c r="K15" s="122"/>
      <c r="L15" s="123"/>
      <c r="M15" s="123"/>
      <c r="N15" s="123"/>
      <c r="O15" s="123"/>
      <c r="P15" s="535"/>
      <c r="Q15" s="535"/>
      <c r="R15" s="535"/>
      <c r="S15" s="535"/>
      <c r="T15" s="535"/>
      <c r="U15" s="535"/>
      <c r="V15" s="535"/>
      <c r="W15" s="535"/>
    </row>
    <row r="16" spans="2:23" ht="11.25">
      <c r="B16" s="125" t="s">
        <v>233</v>
      </c>
      <c r="C16" s="125" t="s">
        <v>223</v>
      </c>
      <c r="D16" s="125">
        <v>120</v>
      </c>
      <c r="E16" s="125">
        <v>1</v>
      </c>
      <c r="F16" s="126"/>
      <c r="G16" s="122"/>
      <c r="H16" s="122"/>
      <c r="I16" s="122"/>
      <c r="J16" s="122">
        <v>21</v>
      </c>
      <c r="K16" s="122">
        <v>17</v>
      </c>
      <c r="L16" s="123"/>
      <c r="M16" s="123">
        <v>27</v>
      </c>
      <c r="N16" s="123">
        <v>14</v>
      </c>
      <c r="O16" s="123">
        <v>25</v>
      </c>
      <c r="P16" s="535">
        <v>24</v>
      </c>
      <c r="Q16" s="535">
        <v>38</v>
      </c>
      <c r="R16" s="535">
        <v>22</v>
      </c>
      <c r="S16" s="535">
        <v>15</v>
      </c>
      <c r="T16" s="535">
        <v>24</v>
      </c>
      <c r="U16" s="535">
        <v>24</v>
      </c>
      <c r="V16" s="535">
        <v>11</v>
      </c>
      <c r="W16" s="535">
        <v>16</v>
      </c>
    </row>
    <row r="17" spans="2:23" ht="11.25">
      <c r="B17" s="125" t="s">
        <v>233</v>
      </c>
      <c r="C17" s="125" t="s">
        <v>223</v>
      </c>
      <c r="D17" s="125">
        <v>120</v>
      </c>
      <c r="E17" s="125">
        <v>2</v>
      </c>
      <c r="F17" s="126"/>
      <c r="G17" s="122"/>
      <c r="H17" s="122"/>
      <c r="I17" s="122"/>
      <c r="J17" s="122"/>
      <c r="K17" s="122">
        <v>12</v>
      </c>
      <c r="L17" s="123">
        <v>13</v>
      </c>
      <c r="M17" s="123"/>
      <c r="N17" s="123">
        <v>10</v>
      </c>
      <c r="O17" s="123">
        <v>23</v>
      </c>
      <c r="P17" s="535">
        <v>12</v>
      </c>
      <c r="Q17" s="535">
        <v>10</v>
      </c>
      <c r="R17" s="535">
        <v>7</v>
      </c>
      <c r="S17" s="535">
        <v>14</v>
      </c>
      <c r="T17" s="535">
        <v>8</v>
      </c>
      <c r="U17" s="535">
        <v>15</v>
      </c>
      <c r="V17" s="535">
        <v>15</v>
      </c>
      <c r="W17" s="535">
        <v>10</v>
      </c>
    </row>
    <row r="18" spans="2:23" ht="11.25">
      <c r="B18" s="125" t="s">
        <v>235</v>
      </c>
      <c r="C18" s="125" t="s">
        <v>198</v>
      </c>
      <c r="D18" s="125">
        <v>120</v>
      </c>
      <c r="E18" s="125">
        <v>1</v>
      </c>
      <c r="F18" s="126"/>
      <c r="G18" s="122"/>
      <c r="H18" s="122"/>
      <c r="I18" s="122"/>
      <c r="J18" s="122"/>
      <c r="K18" s="122"/>
      <c r="L18" s="123"/>
      <c r="M18" s="123"/>
      <c r="N18" s="123"/>
      <c r="O18" s="123"/>
      <c r="P18" s="535"/>
      <c r="Q18" s="535"/>
      <c r="R18" s="535"/>
      <c r="S18" s="535"/>
      <c r="T18" s="535"/>
      <c r="U18" s="535"/>
      <c r="V18" s="535">
        <v>7</v>
      </c>
      <c r="W18" s="535">
        <v>13</v>
      </c>
    </row>
    <row r="19" spans="2:23" ht="11.25">
      <c r="B19" s="125" t="s">
        <v>235</v>
      </c>
      <c r="C19" s="125" t="s">
        <v>198</v>
      </c>
      <c r="D19" s="125">
        <v>120</v>
      </c>
      <c r="E19" s="125">
        <v>2</v>
      </c>
      <c r="F19" s="126"/>
      <c r="G19" s="122"/>
      <c r="H19" s="122"/>
      <c r="I19" s="122"/>
      <c r="J19" s="122"/>
      <c r="K19" s="122"/>
      <c r="L19" s="123"/>
      <c r="M19" s="123"/>
      <c r="N19" s="123"/>
      <c r="O19" s="123"/>
      <c r="P19" s="535"/>
      <c r="Q19" s="535"/>
      <c r="R19" s="535"/>
      <c r="S19" s="535"/>
      <c r="T19" s="535"/>
      <c r="U19" s="535"/>
      <c r="V19" s="535">
        <v>3</v>
      </c>
      <c r="W19" s="535">
        <v>7</v>
      </c>
    </row>
    <row r="20" spans="2:23" ht="11.25">
      <c r="B20" s="125" t="s">
        <v>234</v>
      </c>
      <c r="C20" s="125" t="s">
        <v>198</v>
      </c>
      <c r="D20" s="125">
        <v>120</v>
      </c>
      <c r="E20" s="125">
        <v>3</v>
      </c>
      <c r="F20" s="126"/>
      <c r="G20" s="122"/>
      <c r="H20" s="122"/>
      <c r="I20" s="122"/>
      <c r="J20" s="122"/>
      <c r="K20" s="122"/>
      <c r="L20" s="123"/>
      <c r="M20" s="123"/>
      <c r="N20" s="123"/>
      <c r="O20" s="123"/>
      <c r="P20" s="535"/>
      <c r="Q20" s="535"/>
      <c r="R20" s="535"/>
      <c r="S20" s="535"/>
      <c r="T20" s="535"/>
      <c r="U20" s="535"/>
      <c r="V20" s="535">
        <v>2</v>
      </c>
      <c r="W20" s="535"/>
    </row>
    <row r="21" spans="2:23" ht="11.25">
      <c r="B21" s="125" t="s">
        <v>234</v>
      </c>
      <c r="C21" s="125" t="s">
        <v>198</v>
      </c>
      <c r="D21" s="125">
        <v>120</v>
      </c>
      <c r="E21" s="125">
        <v>4</v>
      </c>
      <c r="F21" s="126"/>
      <c r="G21" s="122"/>
      <c r="H21" s="122"/>
      <c r="I21" s="122"/>
      <c r="J21" s="122"/>
      <c r="K21" s="122"/>
      <c r="L21" s="123"/>
      <c r="M21" s="123"/>
      <c r="N21" s="123"/>
      <c r="O21" s="123"/>
      <c r="P21" s="535"/>
      <c r="Q21" s="535"/>
      <c r="R21" s="535"/>
      <c r="S21" s="535"/>
      <c r="T21" s="535"/>
      <c r="U21" s="535"/>
      <c r="V21" s="535">
        <v>5</v>
      </c>
      <c r="W21" s="535"/>
    </row>
    <row r="22" spans="2:23" ht="11.25">
      <c r="B22" s="125" t="s">
        <v>265</v>
      </c>
      <c r="C22" s="125" t="s">
        <v>198</v>
      </c>
      <c r="D22" s="125">
        <v>120</v>
      </c>
      <c r="E22" s="125">
        <v>1</v>
      </c>
      <c r="F22" s="126"/>
      <c r="G22" s="122"/>
      <c r="H22" s="122"/>
      <c r="I22" s="122"/>
      <c r="J22" s="122"/>
      <c r="K22" s="122"/>
      <c r="L22" s="123"/>
      <c r="M22" s="123">
        <v>12</v>
      </c>
      <c r="N22" s="123">
        <v>0</v>
      </c>
      <c r="O22" s="123">
        <v>0</v>
      </c>
      <c r="P22" s="535">
        <v>14</v>
      </c>
      <c r="Q22" s="535">
        <v>11</v>
      </c>
      <c r="R22" s="535">
        <v>9</v>
      </c>
      <c r="S22" s="535">
        <v>9</v>
      </c>
      <c r="T22" s="535">
        <v>9</v>
      </c>
      <c r="U22" s="535">
        <v>8</v>
      </c>
      <c r="V22" s="535"/>
      <c r="W22" s="535"/>
    </row>
    <row r="23" spans="2:23" ht="11.25">
      <c r="B23" s="125" t="s">
        <v>265</v>
      </c>
      <c r="C23" s="125" t="s">
        <v>198</v>
      </c>
      <c r="D23" s="125">
        <v>120</v>
      </c>
      <c r="E23" s="125">
        <v>2</v>
      </c>
      <c r="F23" s="126"/>
      <c r="G23" s="122"/>
      <c r="H23" s="122"/>
      <c r="I23" s="122"/>
      <c r="J23" s="122"/>
      <c r="K23" s="122"/>
      <c r="L23" s="123"/>
      <c r="M23" s="123">
        <v>8</v>
      </c>
      <c r="N23" s="123">
        <v>10</v>
      </c>
      <c r="O23" s="123">
        <v>0</v>
      </c>
      <c r="P23" s="535"/>
      <c r="Q23" s="535">
        <v>16</v>
      </c>
      <c r="R23" s="535"/>
      <c r="S23" s="535">
        <v>8</v>
      </c>
      <c r="T23" s="535">
        <v>4</v>
      </c>
      <c r="U23" s="535">
        <v>2</v>
      </c>
      <c r="V23" s="535"/>
      <c r="W23" s="535"/>
    </row>
    <row r="24" spans="2:23" ht="11.25">
      <c r="B24" s="125" t="s">
        <v>265</v>
      </c>
      <c r="C24" s="125" t="s">
        <v>198</v>
      </c>
      <c r="D24" s="125">
        <v>120</v>
      </c>
      <c r="E24" s="125">
        <v>3</v>
      </c>
      <c r="F24" s="126"/>
      <c r="G24" s="122"/>
      <c r="H24" s="122"/>
      <c r="I24" s="122"/>
      <c r="J24" s="122"/>
      <c r="K24" s="122"/>
      <c r="L24" s="123"/>
      <c r="M24" s="123"/>
      <c r="N24" s="123"/>
      <c r="O24" s="123">
        <v>8</v>
      </c>
      <c r="P24" s="535"/>
      <c r="Q24" s="535"/>
      <c r="R24" s="535">
        <v>0</v>
      </c>
      <c r="S24" s="535"/>
      <c r="T24" s="535">
        <v>5</v>
      </c>
      <c r="U24" s="535">
        <v>7</v>
      </c>
      <c r="V24" s="535"/>
      <c r="W24" s="535"/>
    </row>
    <row r="25" spans="2:23" ht="11.25">
      <c r="B25" s="125" t="s">
        <v>265</v>
      </c>
      <c r="C25" s="125" t="s">
        <v>198</v>
      </c>
      <c r="D25" s="125">
        <v>120</v>
      </c>
      <c r="E25" s="125">
        <v>4</v>
      </c>
      <c r="F25" s="126"/>
      <c r="G25" s="122"/>
      <c r="H25" s="122"/>
      <c r="I25" s="122"/>
      <c r="J25" s="122"/>
      <c r="K25" s="122"/>
      <c r="L25" s="123"/>
      <c r="M25" s="123"/>
      <c r="N25" s="123"/>
      <c r="O25" s="123"/>
      <c r="P25" s="535">
        <v>8</v>
      </c>
      <c r="Q25" s="535"/>
      <c r="R25" s="535"/>
      <c r="S25" s="535"/>
      <c r="T25" s="535"/>
      <c r="U25" s="535"/>
      <c r="V25" s="535"/>
      <c r="W25" s="535"/>
    </row>
    <row r="26" spans="2:23" ht="11.25">
      <c r="B26" s="125" t="s">
        <v>265</v>
      </c>
      <c r="C26" s="125" t="s">
        <v>198</v>
      </c>
      <c r="D26" s="125">
        <v>160</v>
      </c>
      <c r="E26" s="125">
        <v>1</v>
      </c>
      <c r="F26" s="126">
        <v>14</v>
      </c>
      <c r="G26" s="122">
        <v>15</v>
      </c>
      <c r="H26" s="122">
        <v>9</v>
      </c>
      <c r="I26" s="122"/>
      <c r="J26" s="122"/>
      <c r="K26" s="122"/>
      <c r="L26" s="123">
        <v>12</v>
      </c>
      <c r="M26" s="123"/>
      <c r="N26" s="123"/>
      <c r="O26" s="123"/>
      <c r="P26" s="535"/>
      <c r="Q26" s="535"/>
      <c r="R26" s="535"/>
      <c r="S26" s="535"/>
      <c r="T26" s="535"/>
      <c r="U26" s="535"/>
      <c r="V26" s="535"/>
      <c r="W26" s="535"/>
    </row>
    <row r="27" spans="2:23" ht="11.25">
      <c r="B27" s="125" t="s">
        <v>265</v>
      </c>
      <c r="C27" s="125" t="s">
        <v>198</v>
      </c>
      <c r="D27" s="125">
        <v>160</v>
      </c>
      <c r="E27" s="125">
        <v>2</v>
      </c>
      <c r="F27" s="126">
        <v>8</v>
      </c>
      <c r="G27" s="122">
        <v>14</v>
      </c>
      <c r="H27" s="122"/>
      <c r="I27" s="122">
        <v>15</v>
      </c>
      <c r="J27" s="122"/>
      <c r="K27" s="122"/>
      <c r="L27" s="123"/>
      <c r="M27" s="123"/>
      <c r="N27" s="123"/>
      <c r="O27" s="123"/>
      <c r="P27" s="535"/>
      <c r="Q27" s="535"/>
      <c r="R27" s="535"/>
      <c r="S27" s="535"/>
      <c r="T27" s="535"/>
      <c r="U27" s="535"/>
      <c r="V27" s="535"/>
      <c r="W27" s="535"/>
    </row>
    <row r="28" spans="2:23" ht="11.25">
      <c r="B28" s="125" t="s">
        <v>265</v>
      </c>
      <c r="C28" s="125" t="s">
        <v>198</v>
      </c>
      <c r="D28" s="125">
        <v>160</v>
      </c>
      <c r="E28" s="125">
        <v>3</v>
      </c>
      <c r="F28" s="126">
        <v>9</v>
      </c>
      <c r="G28" s="122">
        <v>12</v>
      </c>
      <c r="H28" s="122">
        <v>10</v>
      </c>
      <c r="I28" s="122"/>
      <c r="J28" s="122">
        <v>8</v>
      </c>
      <c r="K28" s="122"/>
      <c r="L28" s="123"/>
      <c r="M28" s="123"/>
      <c r="N28" s="123"/>
      <c r="O28" s="123"/>
      <c r="P28" s="535"/>
      <c r="Q28" s="535"/>
      <c r="R28" s="535"/>
      <c r="S28" s="535"/>
      <c r="T28" s="535"/>
      <c r="U28" s="535"/>
      <c r="V28" s="535"/>
      <c r="W28" s="535"/>
    </row>
    <row r="29" spans="2:23" ht="11.25">
      <c r="B29" s="125" t="s">
        <v>203</v>
      </c>
      <c r="C29" s="125" t="s">
        <v>198</v>
      </c>
      <c r="D29" s="125">
        <v>240</v>
      </c>
      <c r="E29" s="125">
        <v>1</v>
      </c>
      <c r="F29" s="126"/>
      <c r="G29" s="122"/>
      <c r="H29" s="122"/>
      <c r="I29" s="122">
        <v>12</v>
      </c>
      <c r="J29" s="122"/>
      <c r="K29" s="122"/>
      <c r="L29" s="123"/>
      <c r="M29" s="123"/>
      <c r="N29" s="123"/>
      <c r="O29" s="123"/>
      <c r="P29" s="535"/>
      <c r="Q29" s="535"/>
      <c r="R29" s="535"/>
      <c r="S29" s="535"/>
      <c r="T29" s="535"/>
      <c r="U29" s="535"/>
      <c r="V29" s="535"/>
      <c r="W29" s="535"/>
    </row>
    <row r="30" spans="2:23" ht="11.25">
      <c r="B30" s="125" t="s">
        <v>458</v>
      </c>
      <c r="C30" s="125" t="s">
        <v>223</v>
      </c>
      <c r="D30" s="125">
        <v>120</v>
      </c>
      <c r="E30" s="125">
        <v>1</v>
      </c>
      <c r="F30" s="126"/>
      <c r="G30" s="122"/>
      <c r="H30" s="122"/>
      <c r="I30" s="122"/>
      <c r="J30" s="122"/>
      <c r="K30" s="122"/>
      <c r="L30" s="123"/>
      <c r="M30" s="123"/>
      <c r="N30" s="123"/>
      <c r="O30" s="123"/>
      <c r="P30" s="535"/>
      <c r="Q30" s="535"/>
      <c r="R30" s="535"/>
      <c r="S30" s="535"/>
      <c r="T30" s="535"/>
      <c r="U30" s="535"/>
      <c r="V30" s="535">
        <v>11</v>
      </c>
      <c r="W30" s="535">
        <v>8</v>
      </c>
    </row>
    <row r="31" spans="2:23" ht="11.25">
      <c r="B31" s="125" t="s">
        <v>458</v>
      </c>
      <c r="C31" s="125" t="s">
        <v>223</v>
      </c>
      <c r="D31" s="125">
        <v>120</v>
      </c>
      <c r="E31" s="125">
        <v>2</v>
      </c>
      <c r="F31" s="126"/>
      <c r="G31" s="122"/>
      <c r="H31" s="122"/>
      <c r="I31" s="122"/>
      <c r="J31" s="122"/>
      <c r="K31" s="122"/>
      <c r="L31" s="123"/>
      <c r="M31" s="123"/>
      <c r="N31" s="123"/>
      <c r="O31" s="123"/>
      <c r="P31" s="535"/>
      <c r="Q31" s="535"/>
      <c r="R31" s="535"/>
      <c r="S31" s="535"/>
      <c r="T31" s="535"/>
      <c r="U31" s="535"/>
      <c r="V31" s="535">
        <v>12</v>
      </c>
      <c r="W31" s="535">
        <v>9</v>
      </c>
    </row>
    <row r="32" spans="2:23" ht="11.25">
      <c r="B32" s="125" t="s">
        <v>203</v>
      </c>
      <c r="C32" s="125" t="s">
        <v>223</v>
      </c>
      <c r="D32" s="125">
        <v>120</v>
      </c>
      <c r="E32" s="125">
        <v>1</v>
      </c>
      <c r="F32" s="126">
        <v>15</v>
      </c>
      <c r="G32" s="122">
        <v>12</v>
      </c>
      <c r="H32" s="122">
        <v>25</v>
      </c>
      <c r="I32" s="122"/>
      <c r="J32" s="122">
        <v>14</v>
      </c>
      <c r="K32" s="122">
        <v>14</v>
      </c>
      <c r="L32" s="123">
        <v>10</v>
      </c>
      <c r="M32" s="123">
        <v>17</v>
      </c>
      <c r="N32" s="123">
        <v>0</v>
      </c>
      <c r="O32" s="123">
        <v>0</v>
      </c>
      <c r="P32" s="535">
        <v>13</v>
      </c>
      <c r="Q32" s="535">
        <v>13</v>
      </c>
      <c r="R32" s="535"/>
      <c r="S32" s="535"/>
      <c r="T32" s="535">
        <v>8</v>
      </c>
      <c r="U32" s="535">
        <v>17</v>
      </c>
      <c r="V32" s="535"/>
      <c r="W32" s="535"/>
    </row>
    <row r="33" spans="2:23" ht="11.25">
      <c r="B33" s="125" t="s">
        <v>203</v>
      </c>
      <c r="C33" s="125" t="s">
        <v>223</v>
      </c>
      <c r="D33" s="125">
        <v>120</v>
      </c>
      <c r="E33" s="125">
        <v>2</v>
      </c>
      <c r="F33" s="126"/>
      <c r="G33" s="122"/>
      <c r="H33" s="122"/>
      <c r="I33" s="122"/>
      <c r="J33" s="122"/>
      <c r="K33" s="122">
        <v>8</v>
      </c>
      <c r="L33" s="123"/>
      <c r="M33" s="123">
        <v>14</v>
      </c>
      <c r="N33" s="123">
        <v>12</v>
      </c>
      <c r="O33" s="123">
        <v>0</v>
      </c>
      <c r="P33" s="535"/>
      <c r="Q33" s="535">
        <v>8</v>
      </c>
      <c r="R33" s="535">
        <v>10</v>
      </c>
      <c r="S33" s="535"/>
      <c r="T33" s="535"/>
      <c r="U33" s="535">
        <v>8</v>
      </c>
      <c r="V33" s="535"/>
      <c r="W33" s="535"/>
    </row>
    <row r="34" spans="2:23" ht="11.25">
      <c r="B34" s="125" t="s">
        <v>499</v>
      </c>
      <c r="C34" s="125" t="s">
        <v>198</v>
      </c>
      <c r="D34" s="125">
        <v>120</v>
      </c>
      <c r="E34" s="125">
        <v>1</v>
      </c>
      <c r="F34" s="126"/>
      <c r="G34" s="122"/>
      <c r="H34" s="122"/>
      <c r="I34" s="122"/>
      <c r="J34" s="122"/>
      <c r="K34" s="122">
        <v>13</v>
      </c>
      <c r="L34" s="123">
        <v>26</v>
      </c>
      <c r="M34" s="123">
        <v>8</v>
      </c>
      <c r="N34" s="123">
        <v>11</v>
      </c>
      <c r="O34" s="123">
        <v>10</v>
      </c>
      <c r="P34" s="535"/>
      <c r="Q34" s="535"/>
      <c r="R34" s="535"/>
      <c r="S34" s="535">
        <v>11</v>
      </c>
      <c r="T34" s="535"/>
      <c r="U34" s="535"/>
      <c r="V34" s="535"/>
      <c r="W34" s="535">
        <v>15</v>
      </c>
    </row>
    <row r="35" spans="2:23" ht="11.25">
      <c r="B35" s="125" t="s">
        <v>203</v>
      </c>
      <c r="C35" s="125" t="s">
        <v>198</v>
      </c>
      <c r="D35" s="125">
        <v>120</v>
      </c>
      <c r="E35" s="125">
        <v>2</v>
      </c>
      <c r="F35" s="126"/>
      <c r="G35" s="122"/>
      <c r="H35" s="122"/>
      <c r="I35" s="122"/>
      <c r="J35" s="122"/>
      <c r="K35" s="122"/>
      <c r="L35" s="123"/>
      <c r="M35" s="123">
        <v>15</v>
      </c>
      <c r="N35" s="123">
        <v>8</v>
      </c>
      <c r="O35" s="123">
        <v>8</v>
      </c>
      <c r="P35" s="535">
        <v>8</v>
      </c>
      <c r="Q35" s="535"/>
      <c r="R35" s="535"/>
      <c r="S35" s="535"/>
      <c r="T35" s="535"/>
      <c r="U35" s="535"/>
      <c r="V35" s="535"/>
      <c r="W35" s="535"/>
    </row>
    <row r="36" spans="2:23" ht="11.25">
      <c r="B36" s="125" t="s">
        <v>203</v>
      </c>
      <c r="C36" s="125" t="s">
        <v>198</v>
      </c>
      <c r="D36" s="125">
        <v>120</v>
      </c>
      <c r="E36" s="125">
        <v>3</v>
      </c>
      <c r="F36" s="126"/>
      <c r="G36" s="122"/>
      <c r="H36" s="122"/>
      <c r="I36" s="122"/>
      <c r="J36" s="122"/>
      <c r="K36" s="122"/>
      <c r="L36" s="123"/>
      <c r="M36" s="123"/>
      <c r="N36" s="123">
        <v>12</v>
      </c>
      <c r="O36" s="123">
        <v>0</v>
      </c>
      <c r="P36" s="535">
        <v>8</v>
      </c>
      <c r="Q36" s="535">
        <v>9</v>
      </c>
      <c r="R36" s="535"/>
      <c r="S36" s="538"/>
      <c r="T36" s="539"/>
      <c r="U36" s="538"/>
      <c r="V36" s="538"/>
      <c r="W36" s="538"/>
    </row>
    <row r="37" spans="2:23" ht="11.25">
      <c r="B37" s="125" t="s">
        <v>203</v>
      </c>
      <c r="C37" s="125" t="s">
        <v>198</v>
      </c>
      <c r="D37" s="125">
        <v>120</v>
      </c>
      <c r="E37" s="125">
        <v>4</v>
      </c>
      <c r="F37" s="126"/>
      <c r="G37" s="122"/>
      <c r="H37" s="122"/>
      <c r="I37" s="122"/>
      <c r="J37" s="122"/>
      <c r="K37" s="122"/>
      <c r="L37" s="123"/>
      <c r="M37" s="123"/>
      <c r="N37" s="123"/>
      <c r="O37" s="123">
        <v>9</v>
      </c>
      <c r="P37" s="535"/>
      <c r="Q37" s="535">
        <v>9</v>
      </c>
      <c r="R37" s="535"/>
      <c r="S37" s="535"/>
      <c r="T37" s="535"/>
      <c r="U37" s="535"/>
      <c r="V37" s="535"/>
      <c r="W37" s="535"/>
    </row>
    <row r="38" spans="2:23" ht="11.25">
      <c r="B38" s="125" t="s">
        <v>203</v>
      </c>
      <c r="C38" s="125" t="s">
        <v>198</v>
      </c>
      <c r="D38" s="125">
        <v>160</v>
      </c>
      <c r="E38" s="125">
        <v>2</v>
      </c>
      <c r="F38" s="126">
        <v>30</v>
      </c>
      <c r="G38" s="122">
        <v>13</v>
      </c>
      <c r="H38" s="122">
        <v>14</v>
      </c>
      <c r="I38" s="122">
        <v>11</v>
      </c>
      <c r="J38" s="122"/>
      <c r="K38" s="122"/>
      <c r="L38" s="123"/>
      <c r="M38" s="123"/>
      <c r="N38" s="123"/>
      <c r="O38" s="123"/>
      <c r="P38" s="535"/>
      <c r="Q38" s="535"/>
      <c r="R38" s="535"/>
      <c r="S38" s="535"/>
      <c r="T38" s="535"/>
      <c r="U38" s="535"/>
      <c r="V38" s="535"/>
      <c r="W38" s="535"/>
    </row>
    <row r="39" spans="2:23" ht="11.25">
      <c r="B39" s="125" t="s">
        <v>203</v>
      </c>
      <c r="C39" s="125" t="s">
        <v>198</v>
      </c>
      <c r="D39" s="125">
        <v>240</v>
      </c>
      <c r="E39" s="125">
        <v>2</v>
      </c>
      <c r="F39" s="126"/>
      <c r="G39" s="122"/>
      <c r="H39" s="122"/>
      <c r="I39" s="122"/>
      <c r="J39" s="122">
        <v>10</v>
      </c>
      <c r="K39" s="122"/>
      <c r="L39" s="123"/>
      <c r="M39" s="123"/>
      <c r="N39" s="123"/>
      <c r="O39" s="123"/>
      <c r="P39" s="535"/>
      <c r="Q39" s="535"/>
      <c r="R39" s="535"/>
      <c r="S39" s="535"/>
      <c r="T39" s="535"/>
      <c r="U39" s="535"/>
      <c r="V39" s="535"/>
      <c r="W39" s="535"/>
    </row>
    <row r="40" spans="2:23" ht="11.25">
      <c r="B40" s="125" t="s">
        <v>203</v>
      </c>
      <c r="C40" s="125" t="s">
        <v>198</v>
      </c>
      <c r="D40" s="125">
        <v>160</v>
      </c>
      <c r="E40" s="125">
        <v>3</v>
      </c>
      <c r="F40" s="126">
        <v>9</v>
      </c>
      <c r="G40" s="122">
        <v>10</v>
      </c>
      <c r="H40" s="122">
        <v>10</v>
      </c>
      <c r="I40" s="122">
        <v>9</v>
      </c>
      <c r="J40" s="122">
        <v>11</v>
      </c>
      <c r="K40" s="122"/>
      <c r="L40" s="123"/>
      <c r="M40" s="123"/>
      <c r="N40" s="123"/>
      <c r="O40" s="123"/>
      <c r="P40" s="535"/>
      <c r="Q40" s="535"/>
      <c r="R40" s="535"/>
      <c r="S40" s="535"/>
      <c r="T40" s="535"/>
      <c r="U40" s="535"/>
      <c r="V40" s="535"/>
      <c r="W40" s="535"/>
    </row>
    <row r="41" spans="2:23" ht="11.25">
      <c r="B41" s="125" t="s">
        <v>282</v>
      </c>
      <c r="C41" s="125" t="s">
        <v>198</v>
      </c>
      <c r="D41" s="125">
        <v>160</v>
      </c>
      <c r="E41" s="125">
        <v>3</v>
      </c>
      <c r="F41" s="126"/>
      <c r="G41" s="122">
        <v>13</v>
      </c>
      <c r="H41" s="122"/>
      <c r="I41" s="122"/>
      <c r="J41" s="122"/>
      <c r="K41" s="122"/>
      <c r="L41" s="123"/>
      <c r="M41" s="123"/>
      <c r="N41" s="123"/>
      <c r="O41" s="123"/>
      <c r="P41" s="535"/>
      <c r="Q41" s="535"/>
      <c r="R41" s="535"/>
      <c r="S41" s="535"/>
      <c r="T41" s="535"/>
      <c r="U41" s="535"/>
      <c r="V41" s="535"/>
      <c r="W41" s="535"/>
    </row>
    <row r="42" spans="2:23" ht="11.25">
      <c r="B42" s="125" t="s">
        <v>283</v>
      </c>
      <c r="C42" s="125" t="s">
        <v>198</v>
      </c>
      <c r="D42" s="125">
        <v>40</v>
      </c>
      <c r="E42" s="125"/>
      <c r="F42" s="126"/>
      <c r="G42" s="122"/>
      <c r="H42" s="122"/>
      <c r="I42" s="122">
        <v>8</v>
      </c>
      <c r="J42" s="122"/>
      <c r="K42" s="122"/>
      <c r="L42" s="123"/>
      <c r="M42" s="123"/>
      <c r="N42" s="123"/>
      <c r="O42" s="123"/>
      <c r="P42" s="535"/>
      <c r="Q42" s="535"/>
      <c r="R42" s="535"/>
      <c r="S42" s="535"/>
      <c r="T42" s="535"/>
      <c r="U42" s="535"/>
      <c r="V42" s="535"/>
      <c r="W42" s="535"/>
    </row>
    <row r="43" spans="2:23" ht="11.25">
      <c r="B43" s="125" t="s">
        <v>284</v>
      </c>
      <c r="C43" s="125" t="s">
        <v>198</v>
      </c>
      <c r="D43" s="125">
        <v>40</v>
      </c>
      <c r="E43" s="125"/>
      <c r="F43" s="126"/>
      <c r="G43" s="122"/>
      <c r="H43" s="122"/>
      <c r="I43" s="122"/>
      <c r="J43" s="122"/>
      <c r="K43" s="122">
        <v>8</v>
      </c>
      <c r="L43" s="123"/>
      <c r="M43" s="123"/>
      <c r="N43" s="123"/>
      <c r="O43" s="123"/>
      <c r="P43" s="535"/>
      <c r="Q43" s="535"/>
      <c r="R43" s="535"/>
      <c r="S43" s="535"/>
      <c r="T43" s="535"/>
      <c r="U43" s="535"/>
      <c r="V43" s="535"/>
      <c r="W43" s="535"/>
    </row>
    <row r="44" spans="2:23" ht="11.25">
      <c r="B44" s="125" t="s">
        <v>459</v>
      </c>
      <c r="C44" s="125" t="s">
        <v>223</v>
      </c>
      <c r="D44" s="125">
        <v>120</v>
      </c>
      <c r="E44" s="125">
        <v>1</v>
      </c>
      <c r="F44" s="126"/>
      <c r="G44" s="122"/>
      <c r="H44" s="122"/>
      <c r="I44" s="122"/>
      <c r="J44" s="122"/>
      <c r="K44" s="122"/>
      <c r="L44" s="123"/>
      <c r="M44" s="123"/>
      <c r="N44" s="123"/>
      <c r="O44" s="123"/>
      <c r="P44" s="535"/>
      <c r="Q44" s="535"/>
      <c r="R44" s="535"/>
      <c r="S44" s="535"/>
      <c r="T44" s="535"/>
      <c r="U44" s="535"/>
      <c r="V44" s="535"/>
      <c r="W44" s="535">
        <v>17</v>
      </c>
    </row>
    <row r="45" spans="2:23" ht="11.25">
      <c r="B45" s="125" t="s">
        <v>204</v>
      </c>
      <c r="C45" s="125" t="s">
        <v>198</v>
      </c>
      <c r="D45" s="125">
        <v>240</v>
      </c>
      <c r="E45" s="125">
        <v>1</v>
      </c>
      <c r="F45" s="126"/>
      <c r="G45" s="122"/>
      <c r="H45" s="122"/>
      <c r="I45" s="122">
        <v>9</v>
      </c>
      <c r="J45" s="122"/>
      <c r="K45" s="122"/>
      <c r="L45" s="123"/>
      <c r="M45" s="123"/>
      <c r="N45" s="123"/>
      <c r="O45" s="123"/>
      <c r="P45" s="535"/>
      <c r="Q45" s="535"/>
      <c r="R45" s="535"/>
      <c r="S45" s="535"/>
      <c r="T45" s="535"/>
      <c r="U45" s="535"/>
      <c r="V45" s="535"/>
      <c r="W45" s="535"/>
    </row>
    <row r="46" spans="2:23" ht="11.25">
      <c r="B46" s="125" t="s">
        <v>204</v>
      </c>
      <c r="C46" s="125" t="s">
        <v>198</v>
      </c>
      <c r="D46" s="125">
        <v>240</v>
      </c>
      <c r="E46" s="125">
        <v>2</v>
      </c>
      <c r="F46" s="126"/>
      <c r="G46" s="122"/>
      <c r="H46" s="122"/>
      <c r="I46" s="122"/>
      <c r="J46" s="122">
        <v>14</v>
      </c>
      <c r="K46" s="122">
        <v>0</v>
      </c>
      <c r="L46" s="123"/>
      <c r="M46" s="123"/>
      <c r="N46" s="123"/>
      <c r="O46" s="123"/>
      <c r="P46" s="535"/>
      <c r="Q46" s="535"/>
      <c r="R46" s="535"/>
      <c r="S46" s="535"/>
      <c r="T46" s="535"/>
      <c r="U46" s="535"/>
      <c r="V46" s="535"/>
      <c r="W46" s="535"/>
    </row>
    <row r="47" spans="2:23" ht="11.25">
      <c r="B47" s="125" t="s">
        <v>204</v>
      </c>
      <c r="C47" s="125" t="s">
        <v>223</v>
      </c>
      <c r="D47" s="125">
        <v>120</v>
      </c>
      <c r="E47" s="125">
        <v>1</v>
      </c>
      <c r="F47" s="126"/>
      <c r="G47" s="122"/>
      <c r="H47" s="122"/>
      <c r="I47" s="122"/>
      <c r="J47" s="122"/>
      <c r="K47" s="122">
        <v>9</v>
      </c>
      <c r="L47" s="123">
        <v>14</v>
      </c>
      <c r="M47" s="123">
        <v>20</v>
      </c>
      <c r="N47" s="123">
        <v>0</v>
      </c>
      <c r="O47" s="123">
        <v>13</v>
      </c>
      <c r="P47" s="535">
        <v>8</v>
      </c>
      <c r="Q47" s="535"/>
      <c r="R47" s="535"/>
      <c r="S47" s="535">
        <v>11</v>
      </c>
      <c r="T47" s="535">
        <v>13</v>
      </c>
      <c r="U47" s="535">
        <v>10</v>
      </c>
      <c r="V47" s="535"/>
      <c r="W47" s="535"/>
    </row>
    <row r="48" spans="2:23" ht="11.25">
      <c r="B48" s="125" t="s">
        <v>204</v>
      </c>
      <c r="C48" s="125" t="s">
        <v>223</v>
      </c>
      <c r="D48" s="125">
        <v>120</v>
      </c>
      <c r="E48" s="125">
        <v>2</v>
      </c>
      <c r="F48" s="126"/>
      <c r="G48" s="122"/>
      <c r="H48" s="122"/>
      <c r="I48" s="122"/>
      <c r="J48" s="122"/>
      <c r="K48" s="122"/>
      <c r="L48" s="123"/>
      <c r="M48" s="123">
        <v>16</v>
      </c>
      <c r="N48" s="123">
        <v>0</v>
      </c>
      <c r="O48" s="123">
        <v>0</v>
      </c>
      <c r="P48" s="535"/>
      <c r="Q48" s="535">
        <v>15</v>
      </c>
      <c r="R48" s="535"/>
      <c r="S48" s="535"/>
      <c r="T48" s="535"/>
      <c r="U48" s="535"/>
      <c r="V48" s="535"/>
      <c r="W48" s="535"/>
    </row>
    <row r="49" spans="2:23" ht="11.25">
      <c r="B49" s="125" t="s">
        <v>204</v>
      </c>
      <c r="C49" s="125" t="s">
        <v>198</v>
      </c>
      <c r="D49" s="125">
        <v>120</v>
      </c>
      <c r="E49" s="125">
        <v>1</v>
      </c>
      <c r="F49" s="126"/>
      <c r="G49" s="122"/>
      <c r="H49" s="122"/>
      <c r="I49" s="122"/>
      <c r="J49" s="122"/>
      <c r="K49" s="122"/>
      <c r="L49" s="123"/>
      <c r="M49" s="123"/>
      <c r="N49" s="123">
        <v>16</v>
      </c>
      <c r="O49" s="123">
        <v>0</v>
      </c>
      <c r="P49" s="535"/>
      <c r="Q49" s="535"/>
      <c r="R49" s="535">
        <v>7</v>
      </c>
      <c r="S49" s="535"/>
      <c r="T49" s="535"/>
      <c r="U49" s="535"/>
      <c r="V49" s="535"/>
      <c r="W49" s="535"/>
    </row>
    <row r="50" spans="2:23" ht="11.25">
      <c r="B50" s="125" t="s">
        <v>204</v>
      </c>
      <c r="C50" s="125" t="s">
        <v>198</v>
      </c>
      <c r="D50" s="125">
        <v>120</v>
      </c>
      <c r="E50" s="125">
        <v>2</v>
      </c>
      <c r="F50" s="126"/>
      <c r="G50" s="122"/>
      <c r="H50" s="122"/>
      <c r="I50" s="122"/>
      <c r="J50" s="122"/>
      <c r="K50" s="122"/>
      <c r="L50" s="123"/>
      <c r="M50" s="123"/>
      <c r="N50" s="123">
        <v>23</v>
      </c>
      <c r="O50" s="123">
        <v>0</v>
      </c>
      <c r="P50" s="535"/>
      <c r="Q50" s="535"/>
      <c r="R50" s="535"/>
      <c r="S50" s="535"/>
      <c r="T50" s="535"/>
      <c r="U50" s="535"/>
      <c r="V50" s="535"/>
      <c r="W50" s="535"/>
    </row>
    <row r="51" spans="2:23" ht="11.25">
      <c r="B51" s="125" t="s">
        <v>204</v>
      </c>
      <c r="C51" s="125" t="s">
        <v>198</v>
      </c>
      <c r="D51" s="125">
        <v>160</v>
      </c>
      <c r="E51" s="125">
        <v>1</v>
      </c>
      <c r="F51" s="126">
        <v>10</v>
      </c>
      <c r="G51" s="122">
        <v>11</v>
      </c>
      <c r="H51" s="122">
        <v>11</v>
      </c>
      <c r="I51" s="122"/>
      <c r="J51" s="122">
        <v>10</v>
      </c>
      <c r="K51" s="122">
        <v>8</v>
      </c>
      <c r="L51" s="123"/>
      <c r="M51" s="123"/>
      <c r="N51" s="123"/>
      <c r="O51" s="123"/>
      <c r="P51" s="535"/>
      <c r="Q51" s="535"/>
      <c r="R51" s="535"/>
      <c r="S51" s="535"/>
      <c r="T51" s="535"/>
      <c r="U51" s="535"/>
      <c r="V51" s="535"/>
      <c r="W51" s="535"/>
    </row>
    <row r="52" spans="2:23" ht="11.25">
      <c r="B52" s="125" t="s">
        <v>204</v>
      </c>
      <c r="C52" s="125" t="s">
        <v>198</v>
      </c>
      <c r="D52" s="125">
        <v>160</v>
      </c>
      <c r="E52" s="125">
        <v>2</v>
      </c>
      <c r="F52" s="126">
        <v>17</v>
      </c>
      <c r="G52" s="122">
        <v>13</v>
      </c>
      <c r="H52" s="122">
        <v>18</v>
      </c>
      <c r="I52" s="122">
        <v>21</v>
      </c>
      <c r="J52" s="122"/>
      <c r="K52" s="122">
        <v>12</v>
      </c>
      <c r="L52" s="123">
        <v>10</v>
      </c>
      <c r="M52" s="123"/>
      <c r="N52" s="123"/>
      <c r="O52" s="123"/>
      <c r="P52" s="535"/>
      <c r="Q52" s="535"/>
      <c r="R52" s="535"/>
      <c r="S52" s="535"/>
      <c r="T52" s="535"/>
      <c r="U52" s="535"/>
      <c r="V52" s="535"/>
      <c r="W52" s="535"/>
    </row>
    <row r="53" spans="2:23" ht="11.25">
      <c r="B53" s="125" t="s">
        <v>204</v>
      </c>
      <c r="C53" s="125" t="s">
        <v>198</v>
      </c>
      <c r="D53" s="125">
        <v>160</v>
      </c>
      <c r="E53" s="125">
        <v>3</v>
      </c>
      <c r="F53" s="126">
        <v>9</v>
      </c>
      <c r="G53" s="122">
        <v>11</v>
      </c>
      <c r="H53" s="122">
        <v>16</v>
      </c>
      <c r="I53" s="122">
        <v>8</v>
      </c>
      <c r="J53" s="122">
        <v>14</v>
      </c>
      <c r="K53" s="122">
        <v>11</v>
      </c>
      <c r="L53" s="123">
        <v>6</v>
      </c>
      <c r="M53" s="123"/>
      <c r="N53" s="123"/>
      <c r="O53" s="123"/>
      <c r="P53" s="535"/>
      <c r="Q53" s="535"/>
      <c r="R53" s="535"/>
      <c r="S53" s="535"/>
      <c r="T53" s="535"/>
      <c r="U53" s="535"/>
      <c r="V53" s="535"/>
      <c r="W53" s="535"/>
    </row>
    <row r="54" spans="2:23" ht="11.25">
      <c r="B54" s="125" t="s">
        <v>337</v>
      </c>
      <c r="C54" s="125" t="s">
        <v>198</v>
      </c>
      <c r="D54" s="125">
        <v>120</v>
      </c>
      <c r="E54" s="125">
        <v>1</v>
      </c>
      <c r="F54" s="126"/>
      <c r="G54" s="122"/>
      <c r="H54" s="122"/>
      <c r="I54" s="122"/>
      <c r="J54" s="122"/>
      <c r="K54" s="122"/>
      <c r="L54" s="123"/>
      <c r="M54" s="123"/>
      <c r="N54" s="123"/>
      <c r="O54" s="123"/>
      <c r="P54" s="535">
        <v>27</v>
      </c>
      <c r="Q54" s="535"/>
      <c r="R54" s="535"/>
      <c r="S54" s="535"/>
      <c r="T54" s="535"/>
      <c r="U54" s="535"/>
      <c r="V54" s="535"/>
      <c r="W54" s="535"/>
    </row>
    <row r="55" spans="2:23" ht="11.25">
      <c r="B55" s="125" t="s">
        <v>337</v>
      </c>
      <c r="C55" s="125" t="s">
        <v>198</v>
      </c>
      <c r="D55" s="125">
        <v>120</v>
      </c>
      <c r="E55" s="125">
        <v>2</v>
      </c>
      <c r="F55" s="126"/>
      <c r="G55" s="122"/>
      <c r="H55" s="122"/>
      <c r="I55" s="122"/>
      <c r="J55" s="122"/>
      <c r="K55" s="122"/>
      <c r="L55" s="123"/>
      <c r="M55" s="123"/>
      <c r="N55" s="123"/>
      <c r="O55" s="123"/>
      <c r="P55" s="535">
        <v>12</v>
      </c>
      <c r="Q55" s="535"/>
      <c r="R55" s="535"/>
      <c r="S55" s="535"/>
      <c r="T55" s="535"/>
      <c r="U55" s="535"/>
      <c r="V55" s="535"/>
      <c r="W55" s="535"/>
    </row>
    <row r="56" spans="2:23" ht="11.25">
      <c r="B56" s="125" t="s">
        <v>241</v>
      </c>
      <c r="C56" s="125" t="s">
        <v>198</v>
      </c>
      <c r="D56" s="125">
        <v>120</v>
      </c>
      <c r="E56" s="125" t="s">
        <v>213</v>
      </c>
      <c r="F56" s="126">
        <v>57</v>
      </c>
      <c r="G56" s="122">
        <v>59</v>
      </c>
      <c r="H56" s="122">
        <v>71</v>
      </c>
      <c r="I56" s="122">
        <v>86</v>
      </c>
      <c r="J56" s="122">
        <v>81</v>
      </c>
      <c r="K56" s="122">
        <v>104</v>
      </c>
      <c r="L56" s="123">
        <v>67</v>
      </c>
      <c r="M56" s="123">
        <v>54</v>
      </c>
      <c r="N56" s="123">
        <v>0</v>
      </c>
      <c r="O56" s="123">
        <v>0</v>
      </c>
      <c r="P56" s="535"/>
      <c r="Q56" s="535"/>
      <c r="R56" s="535"/>
      <c r="S56" s="535"/>
      <c r="T56" s="535"/>
      <c r="U56" s="535"/>
      <c r="V56" s="535"/>
      <c r="W56" s="535"/>
    </row>
    <row r="57" spans="2:23" ht="11.25">
      <c r="B57" s="125" t="s">
        <v>241</v>
      </c>
      <c r="C57" s="125" t="s">
        <v>198</v>
      </c>
      <c r="D57" s="125">
        <v>120</v>
      </c>
      <c r="E57" s="125">
        <v>1</v>
      </c>
      <c r="F57" s="126">
        <v>16</v>
      </c>
      <c r="G57" s="122"/>
      <c r="H57" s="122"/>
      <c r="I57" s="122"/>
      <c r="J57" s="122"/>
      <c r="K57" s="122"/>
      <c r="L57" s="123"/>
      <c r="M57" s="123"/>
      <c r="N57" s="123">
        <v>21</v>
      </c>
      <c r="O57" s="123">
        <v>23</v>
      </c>
      <c r="P57" s="535"/>
      <c r="Q57" s="535">
        <v>23</v>
      </c>
      <c r="R57" s="535">
        <v>12</v>
      </c>
      <c r="S57" s="535">
        <v>8</v>
      </c>
      <c r="T57" s="535"/>
      <c r="U57" s="535"/>
      <c r="V57" s="535"/>
      <c r="W57" s="535"/>
    </row>
    <row r="58" spans="2:23" ht="11.25">
      <c r="B58" s="125" t="s">
        <v>241</v>
      </c>
      <c r="C58" s="125" t="s">
        <v>198</v>
      </c>
      <c r="D58" s="125">
        <v>120</v>
      </c>
      <c r="E58" s="125">
        <v>2</v>
      </c>
      <c r="F58" s="126"/>
      <c r="G58" s="122"/>
      <c r="H58" s="122"/>
      <c r="I58" s="122"/>
      <c r="J58" s="122"/>
      <c r="K58" s="122"/>
      <c r="L58" s="123"/>
      <c r="M58" s="123"/>
      <c r="N58" s="123">
        <v>22</v>
      </c>
      <c r="O58" s="123">
        <v>8</v>
      </c>
      <c r="P58" s="535"/>
      <c r="Q58" s="535">
        <v>20</v>
      </c>
      <c r="R58" s="535"/>
      <c r="S58" s="535"/>
      <c r="T58" s="535"/>
      <c r="U58" s="535"/>
      <c r="V58" s="535"/>
      <c r="W58" s="535"/>
    </row>
    <row r="59" spans="2:23" ht="11.25">
      <c r="B59" s="125" t="s">
        <v>334</v>
      </c>
      <c r="C59" s="125" t="s">
        <v>221</v>
      </c>
      <c r="D59" s="125">
        <v>160</v>
      </c>
      <c r="E59" s="125">
        <v>1</v>
      </c>
      <c r="F59" s="126"/>
      <c r="G59" s="122"/>
      <c r="H59" s="122"/>
      <c r="I59" s="122"/>
      <c r="J59" s="122"/>
      <c r="K59" s="122"/>
      <c r="L59" s="123"/>
      <c r="M59" s="123"/>
      <c r="N59" s="123"/>
      <c r="O59" s="123"/>
      <c r="P59" s="535"/>
      <c r="Q59" s="535">
        <v>20</v>
      </c>
      <c r="R59" s="535"/>
      <c r="S59" s="535"/>
      <c r="T59" s="535"/>
      <c r="U59" s="535"/>
      <c r="V59" s="535"/>
      <c r="W59" s="535"/>
    </row>
    <row r="60" spans="2:23" ht="11.25">
      <c r="B60" s="125" t="s">
        <v>334</v>
      </c>
      <c r="C60" s="125" t="s">
        <v>221</v>
      </c>
      <c r="D60" s="125">
        <v>120</v>
      </c>
      <c r="E60" s="125">
        <v>1</v>
      </c>
      <c r="F60" s="126">
        <v>8</v>
      </c>
      <c r="G60" s="122">
        <v>11</v>
      </c>
      <c r="H60" s="122">
        <v>13</v>
      </c>
      <c r="I60" s="122">
        <v>51</v>
      </c>
      <c r="J60" s="122">
        <v>43</v>
      </c>
      <c r="K60" s="122">
        <v>50</v>
      </c>
      <c r="L60" s="123">
        <v>42</v>
      </c>
      <c r="M60" s="123">
        <v>23</v>
      </c>
      <c r="N60" s="123">
        <v>25</v>
      </c>
      <c r="O60" s="123">
        <v>37</v>
      </c>
      <c r="P60" s="535">
        <v>32</v>
      </c>
      <c r="Q60" s="535">
        <v>15</v>
      </c>
      <c r="R60" s="535"/>
      <c r="S60" s="535"/>
      <c r="T60" s="535"/>
      <c r="U60" s="535"/>
      <c r="V60" s="535"/>
      <c r="W60" s="535"/>
    </row>
    <row r="61" spans="2:23" ht="11.25">
      <c r="B61" s="125" t="s">
        <v>285</v>
      </c>
      <c r="C61" s="125" t="s">
        <v>221</v>
      </c>
      <c r="D61" s="125">
        <v>240</v>
      </c>
      <c r="E61" s="125">
        <v>1</v>
      </c>
      <c r="F61" s="126">
        <v>15</v>
      </c>
      <c r="G61" s="122">
        <v>12</v>
      </c>
      <c r="H61" s="122">
        <v>9</v>
      </c>
      <c r="I61" s="122"/>
      <c r="J61" s="122"/>
      <c r="K61" s="122"/>
      <c r="L61" s="123"/>
      <c r="M61" s="123"/>
      <c r="N61" s="123"/>
      <c r="O61" s="123"/>
      <c r="P61" s="535"/>
      <c r="Q61" s="535"/>
      <c r="R61" s="535"/>
      <c r="S61" s="535"/>
      <c r="T61" s="535"/>
      <c r="U61" s="535"/>
      <c r="V61" s="535"/>
      <c r="W61" s="535"/>
    </row>
    <row r="62" spans="2:23" ht="11.25">
      <c r="B62" s="125" t="s">
        <v>285</v>
      </c>
      <c r="C62" s="125" t="s">
        <v>221</v>
      </c>
      <c r="D62" s="125">
        <v>240</v>
      </c>
      <c r="E62" s="125">
        <v>2</v>
      </c>
      <c r="F62" s="126">
        <v>9</v>
      </c>
      <c r="G62" s="122">
        <v>10</v>
      </c>
      <c r="H62" s="122">
        <v>9</v>
      </c>
      <c r="I62" s="122"/>
      <c r="J62" s="122"/>
      <c r="K62" s="122"/>
      <c r="L62" s="123"/>
      <c r="M62" s="123"/>
      <c r="N62" s="123"/>
      <c r="O62" s="123"/>
      <c r="P62" s="535"/>
      <c r="Q62" s="535"/>
      <c r="R62" s="535"/>
      <c r="S62" s="535"/>
      <c r="T62" s="535"/>
      <c r="U62" s="535"/>
      <c r="V62" s="535"/>
      <c r="W62" s="535"/>
    </row>
    <row r="63" spans="2:23" ht="11.25">
      <c r="B63" s="125" t="s">
        <v>252</v>
      </c>
      <c r="C63" s="125" t="s">
        <v>221</v>
      </c>
      <c r="D63" s="125">
        <v>240</v>
      </c>
      <c r="E63" s="125">
        <v>1</v>
      </c>
      <c r="F63" s="126">
        <v>19</v>
      </c>
      <c r="G63" s="122"/>
      <c r="H63" s="122">
        <v>9</v>
      </c>
      <c r="I63" s="122">
        <v>4</v>
      </c>
      <c r="J63" s="122"/>
      <c r="K63" s="122"/>
      <c r="L63" s="123"/>
      <c r="M63" s="123"/>
      <c r="N63" s="123"/>
      <c r="O63" s="123">
        <v>16</v>
      </c>
      <c r="P63" s="535">
        <v>11</v>
      </c>
      <c r="Q63" s="535">
        <v>9</v>
      </c>
      <c r="R63" s="535"/>
      <c r="S63" s="535"/>
      <c r="T63" s="535"/>
      <c r="U63" s="535"/>
      <c r="V63" s="535"/>
      <c r="W63" s="535"/>
    </row>
    <row r="64" spans="2:23" ht="11.25">
      <c r="B64" s="125" t="s">
        <v>252</v>
      </c>
      <c r="C64" s="125" t="s">
        <v>221</v>
      </c>
      <c r="D64" s="125">
        <v>240</v>
      </c>
      <c r="E64" s="125">
        <v>2</v>
      </c>
      <c r="F64" s="126">
        <v>9</v>
      </c>
      <c r="G64" s="122">
        <v>14</v>
      </c>
      <c r="H64" s="122"/>
      <c r="I64" s="122">
        <v>2</v>
      </c>
      <c r="J64" s="122"/>
      <c r="K64" s="122"/>
      <c r="L64" s="123"/>
      <c r="M64" s="123"/>
      <c r="N64" s="123"/>
      <c r="O64" s="123"/>
      <c r="P64" s="535"/>
      <c r="Q64" s="535"/>
      <c r="R64" s="535"/>
      <c r="S64" s="535"/>
      <c r="T64" s="535"/>
      <c r="U64" s="535"/>
      <c r="V64" s="535"/>
      <c r="W64" s="535"/>
    </row>
    <row r="65" spans="2:23" ht="11.25">
      <c r="B65" s="125" t="s">
        <v>252</v>
      </c>
      <c r="C65" s="125" t="s">
        <v>221</v>
      </c>
      <c r="D65" s="125">
        <v>240</v>
      </c>
      <c r="E65" s="125">
        <v>3</v>
      </c>
      <c r="F65" s="126">
        <v>4</v>
      </c>
      <c r="G65" s="122">
        <v>8</v>
      </c>
      <c r="H65" s="122">
        <v>14</v>
      </c>
      <c r="I65" s="122">
        <v>4</v>
      </c>
      <c r="J65" s="122"/>
      <c r="K65" s="122"/>
      <c r="L65" s="123"/>
      <c r="M65" s="123"/>
      <c r="N65" s="123"/>
      <c r="O65" s="123"/>
      <c r="P65" s="535"/>
      <c r="Q65" s="535"/>
      <c r="R65" s="535"/>
      <c r="S65" s="535"/>
      <c r="T65" s="535"/>
      <c r="U65" s="535"/>
      <c r="V65" s="535"/>
      <c r="W65" s="535"/>
    </row>
    <row r="66" spans="2:23" ht="11.25">
      <c r="B66" s="125" t="s">
        <v>252</v>
      </c>
      <c r="C66" s="125" t="s">
        <v>221</v>
      </c>
      <c r="D66" s="125">
        <v>240</v>
      </c>
      <c r="E66" s="125">
        <v>4</v>
      </c>
      <c r="F66" s="126">
        <v>4</v>
      </c>
      <c r="G66" s="122">
        <v>4</v>
      </c>
      <c r="H66" s="122">
        <v>7</v>
      </c>
      <c r="I66" s="122">
        <v>12</v>
      </c>
      <c r="J66" s="122">
        <v>13</v>
      </c>
      <c r="K66" s="122">
        <v>13</v>
      </c>
      <c r="L66" s="123">
        <v>16</v>
      </c>
      <c r="M66" s="123">
        <v>12</v>
      </c>
      <c r="N66" s="123">
        <v>10</v>
      </c>
      <c r="O66" s="123">
        <v>0</v>
      </c>
      <c r="P66" s="535"/>
      <c r="Q66" s="535"/>
      <c r="R66" s="535"/>
      <c r="S66" s="535"/>
      <c r="T66" s="535"/>
      <c r="U66" s="535"/>
      <c r="V66" s="535"/>
      <c r="W66" s="535"/>
    </row>
    <row r="67" spans="2:23" ht="11.25">
      <c r="B67" s="125" t="s">
        <v>286</v>
      </c>
      <c r="C67" s="125" t="s">
        <v>221</v>
      </c>
      <c r="D67" s="125">
        <v>120</v>
      </c>
      <c r="E67" s="125">
        <v>1</v>
      </c>
      <c r="F67" s="126">
        <v>45</v>
      </c>
      <c r="G67" s="122">
        <v>33</v>
      </c>
      <c r="H67" s="122">
        <v>18</v>
      </c>
      <c r="I67" s="122">
        <v>17</v>
      </c>
      <c r="J67" s="122">
        <v>13</v>
      </c>
      <c r="K67" s="122">
        <v>12</v>
      </c>
      <c r="L67" s="123">
        <v>20</v>
      </c>
      <c r="M67" s="123">
        <v>25</v>
      </c>
      <c r="N67" s="123">
        <v>24</v>
      </c>
      <c r="O67" s="123">
        <v>29</v>
      </c>
      <c r="P67" s="535"/>
      <c r="Q67" s="535"/>
      <c r="R67" s="535"/>
      <c r="S67" s="535"/>
      <c r="T67" s="535"/>
      <c r="U67" s="535"/>
      <c r="V67" s="535"/>
      <c r="W67" s="535"/>
    </row>
    <row r="68" spans="2:23" ht="11.25">
      <c r="B68" s="125" t="s">
        <v>333</v>
      </c>
      <c r="C68" s="125" t="s">
        <v>221</v>
      </c>
      <c r="D68" s="125">
        <v>160</v>
      </c>
      <c r="E68" s="125">
        <v>1</v>
      </c>
      <c r="F68" s="126"/>
      <c r="G68" s="122"/>
      <c r="H68" s="122"/>
      <c r="I68" s="122"/>
      <c r="J68" s="122"/>
      <c r="K68" s="122"/>
      <c r="L68" s="123"/>
      <c r="M68" s="123"/>
      <c r="N68" s="123"/>
      <c r="O68" s="123"/>
      <c r="P68" s="535">
        <v>11</v>
      </c>
      <c r="Q68" s="535">
        <v>24</v>
      </c>
      <c r="R68" s="535"/>
      <c r="S68" s="535"/>
      <c r="T68" s="535"/>
      <c r="U68" s="535"/>
      <c r="V68" s="535"/>
      <c r="W68" s="535"/>
    </row>
    <row r="69" spans="2:23" ht="11.25">
      <c r="B69" s="125" t="s">
        <v>333</v>
      </c>
      <c r="C69" s="125" t="s">
        <v>221</v>
      </c>
      <c r="D69" s="125">
        <v>160</v>
      </c>
      <c r="E69" s="125">
        <v>2</v>
      </c>
      <c r="F69" s="126"/>
      <c r="G69" s="122"/>
      <c r="H69" s="122"/>
      <c r="I69" s="122"/>
      <c r="J69" s="122"/>
      <c r="K69" s="122"/>
      <c r="L69" s="123"/>
      <c r="M69" s="123"/>
      <c r="N69" s="123"/>
      <c r="O69" s="123"/>
      <c r="P69" s="535">
        <v>10</v>
      </c>
      <c r="Q69" s="535"/>
      <c r="R69" s="535"/>
      <c r="S69" s="535"/>
      <c r="T69" s="535"/>
      <c r="U69" s="535"/>
      <c r="V69" s="535"/>
      <c r="W69" s="535"/>
    </row>
    <row r="70" spans="2:23" ht="11.25">
      <c r="B70" s="125" t="s">
        <v>500</v>
      </c>
      <c r="C70" s="125" t="s">
        <v>223</v>
      </c>
      <c r="D70" s="125">
        <v>120</v>
      </c>
      <c r="E70" s="125">
        <v>1</v>
      </c>
      <c r="F70" s="126"/>
      <c r="G70" s="122"/>
      <c r="H70" s="122"/>
      <c r="I70" s="122"/>
      <c r="J70" s="122"/>
      <c r="K70" s="122"/>
      <c r="L70" s="123"/>
      <c r="M70" s="123"/>
      <c r="N70" s="123"/>
      <c r="O70" s="123"/>
      <c r="P70" s="535">
        <v>12</v>
      </c>
      <c r="Q70" s="535"/>
      <c r="R70" s="535"/>
      <c r="S70" s="535"/>
      <c r="T70" s="535"/>
      <c r="U70" s="535"/>
      <c r="V70" s="535">
        <v>7</v>
      </c>
      <c r="W70" s="535"/>
    </row>
    <row r="71" spans="2:23" ht="11.25">
      <c r="B71" s="125" t="s">
        <v>500</v>
      </c>
      <c r="C71" s="125" t="s">
        <v>223</v>
      </c>
      <c r="D71" s="125">
        <v>120</v>
      </c>
      <c r="E71" s="125">
        <v>2</v>
      </c>
      <c r="F71" s="126"/>
      <c r="G71" s="122"/>
      <c r="H71" s="122"/>
      <c r="I71" s="122"/>
      <c r="J71" s="122"/>
      <c r="K71" s="122"/>
      <c r="L71" s="123"/>
      <c r="M71" s="123"/>
      <c r="N71" s="123"/>
      <c r="O71" s="123"/>
      <c r="P71" s="535"/>
      <c r="Q71" s="535"/>
      <c r="R71" s="535"/>
      <c r="S71" s="535"/>
      <c r="T71" s="535">
        <v>7</v>
      </c>
      <c r="U71" s="535"/>
      <c r="V71" s="535"/>
      <c r="W71" s="535">
        <v>9</v>
      </c>
    </row>
    <row r="72" spans="2:23" ht="11.25">
      <c r="B72" s="125" t="s">
        <v>457</v>
      </c>
      <c r="C72" s="125" t="s">
        <v>198</v>
      </c>
      <c r="D72" s="125">
        <v>120</v>
      </c>
      <c r="E72" s="125">
        <v>1</v>
      </c>
      <c r="F72" s="126"/>
      <c r="G72" s="122"/>
      <c r="H72" s="122"/>
      <c r="I72" s="122"/>
      <c r="J72" s="122"/>
      <c r="K72" s="122"/>
      <c r="L72" s="123"/>
      <c r="M72" s="123"/>
      <c r="N72" s="123"/>
      <c r="O72" s="123"/>
      <c r="P72" s="535"/>
      <c r="Q72" s="535"/>
      <c r="R72" s="535"/>
      <c r="S72" s="535"/>
      <c r="T72" s="535"/>
      <c r="U72" s="535"/>
      <c r="V72" s="535"/>
      <c r="W72" s="535"/>
    </row>
    <row r="73" spans="2:23" ht="11.25">
      <c r="B73" s="125" t="s">
        <v>460</v>
      </c>
      <c r="C73" s="125" t="s">
        <v>198</v>
      </c>
      <c r="D73" s="125">
        <v>120</v>
      </c>
      <c r="E73" s="125">
        <v>4</v>
      </c>
      <c r="F73" s="126"/>
      <c r="G73" s="122"/>
      <c r="H73" s="122"/>
      <c r="I73" s="122"/>
      <c r="J73" s="122"/>
      <c r="K73" s="122"/>
      <c r="L73" s="123"/>
      <c r="M73" s="123"/>
      <c r="N73" s="123"/>
      <c r="O73" s="123"/>
      <c r="P73" s="535"/>
      <c r="Q73" s="535"/>
      <c r="R73" s="535"/>
      <c r="S73" s="535"/>
      <c r="T73" s="535"/>
      <c r="U73" s="535"/>
      <c r="V73" s="535"/>
      <c r="W73" s="535"/>
    </row>
    <row r="74" spans="2:23" ht="11.25">
      <c r="B74" s="125" t="s">
        <v>287</v>
      </c>
      <c r="C74" s="125" t="s">
        <v>198</v>
      </c>
      <c r="D74" s="125">
        <v>120</v>
      </c>
      <c r="E74" s="125">
        <v>1</v>
      </c>
      <c r="F74" s="126"/>
      <c r="G74" s="122"/>
      <c r="H74" s="122"/>
      <c r="I74" s="122"/>
      <c r="J74" s="122"/>
      <c r="K74" s="122">
        <v>8</v>
      </c>
      <c r="L74" s="123"/>
      <c r="M74" s="123"/>
      <c r="N74" s="123"/>
      <c r="O74" s="123"/>
      <c r="P74" s="535"/>
      <c r="Q74" s="535"/>
      <c r="R74" s="535"/>
      <c r="S74" s="535"/>
      <c r="T74" s="535"/>
      <c r="U74" s="535">
        <v>7</v>
      </c>
      <c r="V74" s="535"/>
      <c r="W74" s="535"/>
    </row>
    <row r="75" spans="2:23" ht="11.25">
      <c r="B75" s="125" t="s">
        <v>287</v>
      </c>
      <c r="C75" s="125" t="s">
        <v>198</v>
      </c>
      <c r="D75" s="125">
        <v>160</v>
      </c>
      <c r="E75" s="125">
        <v>1</v>
      </c>
      <c r="F75" s="126"/>
      <c r="G75" s="122"/>
      <c r="H75" s="122">
        <v>18</v>
      </c>
      <c r="I75" s="122"/>
      <c r="J75" s="122">
        <v>13</v>
      </c>
      <c r="K75" s="122">
        <v>0</v>
      </c>
      <c r="L75" s="123"/>
      <c r="M75" s="123"/>
      <c r="N75" s="123"/>
      <c r="O75" s="123"/>
      <c r="P75" s="535"/>
      <c r="Q75" s="535"/>
      <c r="R75" s="535"/>
      <c r="S75" s="535">
        <v>1</v>
      </c>
      <c r="T75" s="535"/>
      <c r="U75" s="535"/>
      <c r="V75" s="535"/>
      <c r="W75" s="535"/>
    </row>
    <row r="76" spans="2:23" ht="11.25">
      <c r="B76" s="125" t="s">
        <v>287</v>
      </c>
      <c r="C76" s="125" t="s">
        <v>198</v>
      </c>
      <c r="D76" s="125">
        <v>160</v>
      </c>
      <c r="E76" s="125">
        <v>1</v>
      </c>
      <c r="F76" s="126"/>
      <c r="G76" s="122"/>
      <c r="H76" s="122">
        <v>18</v>
      </c>
      <c r="I76" s="122"/>
      <c r="J76" s="122">
        <v>13</v>
      </c>
      <c r="K76" s="122">
        <v>8</v>
      </c>
      <c r="L76" s="123"/>
      <c r="M76" s="123">
        <v>12</v>
      </c>
      <c r="N76" s="123">
        <v>0</v>
      </c>
      <c r="O76" s="123">
        <v>0</v>
      </c>
      <c r="P76" s="535"/>
      <c r="Q76" s="535"/>
      <c r="R76" s="535">
        <v>10</v>
      </c>
      <c r="S76" s="535"/>
      <c r="T76" s="535"/>
      <c r="U76" s="535"/>
      <c r="V76" s="535"/>
      <c r="W76" s="535"/>
    </row>
    <row r="77" spans="2:23" ht="11.25">
      <c r="B77" s="125" t="s">
        <v>287</v>
      </c>
      <c r="C77" s="125" t="s">
        <v>198</v>
      </c>
      <c r="D77" s="125">
        <v>120</v>
      </c>
      <c r="E77" s="125">
        <v>2</v>
      </c>
      <c r="F77" s="126"/>
      <c r="G77" s="122"/>
      <c r="H77" s="122">
        <v>11</v>
      </c>
      <c r="I77" s="122">
        <v>14</v>
      </c>
      <c r="J77" s="122"/>
      <c r="K77" s="122"/>
      <c r="L77" s="123">
        <v>10</v>
      </c>
      <c r="M77" s="123"/>
      <c r="N77" s="123">
        <v>9</v>
      </c>
      <c r="O77" s="123">
        <v>0</v>
      </c>
      <c r="P77" s="535"/>
      <c r="Q77" s="535">
        <v>8</v>
      </c>
      <c r="R77" s="535"/>
      <c r="S77" s="535"/>
      <c r="T77" s="535"/>
      <c r="U77" s="535"/>
      <c r="V77" s="535">
        <v>9</v>
      </c>
      <c r="W77" s="535"/>
    </row>
    <row r="78" spans="2:23" ht="11.25">
      <c r="B78" s="125" t="s">
        <v>287</v>
      </c>
      <c r="C78" s="125" t="s">
        <v>198</v>
      </c>
      <c r="D78" s="125">
        <v>160</v>
      </c>
      <c r="E78" s="125">
        <v>3</v>
      </c>
      <c r="F78" s="126">
        <v>6</v>
      </c>
      <c r="G78" s="122">
        <v>25</v>
      </c>
      <c r="H78" s="122"/>
      <c r="I78" s="122">
        <v>8</v>
      </c>
      <c r="J78" s="122">
        <v>8</v>
      </c>
      <c r="K78" s="122"/>
      <c r="L78" s="123">
        <v>8</v>
      </c>
      <c r="M78" s="123">
        <v>9</v>
      </c>
      <c r="N78" s="123">
        <v>0</v>
      </c>
      <c r="O78" s="123">
        <v>9</v>
      </c>
      <c r="P78" s="535"/>
      <c r="Q78" s="535"/>
      <c r="R78" s="535"/>
      <c r="S78" s="535">
        <v>7</v>
      </c>
      <c r="T78" s="535">
        <v>2</v>
      </c>
      <c r="U78" s="535"/>
      <c r="V78" s="535"/>
      <c r="W78" s="535"/>
    </row>
    <row r="79" spans="2:23" ht="11.25">
      <c r="B79" s="125" t="s">
        <v>287</v>
      </c>
      <c r="C79" s="125" t="s">
        <v>198</v>
      </c>
      <c r="D79" s="125">
        <v>120</v>
      </c>
      <c r="E79" s="125">
        <v>4</v>
      </c>
      <c r="F79" s="126"/>
      <c r="G79" s="122"/>
      <c r="H79" s="122"/>
      <c r="I79" s="122"/>
      <c r="J79" s="122"/>
      <c r="K79" s="122"/>
      <c r="L79" s="123"/>
      <c r="M79" s="123"/>
      <c r="N79" s="123"/>
      <c r="O79" s="123"/>
      <c r="P79" s="535"/>
      <c r="Q79" s="535"/>
      <c r="R79" s="535"/>
      <c r="S79" s="535"/>
      <c r="T79" s="535"/>
      <c r="U79" s="535">
        <v>2</v>
      </c>
      <c r="V79" s="535"/>
      <c r="W79" s="535"/>
    </row>
    <row r="80" spans="2:23" ht="11.25">
      <c r="B80" s="125" t="s">
        <v>288</v>
      </c>
      <c r="C80" s="125" t="s">
        <v>223</v>
      </c>
      <c r="D80" s="125">
        <v>120</v>
      </c>
      <c r="E80" s="125">
        <v>1</v>
      </c>
      <c r="F80" s="126">
        <v>8</v>
      </c>
      <c r="G80" s="122">
        <v>8</v>
      </c>
      <c r="H80" s="122">
        <v>8</v>
      </c>
      <c r="I80" s="122"/>
      <c r="J80" s="122">
        <v>9</v>
      </c>
      <c r="K80" s="122"/>
      <c r="L80" s="123">
        <v>10</v>
      </c>
      <c r="M80" s="123">
        <v>8</v>
      </c>
      <c r="N80" s="123">
        <v>0</v>
      </c>
      <c r="O80" s="123">
        <v>9</v>
      </c>
      <c r="P80" s="535"/>
      <c r="Q80" s="535"/>
      <c r="R80" s="535"/>
      <c r="S80" s="535"/>
      <c r="T80" s="535"/>
      <c r="U80" s="535"/>
      <c r="V80" s="535"/>
      <c r="W80" s="535"/>
    </row>
    <row r="81" spans="2:23" ht="11.25">
      <c r="B81" s="125" t="s">
        <v>288</v>
      </c>
      <c r="C81" s="125" t="s">
        <v>223</v>
      </c>
      <c r="D81" s="125">
        <v>120</v>
      </c>
      <c r="E81" s="125">
        <v>2</v>
      </c>
      <c r="F81" s="126"/>
      <c r="G81" s="122"/>
      <c r="H81" s="122"/>
      <c r="I81" s="122">
        <v>8</v>
      </c>
      <c r="J81" s="122"/>
      <c r="K81" s="122">
        <v>8</v>
      </c>
      <c r="L81" s="123"/>
      <c r="M81" s="123"/>
      <c r="N81" s="123">
        <v>8</v>
      </c>
      <c r="O81" s="123">
        <v>0</v>
      </c>
      <c r="P81" s="535">
        <v>8</v>
      </c>
      <c r="Q81" s="535">
        <v>8</v>
      </c>
      <c r="R81" s="535"/>
      <c r="S81" s="535"/>
      <c r="T81" s="535"/>
      <c r="U81" s="535"/>
      <c r="V81" s="535"/>
      <c r="W81" s="535"/>
    </row>
    <row r="82" spans="2:23" ht="11.25">
      <c r="B82" s="125" t="s">
        <v>288</v>
      </c>
      <c r="C82" s="125" t="s">
        <v>223</v>
      </c>
      <c r="D82" s="125">
        <v>120</v>
      </c>
      <c r="E82" s="125">
        <v>3</v>
      </c>
      <c r="F82" s="126"/>
      <c r="G82" s="122">
        <v>4</v>
      </c>
      <c r="H82" s="122"/>
      <c r="I82" s="122"/>
      <c r="J82" s="122"/>
      <c r="K82" s="122"/>
      <c r="L82" s="123"/>
      <c r="M82" s="123"/>
      <c r="N82" s="123"/>
      <c r="O82" s="123"/>
      <c r="P82" s="535"/>
      <c r="Q82" s="535"/>
      <c r="R82" s="535"/>
      <c r="S82" s="535"/>
      <c r="T82" s="535"/>
      <c r="U82" s="535"/>
      <c r="V82" s="535"/>
      <c r="W82" s="535"/>
    </row>
    <row r="83" spans="2:23" ht="11.25">
      <c r="B83" s="125" t="s">
        <v>501</v>
      </c>
      <c r="C83" s="125" t="s">
        <v>223</v>
      </c>
      <c r="D83" s="125">
        <v>120</v>
      </c>
      <c r="E83" s="125">
        <v>1</v>
      </c>
      <c r="F83" s="126"/>
      <c r="G83" s="122">
        <v>32</v>
      </c>
      <c r="H83" s="122">
        <v>14</v>
      </c>
      <c r="I83" s="122"/>
      <c r="J83" s="122">
        <v>20</v>
      </c>
      <c r="K83" s="122"/>
      <c r="L83" s="123">
        <v>19</v>
      </c>
      <c r="M83" s="123">
        <v>24</v>
      </c>
      <c r="N83" s="123">
        <v>11</v>
      </c>
      <c r="O83" s="123">
        <v>17</v>
      </c>
      <c r="P83" s="535">
        <v>14</v>
      </c>
      <c r="Q83" s="535">
        <v>31</v>
      </c>
      <c r="R83" s="535">
        <v>12</v>
      </c>
      <c r="S83" s="535">
        <v>16</v>
      </c>
      <c r="T83" s="535">
        <v>21</v>
      </c>
      <c r="U83" s="535">
        <v>14</v>
      </c>
      <c r="V83" s="535">
        <v>20</v>
      </c>
      <c r="W83" s="535">
        <v>14</v>
      </c>
    </row>
    <row r="84" spans="2:23" ht="11.25">
      <c r="B84" s="125" t="s">
        <v>501</v>
      </c>
      <c r="C84" s="125" t="s">
        <v>223</v>
      </c>
      <c r="D84" s="125">
        <v>120</v>
      </c>
      <c r="E84" s="125">
        <v>2</v>
      </c>
      <c r="F84" s="126"/>
      <c r="G84" s="122"/>
      <c r="H84" s="122"/>
      <c r="I84" s="122">
        <v>10</v>
      </c>
      <c r="J84" s="122"/>
      <c r="K84" s="122">
        <v>9</v>
      </c>
      <c r="L84" s="123"/>
      <c r="M84" s="123">
        <v>11</v>
      </c>
      <c r="N84" s="123">
        <v>15</v>
      </c>
      <c r="O84" s="123">
        <v>10</v>
      </c>
      <c r="P84" s="535">
        <v>12</v>
      </c>
      <c r="Q84" s="535">
        <v>13</v>
      </c>
      <c r="R84" s="535">
        <v>17</v>
      </c>
      <c r="S84" s="535">
        <v>8</v>
      </c>
      <c r="T84" s="535">
        <v>13</v>
      </c>
      <c r="U84" s="535">
        <v>8</v>
      </c>
      <c r="V84" s="535">
        <v>12</v>
      </c>
      <c r="W84" s="535">
        <v>9</v>
      </c>
    </row>
    <row r="85" spans="2:23" ht="11.25">
      <c r="B85" s="125" t="s">
        <v>501</v>
      </c>
      <c r="C85" s="125" t="s">
        <v>223</v>
      </c>
      <c r="D85" s="125">
        <v>240</v>
      </c>
      <c r="E85" s="125">
        <v>1</v>
      </c>
      <c r="F85" s="126"/>
      <c r="G85" s="122"/>
      <c r="H85" s="122"/>
      <c r="I85" s="122">
        <v>9</v>
      </c>
      <c r="J85" s="122">
        <v>13</v>
      </c>
      <c r="K85" s="122"/>
      <c r="L85" s="123"/>
      <c r="M85" s="123"/>
      <c r="N85" s="123"/>
      <c r="O85" s="123"/>
      <c r="P85" s="535"/>
      <c r="Q85" s="535"/>
      <c r="R85" s="535"/>
      <c r="S85" s="535"/>
      <c r="T85" s="535"/>
      <c r="U85" s="535"/>
      <c r="V85" s="535"/>
      <c r="W85" s="535"/>
    </row>
    <row r="86" spans="2:23" ht="11.25">
      <c r="B86" s="125" t="s">
        <v>258</v>
      </c>
      <c r="C86" s="125" t="s">
        <v>198</v>
      </c>
      <c r="D86" s="125">
        <v>120</v>
      </c>
      <c r="E86" s="125">
        <v>1</v>
      </c>
      <c r="F86" s="126"/>
      <c r="G86" s="122"/>
      <c r="H86" s="122"/>
      <c r="I86" s="122"/>
      <c r="J86" s="122"/>
      <c r="K86" s="122"/>
      <c r="L86" s="123"/>
      <c r="M86" s="123"/>
      <c r="N86" s="123"/>
      <c r="O86" s="123"/>
      <c r="P86" s="535"/>
      <c r="Q86" s="535"/>
      <c r="R86" s="535"/>
      <c r="S86" s="535"/>
      <c r="T86" s="535"/>
      <c r="U86" s="535"/>
      <c r="V86" s="535">
        <v>5</v>
      </c>
      <c r="W86" s="535">
        <v>8</v>
      </c>
    </row>
    <row r="87" spans="2:23" ht="11.25">
      <c r="B87" s="125" t="s">
        <v>258</v>
      </c>
      <c r="C87" s="125" t="s">
        <v>198</v>
      </c>
      <c r="D87" s="125">
        <v>120</v>
      </c>
      <c r="E87" s="125">
        <v>2</v>
      </c>
      <c r="F87" s="126"/>
      <c r="G87" s="122"/>
      <c r="H87" s="122"/>
      <c r="I87" s="122"/>
      <c r="J87" s="122"/>
      <c r="K87" s="122"/>
      <c r="L87" s="123"/>
      <c r="M87" s="123"/>
      <c r="N87" s="123"/>
      <c r="O87" s="123"/>
      <c r="P87" s="535"/>
      <c r="Q87" s="535"/>
      <c r="R87" s="535"/>
      <c r="S87" s="535"/>
      <c r="T87" s="535"/>
      <c r="U87" s="535"/>
      <c r="V87" s="535">
        <v>4</v>
      </c>
      <c r="W87" s="535">
        <v>6</v>
      </c>
    </row>
    <row r="88" spans="2:23" ht="11.25">
      <c r="B88" s="125" t="s">
        <v>462</v>
      </c>
      <c r="C88" s="125" t="s">
        <v>198</v>
      </c>
      <c r="D88" s="125">
        <v>120</v>
      </c>
      <c r="E88" s="125">
        <v>3</v>
      </c>
      <c r="F88" s="126"/>
      <c r="G88" s="122"/>
      <c r="H88" s="122"/>
      <c r="I88" s="122"/>
      <c r="J88" s="122"/>
      <c r="K88" s="122"/>
      <c r="L88" s="123"/>
      <c r="M88" s="123"/>
      <c r="N88" s="123"/>
      <c r="O88" s="123"/>
      <c r="P88" s="535"/>
      <c r="Q88" s="535"/>
      <c r="R88" s="535"/>
      <c r="S88" s="535"/>
      <c r="T88" s="535"/>
      <c r="U88" s="535"/>
      <c r="V88" s="535"/>
      <c r="W88" s="535">
        <v>3</v>
      </c>
    </row>
    <row r="89" spans="2:23" ht="11.25">
      <c r="B89" s="125" t="s">
        <v>462</v>
      </c>
      <c r="C89" s="125" t="s">
        <v>198</v>
      </c>
      <c r="D89" s="125">
        <v>120</v>
      </c>
      <c r="E89" s="125">
        <v>4</v>
      </c>
      <c r="F89" s="126"/>
      <c r="G89" s="122"/>
      <c r="H89" s="122"/>
      <c r="I89" s="122"/>
      <c r="J89" s="122"/>
      <c r="K89" s="122"/>
      <c r="L89" s="123"/>
      <c r="M89" s="123"/>
      <c r="N89" s="123"/>
      <c r="O89" s="123"/>
      <c r="P89" s="535"/>
      <c r="Q89" s="535"/>
      <c r="R89" s="535"/>
      <c r="S89" s="535"/>
      <c r="T89" s="535"/>
      <c r="U89" s="535"/>
      <c r="V89" s="535"/>
      <c r="W89" s="535"/>
    </row>
    <row r="90" spans="2:23" ht="11.25">
      <c r="B90" s="125" t="s">
        <v>289</v>
      </c>
      <c r="C90" s="125" t="s">
        <v>198</v>
      </c>
      <c r="D90" s="125">
        <v>120</v>
      </c>
      <c r="E90" s="125">
        <v>1</v>
      </c>
      <c r="F90" s="126"/>
      <c r="G90" s="122"/>
      <c r="H90" s="122"/>
      <c r="I90" s="122"/>
      <c r="J90" s="122"/>
      <c r="K90" s="122"/>
      <c r="L90" s="123"/>
      <c r="M90" s="123"/>
      <c r="N90" s="123"/>
      <c r="O90" s="123">
        <v>8</v>
      </c>
      <c r="P90" s="535"/>
      <c r="Q90" s="535">
        <v>8</v>
      </c>
      <c r="R90" s="535">
        <v>10</v>
      </c>
      <c r="S90" s="535">
        <v>10</v>
      </c>
      <c r="T90" s="535">
        <v>6</v>
      </c>
      <c r="U90" s="535">
        <v>8</v>
      </c>
      <c r="V90" s="535"/>
      <c r="W90" s="535"/>
    </row>
    <row r="91" spans="2:23" ht="11.25">
      <c r="B91" s="125" t="s">
        <v>289</v>
      </c>
      <c r="C91" s="125" t="s">
        <v>198</v>
      </c>
      <c r="D91" s="125">
        <v>160</v>
      </c>
      <c r="E91" s="125">
        <v>1</v>
      </c>
      <c r="F91" s="126">
        <v>9</v>
      </c>
      <c r="G91" s="122"/>
      <c r="H91" s="122">
        <v>14</v>
      </c>
      <c r="I91" s="122">
        <v>11</v>
      </c>
      <c r="J91" s="122"/>
      <c r="K91" s="122"/>
      <c r="L91" s="123">
        <v>8</v>
      </c>
      <c r="M91" s="123"/>
      <c r="N91" s="123"/>
      <c r="O91" s="123"/>
      <c r="P91" s="535"/>
      <c r="Q91" s="535"/>
      <c r="R91" s="535"/>
      <c r="S91" s="535"/>
      <c r="T91" s="535"/>
      <c r="U91" s="535"/>
      <c r="V91" s="535"/>
      <c r="W91" s="535"/>
    </row>
    <row r="92" spans="2:23" ht="11.25">
      <c r="B92" s="125" t="s">
        <v>289</v>
      </c>
      <c r="C92" s="125" t="s">
        <v>198</v>
      </c>
      <c r="D92" s="125">
        <v>120</v>
      </c>
      <c r="E92" s="125">
        <v>2</v>
      </c>
      <c r="F92" s="126"/>
      <c r="G92" s="122"/>
      <c r="H92" s="122"/>
      <c r="I92" s="122"/>
      <c r="J92" s="122"/>
      <c r="K92" s="122"/>
      <c r="L92" s="123"/>
      <c r="M92" s="123">
        <v>10</v>
      </c>
      <c r="N92" s="123">
        <v>0</v>
      </c>
      <c r="O92" s="123"/>
      <c r="P92" s="535"/>
      <c r="Q92" s="535"/>
      <c r="R92" s="535">
        <v>8</v>
      </c>
      <c r="S92" s="535">
        <v>8</v>
      </c>
      <c r="T92" s="535">
        <v>8</v>
      </c>
      <c r="U92" s="535">
        <v>6</v>
      </c>
      <c r="V92" s="535"/>
      <c r="W92" s="535"/>
    </row>
    <row r="93" spans="2:23" ht="11.25">
      <c r="B93" s="125" t="s">
        <v>289</v>
      </c>
      <c r="C93" s="125" t="s">
        <v>198</v>
      </c>
      <c r="D93" s="125">
        <v>160</v>
      </c>
      <c r="E93" s="125">
        <v>2</v>
      </c>
      <c r="F93" s="126"/>
      <c r="G93" s="122"/>
      <c r="H93" s="122"/>
      <c r="I93" s="122"/>
      <c r="J93" s="122">
        <v>9</v>
      </c>
      <c r="K93" s="122">
        <v>11</v>
      </c>
      <c r="L93" s="123"/>
      <c r="M93" s="123"/>
      <c r="N93" s="123"/>
      <c r="O93" s="123"/>
      <c r="P93" s="535"/>
      <c r="Q93" s="535"/>
      <c r="R93" s="535"/>
      <c r="S93" s="535"/>
      <c r="T93" s="535"/>
      <c r="U93" s="535"/>
      <c r="V93" s="535"/>
      <c r="W93" s="535"/>
    </row>
    <row r="94" spans="2:23" ht="11.25">
      <c r="B94" s="125" t="s">
        <v>289</v>
      </c>
      <c r="C94" s="125" t="s">
        <v>198</v>
      </c>
      <c r="D94" s="125">
        <v>120</v>
      </c>
      <c r="E94" s="125">
        <v>3</v>
      </c>
      <c r="F94" s="126"/>
      <c r="G94" s="122"/>
      <c r="H94" s="122"/>
      <c r="I94" s="122"/>
      <c r="J94" s="122"/>
      <c r="K94" s="122"/>
      <c r="L94" s="123"/>
      <c r="M94" s="123"/>
      <c r="N94" s="123"/>
      <c r="O94" s="123"/>
      <c r="P94" s="535"/>
      <c r="Q94" s="535">
        <v>8</v>
      </c>
      <c r="R94" s="535"/>
      <c r="S94" s="535">
        <v>8</v>
      </c>
      <c r="T94" s="535">
        <v>8</v>
      </c>
      <c r="U94" s="535">
        <v>2</v>
      </c>
      <c r="V94" s="535"/>
      <c r="W94" s="535"/>
    </row>
    <row r="95" spans="2:23" ht="11.25">
      <c r="B95" s="125" t="s">
        <v>289</v>
      </c>
      <c r="C95" s="125" t="s">
        <v>198</v>
      </c>
      <c r="D95" s="125">
        <v>160</v>
      </c>
      <c r="E95" s="125">
        <v>3</v>
      </c>
      <c r="F95" s="126"/>
      <c r="G95" s="122">
        <v>7</v>
      </c>
      <c r="H95" s="122"/>
      <c r="I95" s="122"/>
      <c r="J95" s="122"/>
      <c r="K95" s="122">
        <v>8</v>
      </c>
      <c r="L95" s="123">
        <v>6</v>
      </c>
      <c r="M95" s="123"/>
      <c r="N95" s="123"/>
      <c r="O95" s="123"/>
      <c r="P95" s="535"/>
      <c r="Q95" s="535"/>
      <c r="R95" s="535"/>
      <c r="S95" s="535"/>
      <c r="T95" s="535"/>
      <c r="U95" s="535"/>
      <c r="V95" s="535"/>
      <c r="W95" s="535"/>
    </row>
    <row r="96" spans="2:23" ht="11.25">
      <c r="B96" s="125" t="s">
        <v>289</v>
      </c>
      <c r="C96" s="125" t="s">
        <v>198</v>
      </c>
      <c r="D96" s="125">
        <v>120</v>
      </c>
      <c r="E96" s="125">
        <v>4</v>
      </c>
      <c r="F96" s="126"/>
      <c r="G96" s="122"/>
      <c r="H96" s="122"/>
      <c r="I96" s="122"/>
      <c r="J96" s="122"/>
      <c r="K96" s="122"/>
      <c r="L96" s="123"/>
      <c r="M96" s="123"/>
      <c r="N96" s="123"/>
      <c r="O96" s="123"/>
      <c r="P96" s="535"/>
      <c r="Q96" s="535"/>
      <c r="R96" s="535">
        <v>9</v>
      </c>
      <c r="S96" s="535"/>
      <c r="T96" s="535">
        <v>3</v>
      </c>
      <c r="U96" s="535">
        <v>8</v>
      </c>
      <c r="V96" s="535"/>
      <c r="W96" s="535"/>
    </row>
    <row r="97" spans="2:23" ht="11.25">
      <c r="B97" s="125" t="s">
        <v>371</v>
      </c>
      <c r="C97" s="125" t="s">
        <v>198</v>
      </c>
      <c r="D97" s="125">
        <v>120</v>
      </c>
      <c r="E97" s="125" t="s">
        <v>383</v>
      </c>
      <c r="F97" s="126"/>
      <c r="G97" s="122"/>
      <c r="H97" s="122"/>
      <c r="I97" s="122"/>
      <c r="J97" s="122"/>
      <c r="K97" s="122"/>
      <c r="L97" s="123"/>
      <c r="M97" s="123"/>
      <c r="N97" s="123"/>
      <c r="O97" s="123"/>
      <c r="P97" s="535"/>
      <c r="Q97" s="535"/>
      <c r="R97" s="535"/>
      <c r="S97" s="535"/>
      <c r="T97" s="535">
        <v>8</v>
      </c>
      <c r="U97" s="535"/>
      <c r="V97" s="535"/>
      <c r="W97" s="535"/>
    </row>
    <row r="98" spans="2:23" ht="11.25">
      <c r="B98" s="125" t="s">
        <v>461</v>
      </c>
      <c r="C98" s="125" t="s">
        <v>198</v>
      </c>
      <c r="D98" s="125">
        <v>120</v>
      </c>
      <c r="E98" s="125">
        <v>4</v>
      </c>
      <c r="F98" s="126"/>
      <c r="G98" s="122"/>
      <c r="H98" s="122"/>
      <c r="I98" s="122"/>
      <c r="J98" s="122"/>
      <c r="K98" s="122"/>
      <c r="L98" s="123"/>
      <c r="M98" s="123"/>
      <c r="N98" s="123"/>
      <c r="O98" s="123"/>
      <c r="P98" s="535"/>
      <c r="Q98" s="535"/>
      <c r="R98" s="535"/>
      <c r="S98" s="535"/>
      <c r="T98" s="535"/>
      <c r="U98" s="535"/>
      <c r="V98" s="535"/>
      <c r="W98" s="535"/>
    </row>
    <row r="99" spans="2:23" ht="11.25">
      <c r="B99" s="125" t="s">
        <v>290</v>
      </c>
      <c r="C99" s="125" t="s">
        <v>223</v>
      </c>
      <c r="D99" s="125">
        <v>240</v>
      </c>
      <c r="E99" s="125">
        <v>1</v>
      </c>
      <c r="F99" s="126"/>
      <c r="G99" s="122"/>
      <c r="H99" s="122"/>
      <c r="I99" s="122">
        <v>13</v>
      </c>
      <c r="J99" s="122"/>
      <c r="K99" s="122"/>
      <c r="L99" s="123"/>
      <c r="M99" s="123"/>
      <c r="N99" s="123"/>
      <c r="O99" s="123"/>
      <c r="P99" s="535"/>
      <c r="Q99" s="535"/>
      <c r="R99" s="535"/>
      <c r="S99" s="535"/>
      <c r="T99" s="535"/>
      <c r="U99" s="535">
        <v>8</v>
      </c>
      <c r="V99" s="535">
        <v>8</v>
      </c>
      <c r="W99" s="535"/>
    </row>
    <row r="100" spans="2:23" ht="11.25">
      <c r="B100" s="125" t="s">
        <v>290</v>
      </c>
      <c r="C100" s="125" t="s">
        <v>223</v>
      </c>
      <c r="D100" s="125">
        <v>240</v>
      </c>
      <c r="E100" s="125">
        <v>1</v>
      </c>
      <c r="F100" s="126"/>
      <c r="G100" s="122"/>
      <c r="H100" s="122"/>
      <c r="I100" s="122">
        <v>13</v>
      </c>
      <c r="J100" s="122"/>
      <c r="K100" s="122"/>
      <c r="L100" s="123"/>
      <c r="M100" s="123"/>
      <c r="N100" s="123"/>
      <c r="O100" s="123"/>
      <c r="P100" s="535"/>
      <c r="Q100" s="535"/>
      <c r="R100" s="535"/>
      <c r="S100" s="535"/>
      <c r="T100" s="535"/>
      <c r="U100" s="535"/>
      <c r="V100" s="535"/>
      <c r="W100" s="535"/>
    </row>
    <row r="101" spans="2:23" ht="11.25">
      <c r="B101" s="125" t="s">
        <v>290</v>
      </c>
      <c r="C101" s="125" t="s">
        <v>223</v>
      </c>
      <c r="D101" s="125">
        <v>120</v>
      </c>
      <c r="E101" s="125">
        <v>1</v>
      </c>
      <c r="F101" s="126"/>
      <c r="G101" s="122"/>
      <c r="H101" s="122"/>
      <c r="I101" s="122"/>
      <c r="J101" s="122">
        <v>8</v>
      </c>
      <c r="K101" s="122">
        <v>8</v>
      </c>
      <c r="L101" s="123">
        <v>13</v>
      </c>
      <c r="M101" s="123"/>
      <c r="N101" s="123"/>
      <c r="O101" s="123">
        <v>17</v>
      </c>
      <c r="P101" s="535">
        <v>15</v>
      </c>
      <c r="Q101" s="535">
        <v>11</v>
      </c>
      <c r="R101" s="535">
        <v>8</v>
      </c>
      <c r="S101" s="535">
        <v>9</v>
      </c>
      <c r="T101" s="535"/>
      <c r="U101" s="535"/>
      <c r="V101" s="535"/>
      <c r="W101" s="535"/>
    </row>
    <row r="102" spans="2:23" ht="11.25">
      <c r="B102" s="125" t="s">
        <v>290</v>
      </c>
      <c r="C102" s="125" t="s">
        <v>223</v>
      </c>
      <c r="D102" s="125">
        <v>120</v>
      </c>
      <c r="E102" s="125">
        <v>2</v>
      </c>
      <c r="F102" s="126"/>
      <c r="G102" s="122"/>
      <c r="H102" s="122"/>
      <c r="I102" s="122"/>
      <c r="J102" s="122">
        <v>10</v>
      </c>
      <c r="K102" s="122">
        <v>8</v>
      </c>
      <c r="L102" s="123">
        <v>8</v>
      </c>
      <c r="M102" s="123">
        <v>13</v>
      </c>
      <c r="N102" s="123">
        <v>9</v>
      </c>
      <c r="O102" s="123"/>
      <c r="P102" s="535">
        <v>12</v>
      </c>
      <c r="Q102" s="535">
        <v>12</v>
      </c>
      <c r="R102" s="535"/>
      <c r="S102" s="535">
        <v>8</v>
      </c>
      <c r="T102" s="535">
        <v>4</v>
      </c>
      <c r="U102" s="535"/>
      <c r="V102" s="535"/>
      <c r="W102" s="535"/>
    </row>
    <row r="103" spans="2:23" ht="11.25">
      <c r="B103" s="125" t="s">
        <v>290</v>
      </c>
      <c r="C103" s="125" t="s">
        <v>198</v>
      </c>
      <c r="D103" s="125">
        <v>120</v>
      </c>
      <c r="E103" s="125">
        <v>1</v>
      </c>
      <c r="F103" s="126"/>
      <c r="G103" s="122"/>
      <c r="H103" s="122"/>
      <c r="I103" s="122"/>
      <c r="J103" s="122">
        <v>8</v>
      </c>
      <c r="K103" s="122">
        <v>8</v>
      </c>
      <c r="L103" s="123"/>
      <c r="M103" s="123"/>
      <c r="N103" s="123"/>
      <c r="O103" s="123">
        <v>8</v>
      </c>
      <c r="P103" s="535"/>
      <c r="Q103" s="535"/>
      <c r="R103" s="535">
        <v>11</v>
      </c>
      <c r="S103" s="535"/>
      <c r="T103" s="535">
        <v>6</v>
      </c>
      <c r="U103" s="535"/>
      <c r="V103" s="535"/>
      <c r="W103" s="535"/>
    </row>
    <row r="104" spans="2:23" ht="11.25">
      <c r="B104" s="125" t="s">
        <v>290</v>
      </c>
      <c r="C104" s="125" t="s">
        <v>198</v>
      </c>
      <c r="D104" s="125">
        <v>120</v>
      </c>
      <c r="E104" s="125">
        <v>2</v>
      </c>
      <c r="F104" s="126"/>
      <c r="G104" s="122"/>
      <c r="H104" s="122"/>
      <c r="I104" s="122"/>
      <c r="J104" s="122"/>
      <c r="K104" s="122"/>
      <c r="L104" s="123"/>
      <c r="M104" s="123"/>
      <c r="N104" s="123"/>
      <c r="O104" s="123"/>
      <c r="P104" s="535"/>
      <c r="Q104" s="535"/>
      <c r="R104" s="535"/>
      <c r="S104" s="535">
        <v>9</v>
      </c>
      <c r="T104" s="535"/>
      <c r="U104" s="535"/>
      <c r="V104" s="535"/>
      <c r="W104" s="535"/>
    </row>
    <row r="105" spans="2:23" ht="11.25">
      <c r="B105" s="538" t="s">
        <v>290</v>
      </c>
      <c r="C105" s="125" t="s">
        <v>198</v>
      </c>
      <c r="D105" s="125">
        <v>120</v>
      </c>
      <c r="E105" s="125">
        <v>3</v>
      </c>
      <c r="F105" s="126"/>
      <c r="G105" s="122"/>
      <c r="H105" s="122"/>
      <c r="I105" s="122"/>
      <c r="J105" s="122"/>
      <c r="K105" s="122"/>
      <c r="L105" s="123"/>
      <c r="M105" s="123"/>
      <c r="N105" s="123"/>
      <c r="O105" s="123"/>
      <c r="P105" s="535"/>
      <c r="Q105" s="535"/>
      <c r="R105" s="535"/>
      <c r="S105" s="535"/>
      <c r="T105" s="535">
        <v>8</v>
      </c>
      <c r="U105" s="535"/>
      <c r="V105" s="535"/>
      <c r="W105" s="535"/>
    </row>
    <row r="106" spans="2:23" ht="12" thickBot="1">
      <c r="B106" s="578" t="s">
        <v>290</v>
      </c>
      <c r="C106" s="578" t="s">
        <v>198</v>
      </c>
      <c r="D106" s="578">
        <v>120</v>
      </c>
      <c r="E106" s="578">
        <v>4</v>
      </c>
      <c r="F106" s="578"/>
      <c r="G106" s="578"/>
      <c r="H106" s="578"/>
      <c r="I106" s="579"/>
      <c r="J106" s="578"/>
      <c r="K106" s="578"/>
      <c r="L106" s="578"/>
      <c r="M106" s="578"/>
      <c r="N106" s="578"/>
      <c r="O106" s="578"/>
      <c r="P106" s="578"/>
      <c r="Q106" s="578"/>
      <c r="R106" s="578"/>
      <c r="S106" s="578"/>
      <c r="T106" s="580"/>
      <c r="U106" s="580">
        <v>8</v>
      </c>
      <c r="V106" s="580"/>
      <c r="W106" s="580"/>
    </row>
    <row r="107" spans="2:23" ht="12" thickBot="1">
      <c r="B107" s="581" t="s">
        <v>216</v>
      </c>
      <c r="C107" s="582"/>
      <c r="D107" s="582"/>
      <c r="E107" s="583"/>
      <c r="F107" s="582">
        <f>SUM(F9:F95)</f>
        <v>368</v>
      </c>
      <c r="G107" s="584">
        <f>SUM(G9:G95)</f>
        <v>395</v>
      </c>
      <c r="H107" s="584">
        <f>SUM(H9:H95)</f>
        <v>379</v>
      </c>
      <c r="I107" s="584">
        <f aca="true" t="shared" si="0" ref="I107:R107">SUM(I9:I104)</f>
        <v>385</v>
      </c>
      <c r="J107" s="584">
        <f t="shared" si="0"/>
        <v>380</v>
      </c>
      <c r="K107" s="584">
        <f t="shared" si="0"/>
        <v>385</v>
      </c>
      <c r="L107" s="585">
        <f t="shared" si="0"/>
        <v>332</v>
      </c>
      <c r="M107" s="585">
        <f t="shared" si="0"/>
        <v>358</v>
      </c>
      <c r="N107" s="585">
        <f t="shared" si="0"/>
        <v>294</v>
      </c>
      <c r="O107" s="585">
        <f t="shared" si="0"/>
        <v>287</v>
      </c>
      <c r="P107" s="585">
        <f t="shared" si="0"/>
        <v>282</v>
      </c>
      <c r="Q107" s="585">
        <f t="shared" si="0"/>
        <v>359</v>
      </c>
      <c r="R107" s="585">
        <f t="shared" si="0"/>
        <v>152</v>
      </c>
      <c r="S107" s="585">
        <f>SUM(S9:S106)</f>
        <v>160</v>
      </c>
      <c r="T107" s="585">
        <f>SUM(T9:T106)</f>
        <v>165</v>
      </c>
      <c r="U107" s="585">
        <f>SUM(U9:U106)</f>
        <v>162</v>
      </c>
      <c r="V107" s="595">
        <f>SUM(V9:V106)</f>
        <v>131</v>
      </c>
      <c r="W107" s="586">
        <f>SUM(W9:W106)</f>
        <v>144</v>
      </c>
    </row>
  </sheetData>
  <mergeCells count="4">
    <mergeCell ref="B1:S1"/>
    <mergeCell ref="B2:S2"/>
    <mergeCell ref="B3:S3"/>
    <mergeCell ref="B4:S4"/>
  </mergeCells>
  <printOptions/>
  <pageMargins left="0.48" right="0.37" top="1" bottom="1" header="0.4921259845" footer="0.4921259845"/>
  <pageSetup horizontalDpi="600" verticalDpi="600" orientation="landscape" paperSize="9" scale="90" r:id="rId3"/>
  <headerFooter alignWithMargins="0">
    <oddFooter>&amp;L&amp;D&amp;CAllgemeine Übersicht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Q111"/>
  <sheetViews>
    <sheetView zoomScaleSheetLayoutView="100" workbookViewId="0" topLeftCell="A1">
      <pane ySplit="8" topLeftCell="BM96" activePane="bottomLeft" state="frozen"/>
      <selection pane="topLeft" activeCell="IV33" sqref="IV33"/>
      <selection pane="bottomLeft" activeCell="E34" activeCellId="1" sqref="E38:E40 E34"/>
    </sheetView>
  </sheetViews>
  <sheetFormatPr defaultColWidth="11.421875" defaultRowHeight="12.75"/>
  <cols>
    <col min="1" max="1" width="25.8515625" style="199" bestFit="1" customWidth="1"/>
    <col min="2" max="2" width="5.7109375" style="199" bestFit="1" customWidth="1"/>
    <col min="3" max="3" width="5.421875" style="199" bestFit="1" customWidth="1"/>
    <col min="4" max="4" width="5.7109375" style="199" bestFit="1" customWidth="1"/>
    <col min="5" max="5" width="7.421875" style="199" customWidth="1"/>
    <col min="6" max="10" width="5.7109375" style="199" bestFit="1" customWidth="1"/>
    <col min="11" max="11" width="5.421875" style="199" bestFit="1" customWidth="1"/>
    <col min="12" max="13" width="7.28125" style="199" customWidth="1"/>
    <col min="14" max="14" width="17.57421875" style="199" bestFit="1" customWidth="1"/>
    <col min="15" max="16384" width="11.421875" style="199" customWidth="1"/>
  </cols>
  <sheetData>
    <row r="2" ht="12" thickBot="1"/>
    <row r="3" spans="1:17" ht="15" customHeight="1">
      <c r="A3" s="747" t="s">
        <v>26</v>
      </c>
      <c r="B3" s="748"/>
      <c r="C3" s="748"/>
      <c r="D3" s="748"/>
      <c r="E3" s="748"/>
      <c r="F3" s="748"/>
      <c r="G3" s="748"/>
      <c r="H3" s="748"/>
      <c r="I3" s="748"/>
      <c r="J3" s="748"/>
      <c r="K3" s="748"/>
      <c r="L3" s="748"/>
      <c r="M3" s="749"/>
      <c r="N3" s="198"/>
      <c r="O3" s="198"/>
      <c r="P3" s="198"/>
      <c r="Q3" s="198"/>
    </row>
    <row r="4" spans="1:17" ht="15" customHeight="1">
      <c r="A4" s="753">
        <v>41183</v>
      </c>
      <c r="B4" s="754"/>
      <c r="C4" s="754"/>
      <c r="D4" s="754"/>
      <c r="E4" s="754"/>
      <c r="F4" s="754"/>
      <c r="G4" s="754"/>
      <c r="H4" s="754"/>
      <c r="I4" s="754"/>
      <c r="J4" s="754"/>
      <c r="K4" s="754"/>
      <c r="L4" s="754"/>
      <c r="M4" s="755"/>
      <c r="N4" s="198"/>
      <c r="O4" s="198"/>
      <c r="P4" s="198"/>
      <c r="Q4" s="198"/>
    </row>
    <row r="5" spans="1:17" ht="15" customHeight="1" thickBot="1">
      <c r="A5" s="750" t="s">
        <v>468</v>
      </c>
      <c r="B5" s="751"/>
      <c r="C5" s="751"/>
      <c r="D5" s="751"/>
      <c r="E5" s="751"/>
      <c r="F5" s="751"/>
      <c r="G5" s="751"/>
      <c r="H5" s="751"/>
      <c r="I5" s="751"/>
      <c r="J5" s="751"/>
      <c r="K5" s="751"/>
      <c r="L5" s="751"/>
      <c r="M5" s="752"/>
      <c r="N5" s="198"/>
      <c r="O5" s="198"/>
      <c r="P5" s="198"/>
      <c r="Q5" s="198"/>
    </row>
    <row r="6" spans="1:17" s="265" customFormat="1" ht="15" customHeight="1">
      <c r="A6" s="264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198"/>
      <c r="O6" s="198"/>
      <c r="P6" s="198"/>
      <c r="Q6" s="198"/>
    </row>
    <row r="7" spans="1:17" ht="12" thickBot="1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198"/>
      <c r="O7" s="198"/>
      <c r="P7" s="198"/>
      <c r="Q7" s="198"/>
    </row>
    <row r="8" spans="1:13" ht="11.25">
      <c r="A8" s="201"/>
      <c r="B8" s="201" t="s">
        <v>27</v>
      </c>
      <c r="C8" s="201" t="s">
        <v>28</v>
      </c>
      <c r="D8" s="201" t="s">
        <v>29</v>
      </c>
      <c r="E8" s="202" t="s">
        <v>30</v>
      </c>
      <c r="F8" s="201" t="s">
        <v>31</v>
      </c>
      <c r="G8" s="201" t="s">
        <v>32</v>
      </c>
      <c r="H8" s="201" t="s">
        <v>33</v>
      </c>
      <c r="I8" s="201" t="s">
        <v>34</v>
      </c>
      <c r="J8" s="201" t="s">
        <v>35</v>
      </c>
      <c r="K8" s="201" t="s">
        <v>36</v>
      </c>
      <c r="L8" s="202" t="s">
        <v>37</v>
      </c>
      <c r="M8" s="202" t="s">
        <v>38</v>
      </c>
    </row>
    <row r="9" spans="1:13" ht="11.25">
      <c r="A9" s="201"/>
      <c r="B9" s="201"/>
      <c r="C9" s="201"/>
      <c r="D9" s="201"/>
      <c r="E9" s="203"/>
      <c r="F9" s="201"/>
      <c r="G9" s="201"/>
      <c r="H9" s="201"/>
      <c r="I9" s="201"/>
      <c r="J9" s="201"/>
      <c r="K9" s="201"/>
      <c r="L9" s="203"/>
      <c r="M9" s="203"/>
    </row>
    <row r="10" spans="1:13" ht="11.25">
      <c r="A10" s="204" t="s">
        <v>39</v>
      </c>
      <c r="B10" s="204">
        <v>24</v>
      </c>
      <c r="C10" s="204">
        <v>36</v>
      </c>
      <c r="D10" s="366">
        <v>22</v>
      </c>
      <c r="E10" s="205">
        <f>B10+C10+D10</f>
        <v>82</v>
      </c>
      <c r="F10" s="204">
        <v>24</v>
      </c>
      <c r="G10" s="204">
        <v>32</v>
      </c>
      <c r="H10" s="204">
        <v>24</v>
      </c>
      <c r="I10" s="204">
        <v>36</v>
      </c>
      <c r="J10" s="204">
        <v>23</v>
      </c>
      <c r="K10" s="204">
        <v>34</v>
      </c>
      <c r="L10" s="205">
        <f>F10+G10+H10+I10+J10+K10</f>
        <v>173</v>
      </c>
      <c r="M10" s="205">
        <f>E10+L10</f>
        <v>255</v>
      </c>
    </row>
    <row r="11" spans="1:13" ht="11.25">
      <c r="A11" s="204" t="s">
        <v>40</v>
      </c>
      <c r="B11" s="204">
        <v>24</v>
      </c>
      <c r="C11" s="204">
        <v>15</v>
      </c>
      <c r="D11" s="366">
        <v>19</v>
      </c>
      <c r="E11" s="205">
        <f>B11+C11+D11</f>
        <v>58</v>
      </c>
      <c r="F11" s="204">
        <v>20</v>
      </c>
      <c r="G11" s="204">
        <v>21</v>
      </c>
      <c r="H11" s="204">
        <v>20</v>
      </c>
      <c r="I11" s="204">
        <v>14</v>
      </c>
      <c r="J11" s="204">
        <v>27</v>
      </c>
      <c r="K11" s="204">
        <v>20</v>
      </c>
      <c r="L11" s="205">
        <f>F11+G11+H11+I11+J11+K11</f>
        <v>122</v>
      </c>
      <c r="M11" s="205">
        <f>E11+L11</f>
        <v>180</v>
      </c>
    </row>
    <row r="12" spans="1:13" ht="11.25">
      <c r="A12" s="206" t="s">
        <v>41</v>
      </c>
      <c r="B12" s="204">
        <v>20</v>
      </c>
      <c r="C12" s="204">
        <v>16</v>
      </c>
      <c r="D12" s="366">
        <v>16</v>
      </c>
      <c r="E12" s="205">
        <f>B12+C12+D12</f>
        <v>52</v>
      </c>
      <c r="F12" s="204">
        <v>18</v>
      </c>
      <c r="G12" s="204">
        <v>16</v>
      </c>
      <c r="H12" s="204">
        <v>15</v>
      </c>
      <c r="I12" s="204">
        <v>26</v>
      </c>
      <c r="J12" s="204">
        <v>19</v>
      </c>
      <c r="K12" s="204">
        <v>22</v>
      </c>
      <c r="L12" s="205">
        <f>F12+G12+H12+I12+J12+K12</f>
        <v>116</v>
      </c>
      <c r="M12" s="205">
        <f>E12+L12</f>
        <v>168</v>
      </c>
    </row>
    <row r="13" spans="1:13" ht="11.25">
      <c r="A13" s="206" t="s">
        <v>42</v>
      </c>
      <c r="B13" s="204">
        <v>27</v>
      </c>
      <c r="C13" s="204">
        <v>16</v>
      </c>
      <c r="D13" s="366">
        <v>27</v>
      </c>
      <c r="E13" s="205">
        <f>B13+C13+D13</f>
        <v>70</v>
      </c>
      <c r="F13" s="204">
        <v>19</v>
      </c>
      <c r="G13" s="204">
        <v>18</v>
      </c>
      <c r="H13" s="204">
        <v>24</v>
      </c>
      <c r="I13" s="204">
        <v>22</v>
      </c>
      <c r="J13" s="204">
        <v>21</v>
      </c>
      <c r="K13" s="204">
        <v>24</v>
      </c>
      <c r="L13" s="205">
        <f>F13+G13+H13+I13+J13+K13</f>
        <v>128</v>
      </c>
      <c r="M13" s="205">
        <f>E13+L13</f>
        <v>198</v>
      </c>
    </row>
    <row r="14" spans="1:13" ht="12" thickBot="1">
      <c r="A14" s="206" t="s">
        <v>130</v>
      </c>
      <c r="B14" s="204">
        <v>20</v>
      </c>
      <c r="C14" s="204">
        <v>10</v>
      </c>
      <c r="D14" s="366">
        <v>13</v>
      </c>
      <c r="E14" s="205">
        <f>B14+C14+D14</f>
        <v>43</v>
      </c>
      <c r="F14" s="204">
        <v>22</v>
      </c>
      <c r="G14" s="204">
        <v>20</v>
      </c>
      <c r="H14" s="204">
        <v>12</v>
      </c>
      <c r="I14" s="204">
        <v>18</v>
      </c>
      <c r="J14" s="204">
        <v>25</v>
      </c>
      <c r="K14" s="204">
        <v>29</v>
      </c>
      <c r="L14" s="205">
        <f>F14+G14+H14+I14+J14+K14</f>
        <v>126</v>
      </c>
      <c r="M14" s="205">
        <f>E14+L14</f>
        <v>169</v>
      </c>
    </row>
    <row r="15" spans="1:13" ht="12" thickBot="1">
      <c r="A15" s="360" t="s">
        <v>43</v>
      </c>
      <c r="B15" s="361">
        <f aca="true" t="shared" si="0" ref="B15:M15">SUM(B10:B14)</f>
        <v>115</v>
      </c>
      <c r="C15" s="361">
        <f t="shared" si="0"/>
        <v>93</v>
      </c>
      <c r="D15" s="362">
        <f t="shared" si="0"/>
        <v>97</v>
      </c>
      <c r="E15" s="363">
        <f t="shared" si="0"/>
        <v>305</v>
      </c>
      <c r="F15" s="364">
        <f t="shared" si="0"/>
        <v>103</v>
      </c>
      <c r="G15" s="361">
        <f t="shared" si="0"/>
        <v>107</v>
      </c>
      <c r="H15" s="361">
        <f t="shared" si="0"/>
        <v>95</v>
      </c>
      <c r="I15" s="361">
        <f t="shared" si="0"/>
        <v>116</v>
      </c>
      <c r="J15" s="361">
        <f t="shared" si="0"/>
        <v>115</v>
      </c>
      <c r="K15" s="362">
        <f t="shared" si="0"/>
        <v>129</v>
      </c>
      <c r="L15" s="363">
        <f t="shared" si="0"/>
        <v>665</v>
      </c>
      <c r="M15" s="363">
        <f t="shared" si="0"/>
        <v>970</v>
      </c>
    </row>
    <row r="16" spans="1:13" ht="12" thickBot="1">
      <c r="A16" s="207"/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</row>
    <row r="17" spans="1:13" ht="11.25">
      <c r="A17" s="208" t="s">
        <v>295</v>
      </c>
      <c r="B17" s="208">
        <v>21</v>
      </c>
      <c r="C17" s="208">
        <v>15</v>
      </c>
      <c r="D17" s="266">
        <v>15</v>
      </c>
      <c r="E17" s="268">
        <f>B17+C17+D17</f>
        <v>51</v>
      </c>
      <c r="F17" s="267">
        <v>16</v>
      </c>
      <c r="G17" s="208">
        <v>10</v>
      </c>
      <c r="H17" s="208">
        <v>15</v>
      </c>
      <c r="I17" s="208">
        <v>17</v>
      </c>
      <c r="J17" s="208">
        <v>9</v>
      </c>
      <c r="K17" s="266">
        <v>15</v>
      </c>
      <c r="L17" s="268">
        <f>SUM(F17:K17)</f>
        <v>82</v>
      </c>
      <c r="M17" s="268">
        <f>L17+E17</f>
        <v>133</v>
      </c>
    </row>
    <row r="18" spans="1:13" ht="11.25">
      <c r="A18" s="208" t="s">
        <v>50</v>
      </c>
      <c r="B18" s="208">
        <v>5</v>
      </c>
      <c r="C18" s="208">
        <v>3</v>
      </c>
      <c r="D18" s="266">
        <v>2</v>
      </c>
      <c r="E18" s="209">
        <f aca="true" t="shared" si="1" ref="E18:E25">B18+C18+D18</f>
        <v>10</v>
      </c>
      <c r="F18" s="267">
        <v>3</v>
      </c>
      <c r="G18" s="208">
        <v>0</v>
      </c>
      <c r="H18" s="208">
        <v>2</v>
      </c>
      <c r="I18" s="208">
        <v>4</v>
      </c>
      <c r="J18" s="208">
        <v>5</v>
      </c>
      <c r="K18" s="266">
        <v>0</v>
      </c>
      <c r="L18" s="209">
        <f aca="true" t="shared" si="2" ref="L18:L25">SUM(F18:K18)</f>
        <v>14</v>
      </c>
      <c r="M18" s="209">
        <f aca="true" t="shared" si="3" ref="M18:M26">L18+E18</f>
        <v>24</v>
      </c>
    </row>
    <row r="19" spans="1:13" ht="11.25">
      <c r="A19" s="208" t="s">
        <v>47</v>
      </c>
      <c r="B19" s="208">
        <v>6</v>
      </c>
      <c r="C19" s="208">
        <v>11</v>
      </c>
      <c r="D19" s="266">
        <v>7</v>
      </c>
      <c r="E19" s="209">
        <f t="shared" si="1"/>
        <v>24</v>
      </c>
      <c r="F19" s="267">
        <v>4</v>
      </c>
      <c r="G19" s="208">
        <v>6</v>
      </c>
      <c r="H19" s="208">
        <v>4</v>
      </c>
      <c r="I19" s="208">
        <v>8</v>
      </c>
      <c r="J19" s="208">
        <v>4</v>
      </c>
      <c r="K19" s="266">
        <v>1</v>
      </c>
      <c r="L19" s="209">
        <f t="shared" si="2"/>
        <v>27</v>
      </c>
      <c r="M19" s="209">
        <f t="shared" si="3"/>
        <v>51</v>
      </c>
    </row>
    <row r="20" spans="1:13" ht="11.25">
      <c r="A20" s="208" t="s">
        <v>44</v>
      </c>
      <c r="B20" s="208">
        <v>9</v>
      </c>
      <c r="C20" s="208">
        <v>6</v>
      </c>
      <c r="D20" s="266">
        <v>2</v>
      </c>
      <c r="E20" s="209">
        <f t="shared" si="1"/>
        <v>17</v>
      </c>
      <c r="F20" s="267">
        <v>6</v>
      </c>
      <c r="G20" s="208">
        <v>4</v>
      </c>
      <c r="H20" s="208">
        <v>7</v>
      </c>
      <c r="I20" s="208">
        <v>8</v>
      </c>
      <c r="J20" s="208">
        <v>8</v>
      </c>
      <c r="K20" s="266">
        <v>10</v>
      </c>
      <c r="L20" s="209">
        <f t="shared" si="2"/>
        <v>43</v>
      </c>
      <c r="M20" s="209">
        <f t="shared" si="3"/>
        <v>60</v>
      </c>
    </row>
    <row r="21" spans="1:13" ht="11.25">
      <c r="A21" s="208" t="s">
        <v>46</v>
      </c>
      <c r="B21" s="208">
        <v>5</v>
      </c>
      <c r="C21" s="208">
        <v>7</v>
      </c>
      <c r="D21" s="266">
        <v>9</v>
      </c>
      <c r="E21" s="209">
        <f t="shared" si="1"/>
        <v>21</v>
      </c>
      <c r="F21" s="267">
        <v>6</v>
      </c>
      <c r="G21" s="208">
        <v>7</v>
      </c>
      <c r="H21" s="208">
        <v>6</v>
      </c>
      <c r="I21" s="208">
        <v>16</v>
      </c>
      <c r="J21" s="208">
        <v>7</v>
      </c>
      <c r="K21" s="266">
        <v>3</v>
      </c>
      <c r="L21" s="209">
        <f t="shared" si="2"/>
        <v>45</v>
      </c>
      <c r="M21" s="209">
        <f t="shared" si="3"/>
        <v>66</v>
      </c>
    </row>
    <row r="22" spans="1:13" ht="11.25">
      <c r="A22" s="208" t="s">
        <v>45</v>
      </c>
      <c r="B22" s="208">
        <v>4</v>
      </c>
      <c r="C22" s="208">
        <v>6</v>
      </c>
      <c r="D22" s="266">
        <v>4</v>
      </c>
      <c r="E22" s="209">
        <f t="shared" si="1"/>
        <v>14</v>
      </c>
      <c r="F22" s="267">
        <v>6</v>
      </c>
      <c r="G22" s="208">
        <v>2</v>
      </c>
      <c r="H22" s="208">
        <v>3</v>
      </c>
      <c r="I22" s="208">
        <v>5</v>
      </c>
      <c r="J22" s="208">
        <v>7</v>
      </c>
      <c r="K22" s="266">
        <v>5</v>
      </c>
      <c r="L22" s="209">
        <f t="shared" si="2"/>
        <v>28</v>
      </c>
      <c r="M22" s="209">
        <f t="shared" si="3"/>
        <v>42</v>
      </c>
    </row>
    <row r="23" spans="1:13" ht="11.25">
      <c r="A23" s="208" t="s">
        <v>48</v>
      </c>
      <c r="B23" s="208">
        <v>6</v>
      </c>
      <c r="C23" s="208">
        <v>6</v>
      </c>
      <c r="D23" s="266">
        <v>3</v>
      </c>
      <c r="E23" s="209">
        <f t="shared" si="1"/>
        <v>15</v>
      </c>
      <c r="F23" s="267">
        <v>4</v>
      </c>
      <c r="G23" s="208">
        <v>8</v>
      </c>
      <c r="H23" s="208">
        <v>4</v>
      </c>
      <c r="I23" s="208">
        <v>10</v>
      </c>
      <c r="J23" s="208">
        <v>7</v>
      </c>
      <c r="K23" s="266">
        <v>6</v>
      </c>
      <c r="L23" s="209">
        <f t="shared" si="2"/>
        <v>39</v>
      </c>
      <c r="M23" s="209">
        <f t="shared" si="3"/>
        <v>54</v>
      </c>
    </row>
    <row r="24" spans="1:13" ht="11.25">
      <c r="A24" s="208" t="s">
        <v>49</v>
      </c>
      <c r="B24" s="208">
        <v>1</v>
      </c>
      <c r="C24" s="208">
        <v>3</v>
      </c>
      <c r="D24" s="266">
        <v>2</v>
      </c>
      <c r="E24" s="209">
        <f t="shared" si="1"/>
        <v>6</v>
      </c>
      <c r="F24" s="267">
        <v>2</v>
      </c>
      <c r="G24" s="208">
        <v>2</v>
      </c>
      <c r="H24" s="208">
        <v>6</v>
      </c>
      <c r="I24" s="208">
        <v>0</v>
      </c>
      <c r="J24" s="208">
        <v>3</v>
      </c>
      <c r="K24" s="266">
        <v>5</v>
      </c>
      <c r="L24" s="209">
        <f t="shared" si="2"/>
        <v>18</v>
      </c>
      <c r="M24" s="209">
        <f t="shared" si="3"/>
        <v>24</v>
      </c>
    </row>
    <row r="25" spans="1:13" ht="12" thickBot="1">
      <c r="A25" s="278" t="s">
        <v>51</v>
      </c>
      <c r="B25" s="278">
        <v>9</v>
      </c>
      <c r="C25" s="278">
        <v>2</v>
      </c>
      <c r="D25" s="279">
        <v>3</v>
      </c>
      <c r="E25" s="269">
        <f t="shared" si="1"/>
        <v>14</v>
      </c>
      <c r="F25" s="280">
        <v>3</v>
      </c>
      <c r="G25" s="278">
        <v>4</v>
      </c>
      <c r="H25" s="278">
        <v>5</v>
      </c>
      <c r="I25" s="278">
        <v>8</v>
      </c>
      <c r="J25" s="278">
        <v>8</v>
      </c>
      <c r="K25" s="279">
        <v>5</v>
      </c>
      <c r="L25" s="303">
        <f t="shared" si="2"/>
        <v>33</v>
      </c>
      <c r="M25" s="269">
        <f t="shared" si="3"/>
        <v>47</v>
      </c>
    </row>
    <row r="26" spans="1:13" ht="12" thickBot="1">
      <c r="A26" s="213" t="s">
        <v>52</v>
      </c>
      <c r="B26" s="214">
        <f>SUM(B17:B25)</f>
        <v>66</v>
      </c>
      <c r="C26" s="214">
        <f aca="true" t="shared" si="4" ref="C26:L26">SUM(C17:C25)</f>
        <v>59</v>
      </c>
      <c r="D26" s="281">
        <f t="shared" si="4"/>
        <v>47</v>
      </c>
      <c r="E26" s="270">
        <f t="shared" si="4"/>
        <v>172</v>
      </c>
      <c r="F26" s="282">
        <f t="shared" si="4"/>
        <v>50</v>
      </c>
      <c r="G26" s="214">
        <f t="shared" si="4"/>
        <v>43</v>
      </c>
      <c r="H26" s="214">
        <f t="shared" si="4"/>
        <v>52</v>
      </c>
      <c r="I26" s="214">
        <f t="shared" si="4"/>
        <v>76</v>
      </c>
      <c r="J26" s="214">
        <f t="shared" si="4"/>
        <v>58</v>
      </c>
      <c r="K26" s="281">
        <f t="shared" si="4"/>
        <v>50</v>
      </c>
      <c r="L26" s="270">
        <f t="shared" si="4"/>
        <v>329</v>
      </c>
      <c r="M26" s="337">
        <f t="shared" si="3"/>
        <v>501</v>
      </c>
    </row>
    <row r="27" spans="1:13" ht="12" thickBot="1">
      <c r="A27" s="210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</row>
    <row r="28" spans="1:13" ht="11.25">
      <c r="A28" s="208" t="s">
        <v>53</v>
      </c>
      <c r="B28" s="208">
        <v>10</v>
      </c>
      <c r="C28" s="208">
        <v>7</v>
      </c>
      <c r="D28" s="266">
        <v>15</v>
      </c>
      <c r="E28" s="268">
        <f>B28+C28+D28</f>
        <v>32</v>
      </c>
      <c r="F28" s="267">
        <v>13</v>
      </c>
      <c r="G28" s="208">
        <v>16</v>
      </c>
      <c r="H28" s="208">
        <v>12</v>
      </c>
      <c r="I28" s="208">
        <v>14</v>
      </c>
      <c r="J28" s="208">
        <v>12</v>
      </c>
      <c r="K28" s="266">
        <v>14</v>
      </c>
      <c r="L28" s="304">
        <f>SUM(F28:K28)</f>
        <v>81</v>
      </c>
      <c r="M28" s="268">
        <f>L28+E28</f>
        <v>113</v>
      </c>
    </row>
    <row r="29" spans="1:13" ht="11.25">
      <c r="A29" s="208" t="s">
        <v>54</v>
      </c>
      <c r="B29" s="208">
        <v>11</v>
      </c>
      <c r="C29" s="208">
        <v>5</v>
      </c>
      <c r="D29" s="266">
        <v>1</v>
      </c>
      <c r="E29" s="209">
        <f aca="true" t="shared" si="5" ref="E29:E34">B29+C29+D29</f>
        <v>17</v>
      </c>
      <c r="F29" s="267">
        <v>11</v>
      </c>
      <c r="G29" s="208">
        <v>8</v>
      </c>
      <c r="H29" s="208">
        <v>5</v>
      </c>
      <c r="I29" s="208">
        <v>12</v>
      </c>
      <c r="J29" s="208">
        <v>7</v>
      </c>
      <c r="K29" s="266">
        <v>7</v>
      </c>
      <c r="L29" s="305">
        <f aca="true" t="shared" si="6" ref="L29:L34">SUM(F29:K29)</f>
        <v>50</v>
      </c>
      <c r="M29" s="209">
        <f aca="true" t="shared" si="7" ref="M29:M34">L29+E29</f>
        <v>67</v>
      </c>
    </row>
    <row r="30" spans="1:13" ht="11.25">
      <c r="A30" s="208" t="s">
        <v>55</v>
      </c>
      <c r="B30" s="208">
        <v>6</v>
      </c>
      <c r="C30" s="208">
        <v>0</v>
      </c>
      <c r="D30" s="266">
        <v>8</v>
      </c>
      <c r="E30" s="209">
        <f t="shared" si="5"/>
        <v>14</v>
      </c>
      <c r="F30" s="267">
        <v>3</v>
      </c>
      <c r="G30" s="208">
        <v>5</v>
      </c>
      <c r="H30" s="208">
        <v>5</v>
      </c>
      <c r="I30" s="208">
        <v>6</v>
      </c>
      <c r="J30" s="208">
        <v>4</v>
      </c>
      <c r="K30" s="266">
        <v>6</v>
      </c>
      <c r="L30" s="305">
        <f t="shared" si="6"/>
        <v>29</v>
      </c>
      <c r="M30" s="209">
        <f t="shared" si="7"/>
        <v>43</v>
      </c>
    </row>
    <row r="31" spans="1:13" ht="11.25">
      <c r="A31" s="208" t="s">
        <v>56</v>
      </c>
      <c r="B31" s="208">
        <v>6</v>
      </c>
      <c r="C31" s="208">
        <v>9</v>
      </c>
      <c r="D31" s="266">
        <v>7</v>
      </c>
      <c r="E31" s="209">
        <f t="shared" si="5"/>
        <v>22</v>
      </c>
      <c r="F31" s="267">
        <v>10</v>
      </c>
      <c r="G31" s="208">
        <v>8</v>
      </c>
      <c r="H31" s="208">
        <v>7</v>
      </c>
      <c r="I31" s="208">
        <v>10</v>
      </c>
      <c r="J31" s="208">
        <v>8</v>
      </c>
      <c r="K31" s="266">
        <v>5</v>
      </c>
      <c r="L31" s="305">
        <f t="shared" si="6"/>
        <v>48</v>
      </c>
      <c r="M31" s="209">
        <f t="shared" si="7"/>
        <v>70</v>
      </c>
    </row>
    <row r="32" spans="1:13" ht="11.25">
      <c r="A32" s="208" t="s">
        <v>57</v>
      </c>
      <c r="B32" s="208">
        <v>12</v>
      </c>
      <c r="C32" s="208">
        <v>6</v>
      </c>
      <c r="D32" s="266">
        <v>8</v>
      </c>
      <c r="E32" s="209">
        <f t="shared" si="5"/>
        <v>26</v>
      </c>
      <c r="F32" s="267">
        <v>9</v>
      </c>
      <c r="G32" s="208">
        <v>13</v>
      </c>
      <c r="H32" s="208">
        <v>9</v>
      </c>
      <c r="I32" s="208">
        <v>18</v>
      </c>
      <c r="J32" s="208">
        <v>9</v>
      </c>
      <c r="K32" s="266">
        <v>14</v>
      </c>
      <c r="L32" s="305">
        <f t="shared" si="6"/>
        <v>72</v>
      </c>
      <c r="M32" s="209">
        <f t="shared" si="7"/>
        <v>98</v>
      </c>
    </row>
    <row r="33" spans="1:13" ht="11.25">
      <c r="A33" s="208" t="s">
        <v>58</v>
      </c>
      <c r="B33" s="208">
        <v>6</v>
      </c>
      <c r="C33" s="208">
        <v>11</v>
      </c>
      <c r="D33" s="266">
        <v>3</v>
      </c>
      <c r="E33" s="209">
        <f t="shared" si="5"/>
        <v>20</v>
      </c>
      <c r="F33" s="267">
        <v>9</v>
      </c>
      <c r="G33" s="208">
        <v>7</v>
      </c>
      <c r="H33" s="208">
        <v>10</v>
      </c>
      <c r="I33" s="208">
        <v>12</v>
      </c>
      <c r="J33" s="208">
        <v>10</v>
      </c>
      <c r="K33" s="266">
        <v>6</v>
      </c>
      <c r="L33" s="305">
        <f t="shared" si="6"/>
        <v>54</v>
      </c>
      <c r="M33" s="209">
        <f t="shared" si="7"/>
        <v>74</v>
      </c>
    </row>
    <row r="34" spans="1:13" ht="12" thickBot="1">
      <c r="A34" s="278" t="s">
        <v>59</v>
      </c>
      <c r="B34" s="278">
        <v>3</v>
      </c>
      <c r="C34" s="278">
        <v>2</v>
      </c>
      <c r="D34" s="279">
        <v>2</v>
      </c>
      <c r="E34" s="269">
        <f t="shared" si="5"/>
        <v>7</v>
      </c>
      <c r="F34" s="280">
        <v>5</v>
      </c>
      <c r="G34" s="278">
        <v>5</v>
      </c>
      <c r="H34" s="278">
        <v>6</v>
      </c>
      <c r="I34" s="278">
        <v>6</v>
      </c>
      <c r="J34" s="278">
        <v>5</v>
      </c>
      <c r="K34" s="279">
        <v>12</v>
      </c>
      <c r="L34" s="306">
        <f t="shared" si="6"/>
        <v>39</v>
      </c>
      <c r="M34" s="269">
        <f t="shared" si="7"/>
        <v>46</v>
      </c>
    </row>
    <row r="35" spans="1:13" ht="12" thickBot="1">
      <c r="A35" s="213" t="s">
        <v>60</v>
      </c>
      <c r="B35" s="214">
        <f>SUM(B28:B34)</f>
        <v>54</v>
      </c>
      <c r="C35" s="214">
        <f>SUM(C28:C34)</f>
        <v>40</v>
      </c>
      <c r="D35" s="281">
        <f>SUM(D28:D34)</f>
        <v>44</v>
      </c>
      <c r="E35" s="270">
        <f>SUM(E28:E34)</f>
        <v>138</v>
      </c>
      <c r="F35" s="282">
        <f>SUM(F28:F34)</f>
        <v>60</v>
      </c>
      <c r="G35" s="214">
        <f aca="true" t="shared" si="8" ref="G35:M35">SUM(G28:G34)</f>
        <v>62</v>
      </c>
      <c r="H35" s="214">
        <f t="shared" si="8"/>
        <v>54</v>
      </c>
      <c r="I35" s="214">
        <f t="shared" si="8"/>
        <v>78</v>
      </c>
      <c r="J35" s="214">
        <f t="shared" si="8"/>
        <v>55</v>
      </c>
      <c r="K35" s="281">
        <f t="shared" si="8"/>
        <v>64</v>
      </c>
      <c r="L35" s="270">
        <f t="shared" si="8"/>
        <v>373</v>
      </c>
      <c r="M35" s="337">
        <f t="shared" si="8"/>
        <v>511</v>
      </c>
    </row>
    <row r="36" spans="1:13" ht="12" thickBot="1">
      <c r="A36" s="210"/>
      <c r="B36" s="210"/>
      <c r="C36" s="210"/>
      <c r="D36" s="210"/>
      <c r="E36" s="212"/>
      <c r="F36" s="210"/>
      <c r="G36" s="210"/>
      <c r="H36" s="210"/>
      <c r="I36" s="210"/>
      <c r="J36" s="210"/>
      <c r="K36" s="210"/>
      <c r="L36" s="210"/>
      <c r="M36" s="210"/>
    </row>
    <row r="37" spans="1:13" ht="11.25">
      <c r="A37" s="208" t="s">
        <v>352</v>
      </c>
      <c r="B37" s="327">
        <v>11</v>
      </c>
      <c r="C37" s="327">
        <v>14</v>
      </c>
      <c r="D37" s="328">
        <v>8</v>
      </c>
      <c r="E37" s="268">
        <f>B37+C37+D37</f>
        <v>33</v>
      </c>
      <c r="F37" s="329">
        <v>19</v>
      </c>
      <c r="G37" s="327">
        <v>18</v>
      </c>
      <c r="H37" s="327">
        <v>13</v>
      </c>
      <c r="I37" s="327">
        <v>19</v>
      </c>
      <c r="J37" s="327">
        <v>13</v>
      </c>
      <c r="K37" s="328">
        <v>15</v>
      </c>
      <c r="L37" s="268">
        <f>SUM(F37:K37)</f>
        <v>97</v>
      </c>
      <c r="M37" s="268">
        <f>L37+E37</f>
        <v>130</v>
      </c>
    </row>
    <row r="38" spans="1:13" ht="11.25">
      <c r="A38" s="299" t="s">
        <v>61</v>
      </c>
      <c r="B38" s="299">
        <v>1</v>
      </c>
      <c r="C38" s="299">
        <v>3</v>
      </c>
      <c r="D38" s="300">
        <v>4</v>
      </c>
      <c r="E38" s="209">
        <f>B38+C38+D38</f>
        <v>8</v>
      </c>
      <c r="F38" s="302">
        <v>2</v>
      </c>
      <c r="G38" s="299">
        <v>4</v>
      </c>
      <c r="H38" s="299">
        <v>6</v>
      </c>
      <c r="I38" s="299">
        <v>4</v>
      </c>
      <c r="J38" s="299">
        <v>4</v>
      </c>
      <c r="K38" s="300">
        <v>9</v>
      </c>
      <c r="L38" s="209">
        <f>SUM(F38:K38)</f>
        <v>29</v>
      </c>
      <c r="M38" s="209">
        <f>L38+E38</f>
        <v>37</v>
      </c>
    </row>
    <row r="39" spans="1:13" ht="11.25">
      <c r="A39" s="208" t="s">
        <v>62</v>
      </c>
      <c r="B39" s="208">
        <v>5</v>
      </c>
      <c r="C39" s="208">
        <v>1</v>
      </c>
      <c r="D39" s="266">
        <v>5</v>
      </c>
      <c r="E39" s="209">
        <f aca="true" t="shared" si="9" ref="E39:E44">B39+C39+D39</f>
        <v>11</v>
      </c>
      <c r="F39" s="267">
        <v>2</v>
      </c>
      <c r="G39" s="208">
        <v>4</v>
      </c>
      <c r="H39" s="208">
        <v>6</v>
      </c>
      <c r="I39" s="208">
        <v>2</v>
      </c>
      <c r="J39" s="208">
        <v>2</v>
      </c>
      <c r="K39" s="266">
        <v>1</v>
      </c>
      <c r="L39" s="209">
        <f aca="true" t="shared" si="10" ref="L39:L44">SUM(F39:K39)</f>
        <v>17</v>
      </c>
      <c r="M39" s="209">
        <f aca="true" t="shared" si="11" ref="M39:M44">L39+E39</f>
        <v>28</v>
      </c>
    </row>
    <row r="40" spans="1:13" ht="11.25">
      <c r="A40" s="208" t="s">
        <v>63</v>
      </c>
      <c r="B40" s="208">
        <v>2</v>
      </c>
      <c r="C40" s="208">
        <v>4</v>
      </c>
      <c r="D40" s="266">
        <v>1</v>
      </c>
      <c r="E40" s="209">
        <f t="shared" si="9"/>
        <v>7</v>
      </c>
      <c r="F40" s="267">
        <v>1</v>
      </c>
      <c r="G40" s="208">
        <v>6</v>
      </c>
      <c r="H40" s="208">
        <v>2</v>
      </c>
      <c r="I40" s="208">
        <v>7</v>
      </c>
      <c r="J40" s="208">
        <v>2</v>
      </c>
      <c r="K40" s="266">
        <v>7</v>
      </c>
      <c r="L40" s="209">
        <f t="shared" si="10"/>
        <v>25</v>
      </c>
      <c r="M40" s="209">
        <f t="shared" si="11"/>
        <v>32</v>
      </c>
    </row>
    <row r="41" spans="1:13" ht="11.25">
      <c r="A41" s="208" t="s">
        <v>64</v>
      </c>
      <c r="B41" s="208">
        <v>5</v>
      </c>
      <c r="C41" s="208">
        <v>2</v>
      </c>
      <c r="D41" s="266">
        <v>6</v>
      </c>
      <c r="E41" s="209">
        <f t="shared" si="9"/>
        <v>13</v>
      </c>
      <c r="F41" s="267">
        <v>4</v>
      </c>
      <c r="G41" s="208">
        <v>2</v>
      </c>
      <c r="H41" s="208">
        <v>3</v>
      </c>
      <c r="I41" s="208">
        <v>7</v>
      </c>
      <c r="J41" s="208">
        <v>5</v>
      </c>
      <c r="K41" s="266">
        <v>2</v>
      </c>
      <c r="L41" s="209">
        <f t="shared" si="10"/>
        <v>23</v>
      </c>
      <c r="M41" s="209">
        <f t="shared" si="11"/>
        <v>36</v>
      </c>
    </row>
    <row r="42" spans="1:13" ht="11.25">
      <c r="A42" s="208" t="s">
        <v>65</v>
      </c>
      <c r="B42" s="208">
        <v>5</v>
      </c>
      <c r="C42" s="208">
        <v>3</v>
      </c>
      <c r="D42" s="266">
        <v>2</v>
      </c>
      <c r="E42" s="209">
        <f t="shared" si="9"/>
        <v>10</v>
      </c>
      <c r="F42" s="267">
        <v>4</v>
      </c>
      <c r="G42" s="208">
        <v>3</v>
      </c>
      <c r="H42" s="208">
        <v>3</v>
      </c>
      <c r="I42" s="208">
        <v>1</v>
      </c>
      <c r="J42" s="208">
        <v>1</v>
      </c>
      <c r="K42" s="266">
        <v>3</v>
      </c>
      <c r="L42" s="209">
        <f t="shared" si="10"/>
        <v>15</v>
      </c>
      <c r="M42" s="209">
        <f t="shared" si="11"/>
        <v>25</v>
      </c>
    </row>
    <row r="43" spans="1:13" ht="11.25">
      <c r="A43" s="208" t="s">
        <v>66</v>
      </c>
      <c r="B43" s="208">
        <v>3</v>
      </c>
      <c r="C43" s="208">
        <v>1</v>
      </c>
      <c r="D43" s="266">
        <v>5</v>
      </c>
      <c r="E43" s="209">
        <f t="shared" si="9"/>
        <v>9</v>
      </c>
      <c r="F43" s="267">
        <v>4</v>
      </c>
      <c r="G43" s="208">
        <v>6</v>
      </c>
      <c r="H43" s="208">
        <v>4</v>
      </c>
      <c r="I43" s="208">
        <v>3</v>
      </c>
      <c r="J43" s="208">
        <v>0</v>
      </c>
      <c r="K43" s="266">
        <v>4</v>
      </c>
      <c r="L43" s="209">
        <f t="shared" si="10"/>
        <v>21</v>
      </c>
      <c r="M43" s="209">
        <f t="shared" si="11"/>
        <v>30</v>
      </c>
    </row>
    <row r="44" spans="1:13" ht="12" thickBot="1">
      <c r="A44" s="278" t="s">
        <v>67</v>
      </c>
      <c r="B44" s="278">
        <v>4</v>
      </c>
      <c r="C44" s="278">
        <v>7</v>
      </c>
      <c r="D44" s="279">
        <v>4</v>
      </c>
      <c r="E44" s="269">
        <f t="shared" si="9"/>
        <v>15</v>
      </c>
      <c r="F44" s="280">
        <v>4</v>
      </c>
      <c r="G44" s="278">
        <v>2</v>
      </c>
      <c r="H44" s="278">
        <v>3</v>
      </c>
      <c r="I44" s="278">
        <v>1</v>
      </c>
      <c r="J44" s="278">
        <v>5</v>
      </c>
      <c r="K44" s="279">
        <v>2</v>
      </c>
      <c r="L44" s="301">
        <f t="shared" si="10"/>
        <v>17</v>
      </c>
      <c r="M44" s="301">
        <f t="shared" si="11"/>
        <v>32</v>
      </c>
    </row>
    <row r="45" spans="1:13" ht="12" thickBot="1">
      <c r="A45" s="213" t="s">
        <v>68</v>
      </c>
      <c r="B45" s="214">
        <f>SUM(B37:B44)</f>
        <v>36</v>
      </c>
      <c r="C45" s="214">
        <f>SUM(C37:C44)</f>
        <v>35</v>
      </c>
      <c r="D45" s="281">
        <f aca="true" t="shared" si="12" ref="D45:M45">SUM(D37:D44)</f>
        <v>35</v>
      </c>
      <c r="E45" s="270">
        <f t="shared" si="12"/>
        <v>106</v>
      </c>
      <c r="F45" s="282">
        <f t="shared" si="12"/>
        <v>40</v>
      </c>
      <c r="G45" s="214">
        <f t="shared" si="12"/>
        <v>45</v>
      </c>
      <c r="H45" s="214">
        <f t="shared" si="12"/>
        <v>40</v>
      </c>
      <c r="I45" s="214">
        <f t="shared" si="12"/>
        <v>44</v>
      </c>
      <c r="J45" s="214">
        <f t="shared" si="12"/>
        <v>32</v>
      </c>
      <c r="K45" s="281">
        <f t="shared" si="12"/>
        <v>43</v>
      </c>
      <c r="L45" s="270">
        <f t="shared" si="12"/>
        <v>244</v>
      </c>
      <c r="M45" s="337">
        <f t="shared" si="12"/>
        <v>350</v>
      </c>
    </row>
    <row r="46" spans="1:13" ht="12" thickBot="1">
      <c r="A46" s="212"/>
      <c r="B46" s="212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</row>
    <row r="47" spans="1:13" ht="11.25">
      <c r="A47" s="208" t="s">
        <v>69</v>
      </c>
      <c r="B47" s="208">
        <v>18</v>
      </c>
      <c r="C47" s="208">
        <v>18</v>
      </c>
      <c r="D47" s="266">
        <v>19</v>
      </c>
      <c r="E47" s="268">
        <f aca="true" t="shared" si="13" ref="E47:E52">B47+C47+D47</f>
        <v>55</v>
      </c>
      <c r="F47" s="267">
        <v>27</v>
      </c>
      <c r="G47" s="208">
        <v>26</v>
      </c>
      <c r="H47" s="208">
        <v>24</v>
      </c>
      <c r="I47" s="208">
        <v>15</v>
      </c>
      <c r="J47" s="208">
        <v>26</v>
      </c>
      <c r="K47" s="266">
        <v>10</v>
      </c>
      <c r="L47" s="268">
        <f>SUM(F47:K47)</f>
        <v>128</v>
      </c>
      <c r="M47" s="268">
        <f aca="true" t="shared" si="14" ref="M47:M52">L47+E47</f>
        <v>183</v>
      </c>
    </row>
    <row r="48" spans="1:13" ht="11.25">
      <c r="A48" s="208" t="s">
        <v>292</v>
      </c>
      <c r="B48" s="208">
        <v>21</v>
      </c>
      <c r="C48" s="208">
        <v>25</v>
      </c>
      <c r="D48" s="266">
        <v>11</v>
      </c>
      <c r="E48" s="209">
        <f t="shared" si="13"/>
        <v>57</v>
      </c>
      <c r="F48" s="267">
        <v>17</v>
      </c>
      <c r="G48" s="208">
        <v>24</v>
      </c>
      <c r="H48" s="208">
        <v>17</v>
      </c>
      <c r="I48" s="208">
        <v>14</v>
      </c>
      <c r="J48" s="208">
        <v>21</v>
      </c>
      <c r="K48" s="266">
        <v>12</v>
      </c>
      <c r="L48" s="209">
        <f>SUM(F48:K48)</f>
        <v>105</v>
      </c>
      <c r="M48" s="209">
        <f t="shared" si="14"/>
        <v>162</v>
      </c>
    </row>
    <row r="49" spans="1:13" ht="11.25">
      <c r="A49" s="208" t="s">
        <v>293</v>
      </c>
      <c r="B49" s="489"/>
      <c r="C49" s="489"/>
      <c r="D49" s="490"/>
      <c r="E49" s="491"/>
      <c r="F49" s="492"/>
      <c r="G49" s="489"/>
      <c r="H49" s="489"/>
      <c r="I49" s="489"/>
      <c r="J49" s="489"/>
      <c r="K49" s="490"/>
      <c r="L49" s="491"/>
      <c r="M49" s="491"/>
    </row>
    <row r="50" spans="1:13" ht="11.25">
      <c r="A50" s="208" t="s">
        <v>70</v>
      </c>
      <c r="B50" s="208">
        <v>9</v>
      </c>
      <c r="C50" s="208">
        <v>10</v>
      </c>
      <c r="D50" s="266">
        <v>7</v>
      </c>
      <c r="E50" s="209">
        <f t="shared" si="13"/>
        <v>26</v>
      </c>
      <c r="F50" s="267">
        <v>14</v>
      </c>
      <c r="G50" s="208">
        <v>20</v>
      </c>
      <c r="H50" s="208">
        <v>14</v>
      </c>
      <c r="I50" s="208">
        <v>17</v>
      </c>
      <c r="J50" s="208">
        <v>8</v>
      </c>
      <c r="K50" s="266">
        <v>9</v>
      </c>
      <c r="L50" s="209">
        <f>SUM(F50:K50)</f>
        <v>82</v>
      </c>
      <c r="M50" s="209">
        <f t="shared" si="14"/>
        <v>108</v>
      </c>
    </row>
    <row r="51" spans="1:13" ht="11.25">
      <c r="A51" s="208" t="s">
        <v>71</v>
      </c>
      <c r="B51" s="208">
        <v>7</v>
      </c>
      <c r="C51" s="208">
        <v>6</v>
      </c>
      <c r="D51" s="266">
        <v>8</v>
      </c>
      <c r="E51" s="209">
        <f t="shared" si="13"/>
        <v>21</v>
      </c>
      <c r="F51" s="267">
        <v>10</v>
      </c>
      <c r="G51" s="208">
        <v>6</v>
      </c>
      <c r="H51" s="208">
        <v>10</v>
      </c>
      <c r="I51" s="208">
        <v>9</v>
      </c>
      <c r="J51" s="208">
        <v>8</v>
      </c>
      <c r="K51" s="266">
        <v>8</v>
      </c>
      <c r="L51" s="209">
        <f>SUM(F51:K51)</f>
        <v>51</v>
      </c>
      <c r="M51" s="209">
        <f t="shared" si="14"/>
        <v>72</v>
      </c>
    </row>
    <row r="52" spans="1:13" ht="12" thickBot="1">
      <c r="A52" s="278" t="s">
        <v>72</v>
      </c>
      <c r="B52" s="278">
        <v>1</v>
      </c>
      <c r="C52" s="278">
        <v>1</v>
      </c>
      <c r="D52" s="279">
        <v>4</v>
      </c>
      <c r="E52" s="269">
        <f t="shared" si="13"/>
        <v>6</v>
      </c>
      <c r="F52" s="552"/>
      <c r="G52" s="553"/>
      <c r="H52" s="553"/>
      <c r="I52" s="553"/>
      <c r="J52" s="553"/>
      <c r="K52" s="554"/>
      <c r="L52" s="555"/>
      <c r="M52" s="269">
        <f t="shared" si="14"/>
        <v>6</v>
      </c>
    </row>
    <row r="53" spans="1:13" ht="12" thickBot="1">
      <c r="A53" s="213" t="s">
        <v>73</v>
      </c>
      <c r="B53" s="214">
        <f>SUM(B47:B52)</f>
        <v>56</v>
      </c>
      <c r="C53" s="214">
        <f>SUM(C47:C52)</f>
        <v>60</v>
      </c>
      <c r="D53" s="281">
        <f>SUM(D47:D52)</f>
        <v>49</v>
      </c>
      <c r="E53" s="270">
        <f>SUM(E47:E52)</f>
        <v>165</v>
      </c>
      <c r="F53" s="282">
        <f>SUM(F47:F52)</f>
        <v>68</v>
      </c>
      <c r="G53" s="282">
        <f aca="true" t="shared" si="15" ref="G53:M53">SUM(G47:G52)</f>
        <v>76</v>
      </c>
      <c r="H53" s="282">
        <f t="shared" si="15"/>
        <v>65</v>
      </c>
      <c r="I53" s="282">
        <f t="shared" si="15"/>
        <v>55</v>
      </c>
      <c r="J53" s="282">
        <f t="shared" si="15"/>
        <v>63</v>
      </c>
      <c r="K53" s="297">
        <f t="shared" si="15"/>
        <v>39</v>
      </c>
      <c r="L53" s="270">
        <f t="shared" si="15"/>
        <v>366</v>
      </c>
      <c r="M53" s="337">
        <f t="shared" si="15"/>
        <v>531</v>
      </c>
    </row>
    <row r="54" spans="1:13" ht="12" thickBot="1">
      <c r="A54" s="283"/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5"/>
    </row>
    <row r="55" spans="1:13" ht="11.25">
      <c r="A55" s="208" t="s">
        <v>74</v>
      </c>
      <c r="B55" s="211">
        <v>12</v>
      </c>
      <c r="C55" s="211">
        <v>22</v>
      </c>
      <c r="D55" s="271">
        <v>21</v>
      </c>
      <c r="E55" s="268">
        <f>B55+C55+D55</f>
        <v>55</v>
      </c>
      <c r="F55" s="267">
        <v>24</v>
      </c>
      <c r="G55" s="208">
        <v>31</v>
      </c>
      <c r="H55" s="208">
        <v>21</v>
      </c>
      <c r="I55" s="208">
        <v>21</v>
      </c>
      <c r="J55" s="208">
        <v>25</v>
      </c>
      <c r="K55" s="266">
        <v>23</v>
      </c>
      <c r="L55" s="268">
        <f>F55+G55+H55+I55+J55+K55</f>
        <v>145</v>
      </c>
      <c r="M55" s="268">
        <f>E55+L55</f>
        <v>200</v>
      </c>
    </row>
    <row r="56" spans="1:13" ht="11.25">
      <c r="A56" s="208" t="s">
        <v>75</v>
      </c>
      <c r="B56" s="208">
        <v>34</v>
      </c>
      <c r="C56" s="208">
        <v>37</v>
      </c>
      <c r="D56" s="266">
        <v>45</v>
      </c>
      <c r="E56" s="209">
        <f>B56+C56+D56</f>
        <v>116</v>
      </c>
      <c r="F56" s="267">
        <v>40</v>
      </c>
      <c r="G56" s="208">
        <v>50</v>
      </c>
      <c r="H56" s="208">
        <v>51</v>
      </c>
      <c r="I56" s="208">
        <v>37</v>
      </c>
      <c r="J56" s="208">
        <v>43</v>
      </c>
      <c r="K56" s="266">
        <v>49</v>
      </c>
      <c r="L56" s="209">
        <f>F56+G56+H56+I56+J56+K56</f>
        <v>270</v>
      </c>
      <c r="M56" s="209">
        <f>E56+L56</f>
        <v>386</v>
      </c>
    </row>
    <row r="57" spans="1:13" ht="11.25">
      <c r="A57" s="208" t="s">
        <v>76</v>
      </c>
      <c r="B57" s="327">
        <v>41</v>
      </c>
      <c r="C57" s="327">
        <v>32</v>
      </c>
      <c r="D57" s="328">
        <v>44</v>
      </c>
      <c r="E57" s="209">
        <f>B57+C57+D57</f>
        <v>117</v>
      </c>
      <c r="F57" s="267">
        <v>35</v>
      </c>
      <c r="G57" s="208">
        <v>33</v>
      </c>
      <c r="H57" s="208">
        <v>28</v>
      </c>
      <c r="I57" s="208">
        <v>29</v>
      </c>
      <c r="J57" s="208">
        <v>33</v>
      </c>
      <c r="K57" s="266">
        <v>29</v>
      </c>
      <c r="L57" s="209">
        <f>F57+G57+H57+I57+J57+K57</f>
        <v>187</v>
      </c>
      <c r="M57" s="209">
        <f>E57+L57</f>
        <v>304</v>
      </c>
    </row>
    <row r="58" spans="1:13" ht="12" thickBot="1">
      <c r="A58" s="278" t="s">
        <v>77</v>
      </c>
      <c r="B58" s="284">
        <v>19</v>
      </c>
      <c r="C58" s="378">
        <v>22</v>
      </c>
      <c r="D58" s="285">
        <v>23</v>
      </c>
      <c r="E58" s="269">
        <f>B58+C58+D58</f>
        <v>64</v>
      </c>
      <c r="F58" s="280">
        <v>22</v>
      </c>
      <c r="G58" s="278">
        <v>14</v>
      </c>
      <c r="H58" s="278">
        <v>17</v>
      </c>
      <c r="I58" s="278">
        <v>17</v>
      </c>
      <c r="J58" s="278">
        <v>18</v>
      </c>
      <c r="K58" s="279">
        <v>21</v>
      </c>
      <c r="L58" s="269">
        <f>F58+G58+H58+I58+J58+K58</f>
        <v>109</v>
      </c>
      <c r="M58" s="269">
        <f>E58+L58</f>
        <v>173</v>
      </c>
    </row>
    <row r="59" spans="1:13" ht="12" thickBot="1">
      <c r="A59" s="213" t="s">
        <v>78</v>
      </c>
      <c r="B59" s="214">
        <f>SUM(B55:B58)</f>
        <v>106</v>
      </c>
      <c r="C59" s="214">
        <f aca="true" t="shared" si="16" ref="C59:M59">SUM(C55:C58)</f>
        <v>113</v>
      </c>
      <c r="D59" s="281">
        <f t="shared" si="16"/>
        <v>133</v>
      </c>
      <c r="E59" s="270">
        <f t="shared" si="16"/>
        <v>352</v>
      </c>
      <c r="F59" s="282">
        <f t="shared" si="16"/>
        <v>121</v>
      </c>
      <c r="G59" s="214">
        <f t="shared" si="16"/>
        <v>128</v>
      </c>
      <c r="H59" s="214">
        <f t="shared" si="16"/>
        <v>117</v>
      </c>
      <c r="I59" s="214">
        <f t="shared" si="16"/>
        <v>104</v>
      </c>
      <c r="J59" s="214">
        <f t="shared" si="16"/>
        <v>119</v>
      </c>
      <c r="K59" s="281">
        <f t="shared" si="16"/>
        <v>122</v>
      </c>
      <c r="L59" s="270">
        <f t="shared" si="16"/>
        <v>711</v>
      </c>
      <c r="M59" s="337">
        <f t="shared" si="16"/>
        <v>1063</v>
      </c>
    </row>
    <row r="60" spans="1:13" ht="12" thickBot="1">
      <c r="A60" s="212"/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</row>
    <row r="61" spans="1:13" ht="11.25">
      <c r="A61" s="208" t="s">
        <v>79</v>
      </c>
      <c r="B61" s="208">
        <v>28</v>
      </c>
      <c r="C61" s="208">
        <v>25</v>
      </c>
      <c r="D61" s="266">
        <v>26</v>
      </c>
      <c r="E61" s="268">
        <f>B61+C61+D61</f>
        <v>79</v>
      </c>
      <c r="F61" s="267">
        <v>22</v>
      </c>
      <c r="G61" s="208">
        <v>27</v>
      </c>
      <c r="H61" s="208">
        <v>21</v>
      </c>
      <c r="I61" s="208">
        <v>30</v>
      </c>
      <c r="J61" s="208">
        <v>20</v>
      </c>
      <c r="K61" s="266">
        <v>24</v>
      </c>
      <c r="L61" s="268">
        <f>SUM(F61:K61)</f>
        <v>144</v>
      </c>
      <c r="M61" s="268">
        <f>L61+E61</f>
        <v>223</v>
      </c>
    </row>
    <row r="62" spans="1:13" ht="11.25">
      <c r="A62" s="208" t="s">
        <v>80</v>
      </c>
      <c r="B62" s="208">
        <v>19</v>
      </c>
      <c r="C62" s="208">
        <v>36</v>
      </c>
      <c r="D62" s="266">
        <v>17</v>
      </c>
      <c r="E62" s="209">
        <f>B62+C62+D62</f>
        <v>72</v>
      </c>
      <c r="F62" s="267">
        <v>25</v>
      </c>
      <c r="G62" s="208">
        <v>26</v>
      </c>
      <c r="H62" s="208">
        <v>24</v>
      </c>
      <c r="I62" s="208">
        <v>17</v>
      </c>
      <c r="J62" s="208">
        <v>25</v>
      </c>
      <c r="K62" s="266">
        <v>15</v>
      </c>
      <c r="L62" s="209">
        <f>SUM(F62:K62)</f>
        <v>132</v>
      </c>
      <c r="M62" s="209">
        <f>L62+E62</f>
        <v>204</v>
      </c>
    </row>
    <row r="63" spans="1:13" ht="12" thickBot="1">
      <c r="A63" s="278" t="s">
        <v>81</v>
      </c>
      <c r="B63" s="278">
        <v>28</v>
      </c>
      <c r="C63" s="278">
        <v>25</v>
      </c>
      <c r="D63" s="279">
        <v>31</v>
      </c>
      <c r="E63" s="269">
        <f>B63+C63+D63</f>
        <v>84</v>
      </c>
      <c r="F63" s="280">
        <v>36</v>
      </c>
      <c r="G63" s="278">
        <v>19</v>
      </c>
      <c r="H63" s="278">
        <v>25</v>
      </c>
      <c r="I63" s="278">
        <v>26</v>
      </c>
      <c r="J63" s="278">
        <v>19</v>
      </c>
      <c r="K63" s="279">
        <v>16</v>
      </c>
      <c r="L63" s="269">
        <f>SUM(F63:K63)</f>
        <v>141</v>
      </c>
      <c r="M63" s="269">
        <f>L63+E63</f>
        <v>225</v>
      </c>
    </row>
    <row r="64" spans="1:13" ht="12" thickBot="1">
      <c r="A64" s="213" t="s">
        <v>82</v>
      </c>
      <c r="B64" s="214">
        <f aca="true" t="shared" si="17" ref="B64:M64">B61+B62+B63</f>
        <v>75</v>
      </c>
      <c r="C64" s="214">
        <f t="shared" si="17"/>
        <v>86</v>
      </c>
      <c r="D64" s="281">
        <f t="shared" si="17"/>
        <v>74</v>
      </c>
      <c r="E64" s="270">
        <f t="shared" si="17"/>
        <v>235</v>
      </c>
      <c r="F64" s="282">
        <f t="shared" si="17"/>
        <v>83</v>
      </c>
      <c r="G64" s="214">
        <f t="shared" si="17"/>
        <v>72</v>
      </c>
      <c r="H64" s="214">
        <f t="shared" si="17"/>
        <v>70</v>
      </c>
      <c r="I64" s="214">
        <f t="shared" si="17"/>
        <v>73</v>
      </c>
      <c r="J64" s="214">
        <f t="shared" si="17"/>
        <v>64</v>
      </c>
      <c r="K64" s="281">
        <f t="shared" si="17"/>
        <v>55</v>
      </c>
      <c r="L64" s="270">
        <f t="shared" si="17"/>
        <v>417</v>
      </c>
      <c r="M64" s="337">
        <f t="shared" si="17"/>
        <v>652</v>
      </c>
    </row>
    <row r="65" spans="1:13" ht="12" thickBot="1">
      <c r="A65" s="212"/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</row>
    <row r="66" spans="1:13" ht="11.25">
      <c r="A66" s="208" t="s">
        <v>83</v>
      </c>
      <c r="B66" s="208">
        <v>19</v>
      </c>
      <c r="C66" s="208">
        <v>19</v>
      </c>
      <c r="D66" s="266">
        <v>18</v>
      </c>
      <c r="E66" s="296">
        <f>B66+C66+D66</f>
        <v>56</v>
      </c>
      <c r="F66" s="267">
        <v>17</v>
      </c>
      <c r="G66" s="208">
        <v>13</v>
      </c>
      <c r="H66" s="208">
        <v>14</v>
      </c>
      <c r="I66" s="208">
        <v>19</v>
      </c>
      <c r="J66" s="208">
        <v>14</v>
      </c>
      <c r="K66" s="266">
        <v>15</v>
      </c>
      <c r="L66" s="296">
        <f>SUM(F66:K66)</f>
        <v>92</v>
      </c>
      <c r="M66" s="296">
        <f>L66+E66</f>
        <v>148</v>
      </c>
    </row>
    <row r="67" spans="1:13" ht="11.25">
      <c r="A67" s="208" t="s">
        <v>450</v>
      </c>
      <c r="B67" s="208">
        <v>17</v>
      </c>
      <c r="C67" s="208">
        <v>12</v>
      </c>
      <c r="D67" s="266">
        <v>17</v>
      </c>
      <c r="E67" s="269">
        <f>B67+C67+D67</f>
        <v>46</v>
      </c>
      <c r="F67" s="267">
        <v>15</v>
      </c>
      <c r="G67" s="208">
        <v>22</v>
      </c>
      <c r="H67" s="208">
        <v>20</v>
      </c>
      <c r="I67" s="208">
        <v>10</v>
      </c>
      <c r="J67" s="208">
        <v>10</v>
      </c>
      <c r="K67" s="266">
        <v>18</v>
      </c>
      <c r="L67" s="269">
        <f>SUM(F67:K67)</f>
        <v>95</v>
      </c>
      <c r="M67" s="269">
        <f>L67+E67</f>
        <v>141</v>
      </c>
    </row>
    <row r="68" spans="1:13" ht="11.25">
      <c r="A68" s="208" t="s">
        <v>84</v>
      </c>
      <c r="B68" s="208">
        <v>13</v>
      </c>
      <c r="C68" s="208">
        <v>11</v>
      </c>
      <c r="D68" s="266">
        <v>11</v>
      </c>
      <c r="E68" s="269">
        <f>B68+C68+D68</f>
        <v>35</v>
      </c>
      <c r="F68" s="267">
        <v>14</v>
      </c>
      <c r="G68" s="208">
        <v>14</v>
      </c>
      <c r="H68" s="208">
        <v>8</v>
      </c>
      <c r="I68" s="208">
        <v>8</v>
      </c>
      <c r="J68" s="208">
        <v>12</v>
      </c>
      <c r="K68" s="266">
        <v>10</v>
      </c>
      <c r="L68" s="269">
        <f>SUM(F68:K68)</f>
        <v>66</v>
      </c>
      <c r="M68" s="269">
        <f>L68+E68</f>
        <v>101</v>
      </c>
    </row>
    <row r="69" spans="1:13" ht="12" thickBot="1">
      <c r="A69" s="278" t="s">
        <v>85</v>
      </c>
      <c r="B69" s="278">
        <v>7</v>
      </c>
      <c r="C69" s="278">
        <v>8</v>
      </c>
      <c r="D69" s="279">
        <v>10</v>
      </c>
      <c r="E69" s="269">
        <f>B69+C69+D69</f>
        <v>25</v>
      </c>
      <c r="F69" s="280">
        <v>13</v>
      </c>
      <c r="G69" s="278">
        <v>9</v>
      </c>
      <c r="H69" s="278">
        <v>12</v>
      </c>
      <c r="I69" s="278">
        <v>17</v>
      </c>
      <c r="J69" s="278">
        <v>12</v>
      </c>
      <c r="K69" s="279">
        <v>12</v>
      </c>
      <c r="L69" s="269">
        <f>SUM(F69:K69)</f>
        <v>75</v>
      </c>
      <c r="M69" s="269">
        <f>L69+E69</f>
        <v>100</v>
      </c>
    </row>
    <row r="70" spans="1:13" ht="12" thickBot="1">
      <c r="A70" s="286" t="s">
        <v>86</v>
      </c>
      <c r="B70" s="287">
        <f>SUM(B66:B69)</f>
        <v>56</v>
      </c>
      <c r="C70" s="287">
        <f aca="true" t="shared" si="18" ref="C70:M70">SUM(C66:C69)</f>
        <v>50</v>
      </c>
      <c r="D70" s="288">
        <f t="shared" si="18"/>
        <v>56</v>
      </c>
      <c r="E70" s="298">
        <f t="shared" si="18"/>
        <v>162</v>
      </c>
      <c r="F70" s="289">
        <f t="shared" si="18"/>
        <v>59</v>
      </c>
      <c r="G70" s="287">
        <f t="shared" si="18"/>
        <v>58</v>
      </c>
      <c r="H70" s="287">
        <f t="shared" si="18"/>
        <v>54</v>
      </c>
      <c r="I70" s="287">
        <f t="shared" si="18"/>
        <v>54</v>
      </c>
      <c r="J70" s="287">
        <f t="shared" si="18"/>
        <v>48</v>
      </c>
      <c r="K70" s="287">
        <f t="shared" si="18"/>
        <v>55</v>
      </c>
      <c r="L70" s="288">
        <f t="shared" si="18"/>
        <v>328</v>
      </c>
      <c r="M70" s="340">
        <f t="shared" si="18"/>
        <v>490</v>
      </c>
    </row>
    <row r="71" spans="1:13" ht="12" thickBot="1">
      <c r="A71" s="338"/>
      <c r="B71" s="338"/>
      <c r="C71" s="338"/>
      <c r="D71" s="338"/>
      <c r="E71" s="338"/>
      <c r="F71" s="338"/>
      <c r="G71" s="338"/>
      <c r="H71" s="338"/>
      <c r="I71" s="338"/>
      <c r="J71" s="338"/>
      <c r="K71" s="338"/>
      <c r="L71" s="338"/>
      <c r="M71" s="338"/>
    </row>
    <row r="72" spans="1:13" ht="11.25">
      <c r="A72" s="204" t="s">
        <v>87</v>
      </c>
      <c r="B72" s="206">
        <v>40</v>
      </c>
      <c r="C72" s="206">
        <v>47</v>
      </c>
      <c r="D72" s="308">
        <v>62</v>
      </c>
      <c r="E72" s="202">
        <f>D72+C72+B72</f>
        <v>149</v>
      </c>
      <c r="F72" s="309">
        <v>41</v>
      </c>
      <c r="G72" s="206">
        <v>42</v>
      </c>
      <c r="H72" s="206">
        <v>47</v>
      </c>
      <c r="I72" s="206">
        <v>39</v>
      </c>
      <c r="J72" s="206">
        <v>47</v>
      </c>
      <c r="K72" s="308">
        <v>44</v>
      </c>
      <c r="L72" s="202">
        <f>SUM(F72:K72)</f>
        <v>260</v>
      </c>
      <c r="M72" s="353">
        <f>L72+E72</f>
        <v>409</v>
      </c>
    </row>
    <row r="73" spans="1:13" ht="11.25">
      <c r="A73" s="208" t="s">
        <v>88</v>
      </c>
      <c r="B73" s="208">
        <v>21</v>
      </c>
      <c r="C73" s="208">
        <v>25</v>
      </c>
      <c r="D73" s="266">
        <v>18</v>
      </c>
      <c r="E73" s="203">
        <f>D73+C73+B73</f>
        <v>64</v>
      </c>
      <c r="F73" s="267">
        <v>23</v>
      </c>
      <c r="G73" s="208">
        <v>19</v>
      </c>
      <c r="H73" s="208">
        <v>23</v>
      </c>
      <c r="I73" s="208">
        <v>26</v>
      </c>
      <c r="J73" s="208">
        <v>17</v>
      </c>
      <c r="K73" s="266">
        <v>23</v>
      </c>
      <c r="L73" s="203">
        <f>SUM(F73:K73)</f>
        <v>131</v>
      </c>
      <c r="M73" s="354">
        <f>L73+E73</f>
        <v>195</v>
      </c>
    </row>
    <row r="74" spans="1:13" ht="11.25">
      <c r="A74" s="208" t="s">
        <v>351</v>
      </c>
      <c r="B74" s="208">
        <v>13</v>
      </c>
      <c r="C74" s="208">
        <v>11</v>
      </c>
      <c r="D74" s="266">
        <v>17</v>
      </c>
      <c r="E74" s="203">
        <f>D74+C74+B74</f>
        <v>41</v>
      </c>
      <c r="F74" s="267">
        <v>18</v>
      </c>
      <c r="G74" s="208">
        <v>13</v>
      </c>
      <c r="H74" s="208">
        <v>12</v>
      </c>
      <c r="I74" s="208">
        <v>15</v>
      </c>
      <c r="J74" s="208">
        <v>4</v>
      </c>
      <c r="K74" s="266">
        <v>17</v>
      </c>
      <c r="L74" s="203">
        <f>SUM(F74:K74)</f>
        <v>79</v>
      </c>
      <c r="M74" s="354">
        <f>L74+E74</f>
        <v>120</v>
      </c>
    </row>
    <row r="75" spans="1:13" ht="12" thickBot="1">
      <c r="A75" s="278" t="s">
        <v>89</v>
      </c>
      <c r="B75" s="278">
        <v>25</v>
      </c>
      <c r="C75" s="278">
        <v>25</v>
      </c>
      <c r="D75" s="279">
        <v>32</v>
      </c>
      <c r="E75" s="339">
        <f>D75+C75+B75</f>
        <v>82</v>
      </c>
      <c r="F75" s="280">
        <v>17</v>
      </c>
      <c r="G75" s="278">
        <v>29</v>
      </c>
      <c r="H75" s="278">
        <v>20</v>
      </c>
      <c r="I75" s="278">
        <v>15</v>
      </c>
      <c r="J75" s="278">
        <v>13</v>
      </c>
      <c r="K75" s="279">
        <v>8</v>
      </c>
      <c r="L75" s="339">
        <f>SUM(F75:K75)</f>
        <v>102</v>
      </c>
      <c r="M75" s="355">
        <f>L75+E75</f>
        <v>184</v>
      </c>
    </row>
    <row r="76" spans="1:13" ht="12" thickBot="1">
      <c r="A76" s="286" t="s">
        <v>90</v>
      </c>
      <c r="B76" s="287">
        <f>SUM(B72:B75)</f>
        <v>99</v>
      </c>
      <c r="C76" s="287">
        <f aca="true" t="shared" si="19" ref="C76:M76">SUM(C72:C75)</f>
        <v>108</v>
      </c>
      <c r="D76" s="288">
        <f t="shared" si="19"/>
        <v>129</v>
      </c>
      <c r="E76" s="298">
        <f t="shared" si="19"/>
        <v>336</v>
      </c>
      <c r="F76" s="289">
        <f t="shared" si="19"/>
        <v>99</v>
      </c>
      <c r="G76" s="287">
        <f t="shared" si="19"/>
        <v>103</v>
      </c>
      <c r="H76" s="287">
        <f t="shared" si="19"/>
        <v>102</v>
      </c>
      <c r="I76" s="287">
        <f t="shared" si="19"/>
        <v>95</v>
      </c>
      <c r="J76" s="287">
        <f t="shared" si="19"/>
        <v>81</v>
      </c>
      <c r="K76" s="288">
        <f t="shared" si="19"/>
        <v>92</v>
      </c>
      <c r="L76" s="298">
        <f t="shared" si="19"/>
        <v>572</v>
      </c>
      <c r="M76" s="356">
        <f t="shared" si="19"/>
        <v>908</v>
      </c>
    </row>
    <row r="77" spans="1:13" ht="12" thickBot="1">
      <c r="A77" s="210"/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</row>
    <row r="78" spans="1:13" ht="11.25">
      <c r="A78" s="208" t="s">
        <v>91</v>
      </c>
      <c r="B78" s="208">
        <v>11</v>
      </c>
      <c r="C78" s="208">
        <v>14</v>
      </c>
      <c r="D78" s="266">
        <v>20</v>
      </c>
      <c r="E78" s="268">
        <f>B78+C78+D78</f>
        <v>45</v>
      </c>
      <c r="F78" s="267">
        <v>18</v>
      </c>
      <c r="G78" s="208">
        <v>16</v>
      </c>
      <c r="H78" s="208">
        <v>18</v>
      </c>
      <c r="I78" s="208">
        <v>28</v>
      </c>
      <c r="J78" s="208">
        <v>16</v>
      </c>
      <c r="K78" s="266">
        <v>16</v>
      </c>
      <c r="L78" s="268">
        <f>SUM(F78:K78)</f>
        <v>112</v>
      </c>
      <c r="M78" s="268">
        <f>L78+E78</f>
        <v>157</v>
      </c>
    </row>
    <row r="79" spans="1:13" ht="11.25">
      <c r="A79" s="208" t="s">
        <v>96</v>
      </c>
      <c r="B79" s="208">
        <v>3</v>
      </c>
      <c r="C79" s="208">
        <v>9</v>
      </c>
      <c r="D79" s="266">
        <v>3</v>
      </c>
      <c r="E79" s="209">
        <f>B79+C79+D79</f>
        <v>15</v>
      </c>
      <c r="F79" s="267">
        <v>6</v>
      </c>
      <c r="G79" s="208">
        <v>7</v>
      </c>
      <c r="H79" s="208">
        <v>2</v>
      </c>
      <c r="I79" s="208">
        <v>7</v>
      </c>
      <c r="J79" s="208">
        <v>1</v>
      </c>
      <c r="K79" s="266">
        <v>2</v>
      </c>
      <c r="L79" s="209">
        <f aca="true" t="shared" si="20" ref="L79:L87">SUM(F79:K79)</f>
        <v>25</v>
      </c>
      <c r="M79" s="209">
        <f aca="true" t="shared" si="21" ref="M79:M87">L79+E79</f>
        <v>40</v>
      </c>
    </row>
    <row r="80" spans="1:13" ht="11.25">
      <c r="A80" s="208" t="s">
        <v>100</v>
      </c>
      <c r="B80" s="208">
        <v>5</v>
      </c>
      <c r="C80" s="208">
        <v>6</v>
      </c>
      <c r="D80" s="266">
        <v>4</v>
      </c>
      <c r="E80" s="209">
        <f>B80+C80+D80</f>
        <v>15</v>
      </c>
      <c r="F80" s="267">
        <v>4</v>
      </c>
      <c r="G80" s="208">
        <v>2</v>
      </c>
      <c r="H80" s="208">
        <v>7</v>
      </c>
      <c r="I80" s="208">
        <v>5</v>
      </c>
      <c r="J80" s="208">
        <v>4</v>
      </c>
      <c r="K80" s="266">
        <v>7</v>
      </c>
      <c r="L80" s="209">
        <f t="shared" si="20"/>
        <v>29</v>
      </c>
      <c r="M80" s="209">
        <f t="shared" si="21"/>
        <v>44</v>
      </c>
    </row>
    <row r="81" spans="1:13" ht="11.25">
      <c r="A81" s="208" t="s">
        <v>93</v>
      </c>
      <c r="B81" s="208">
        <v>6</v>
      </c>
      <c r="C81" s="208">
        <v>12</v>
      </c>
      <c r="D81" s="266">
        <v>8</v>
      </c>
      <c r="E81" s="209">
        <f aca="true" t="shared" si="22" ref="E81:E87">B81+C81+D81</f>
        <v>26</v>
      </c>
      <c r="F81" s="267">
        <v>2</v>
      </c>
      <c r="G81" s="208">
        <v>15</v>
      </c>
      <c r="H81" s="208">
        <v>4</v>
      </c>
      <c r="I81" s="208">
        <v>12</v>
      </c>
      <c r="J81" s="208">
        <v>9</v>
      </c>
      <c r="K81" s="266">
        <v>4</v>
      </c>
      <c r="L81" s="209">
        <f t="shared" si="20"/>
        <v>46</v>
      </c>
      <c r="M81" s="209">
        <f t="shared" si="21"/>
        <v>72</v>
      </c>
    </row>
    <row r="82" spans="1:13" ht="11.25">
      <c r="A82" s="208" t="s">
        <v>99</v>
      </c>
      <c r="B82" s="208">
        <v>3</v>
      </c>
      <c r="C82" s="208">
        <v>3</v>
      </c>
      <c r="D82" s="266">
        <v>3</v>
      </c>
      <c r="E82" s="209">
        <f t="shared" si="22"/>
        <v>9</v>
      </c>
      <c r="F82" s="267">
        <v>3</v>
      </c>
      <c r="G82" s="208">
        <v>2</v>
      </c>
      <c r="H82" s="208">
        <v>2</v>
      </c>
      <c r="I82" s="208">
        <v>4</v>
      </c>
      <c r="J82" s="208">
        <v>2</v>
      </c>
      <c r="K82" s="266">
        <v>3</v>
      </c>
      <c r="L82" s="209">
        <f t="shared" si="20"/>
        <v>16</v>
      </c>
      <c r="M82" s="209">
        <f t="shared" si="21"/>
        <v>25</v>
      </c>
    </row>
    <row r="83" spans="1:13" ht="11.25">
      <c r="A83" s="208" t="s">
        <v>94</v>
      </c>
      <c r="B83" s="208">
        <v>3</v>
      </c>
      <c r="C83" s="208">
        <v>6</v>
      </c>
      <c r="D83" s="266">
        <v>1</v>
      </c>
      <c r="E83" s="209">
        <f t="shared" si="22"/>
        <v>10</v>
      </c>
      <c r="F83" s="267">
        <v>3</v>
      </c>
      <c r="G83" s="208">
        <v>2</v>
      </c>
      <c r="H83" s="208">
        <v>3</v>
      </c>
      <c r="I83" s="208">
        <v>1</v>
      </c>
      <c r="J83" s="208">
        <v>0</v>
      </c>
      <c r="K83" s="266">
        <v>3</v>
      </c>
      <c r="L83" s="209">
        <f t="shared" si="20"/>
        <v>12</v>
      </c>
      <c r="M83" s="209">
        <f t="shared" si="21"/>
        <v>22</v>
      </c>
    </row>
    <row r="84" spans="1:13" ht="11.25">
      <c r="A84" s="208" t="s">
        <v>98</v>
      </c>
      <c r="B84" s="208">
        <v>2</v>
      </c>
      <c r="C84" s="208">
        <v>3</v>
      </c>
      <c r="D84" s="266">
        <v>0</v>
      </c>
      <c r="E84" s="209">
        <f t="shared" si="22"/>
        <v>5</v>
      </c>
      <c r="F84" s="267">
        <v>4</v>
      </c>
      <c r="G84" s="208">
        <v>3</v>
      </c>
      <c r="H84" s="208">
        <v>2</v>
      </c>
      <c r="I84" s="208">
        <v>2</v>
      </c>
      <c r="J84" s="208">
        <v>1</v>
      </c>
      <c r="K84" s="266">
        <v>4</v>
      </c>
      <c r="L84" s="209">
        <f t="shared" si="20"/>
        <v>16</v>
      </c>
      <c r="M84" s="209">
        <f t="shared" si="21"/>
        <v>21</v>
      </c>
    </row>
    <row r="85" spans="1:13" ht="11.25">
      <c r="A85" s="208" t="s">
        <v>92</v>
      </c>
      <c r="B85" s="208">
        <v>15</v>
      </c>
      <c r="C85" s="208">
        <v>18</v>
      </c>
      <c r="D85" s="266">
        <v>13</v>
      </c>
      <c r="E85" s="209">
        <f t="shared" si="22"/>
        <v>46</v>
      </c>
      <c r="F85" s="267">
        <v>20</v>
      </c>
      <c r="G85" s="208">
        <v>20</v>
      </c>
      <c r="H85" s="208">
        <v>11</v>
      </c>
      <c r="I85" s="208">
        <v>17</v>
      </c>
      <c r="J85" s="208">
        <v>17</v>
      </c>
      <c r="K85" s="266">
        <v>21</v>
      </c>
      <c r="L85" s="209">
        <f t="shared" si="20"/>
        <v>106</v>
      </c>
      <c r="M85" s="209">
        <f t="shared" si="21"/>
        <v>152</v>
      </c>
    </row>
    <row r="86" spans="1:13" ht="11.25">
      <c r="A86" s="208" t="s">
        <v>95</v>
      </c>
      <c r="B86" s="208">
        <v>9</v>
      </c>
      <c r="C86" s="208">
        <v>15</v>
      </c>
      <c r="D86" s="266">
        <v>12</v>
      </c>
      <c r="E86" s="209">
        <f t="shared" si="22"/>
        <v>36</v>
      </c>
      <c r="F86" s="267">
        <v>11</v>
      </c>
      <c r="G86" s="208">
        <v>10</v>
      </c>
      <c r="H86" s="208">
        <v>9</v>
      </c>
      <c r="I86" s="208">
        <v>9</v>
      </c>
      <c r="J86" s="208">
        <v>9</v>
      </c>
      <c r="K86" s="266">
        <v>7</v>
      </c>
      <c r="L86" s="209">
        <f t="shared" si="20"/>
        <v>55</v>
      </c>
      <c r="M86" s="209">
        <f t="shared" si="21"/>
        <v>91</v>
      </c>
    </row>
    <row r="87" spans="1:13" ht="12" thickBot="1">
      <c r="A87" s="278" t="s">
        <v>97</v>
      </c>
      <c r="B87" s="278">
        <v>7</v>
      </c>
      <c r="C87" s="278">
        <v>3</v>
      </c>
      <c r="D87" s="279">
        <v>10</v>
      </c>
      <c r="E87" s="269">
        <f t="shared" si="22"/>
        <v>20</v>
      </c>
      <c r="F87" s="280">
        <v>4</v>
      </c>
      <c r="G87" s="278">
        <v>4</v>
      </c>
      <c r="H87" s="278">
        <v>4</v>
      </c>
      <c r="I87" s="278">
        <v>4</v>
      </c>
      <c r="J87" s="278">
        <v>3</v>
      </c>
      <c r="K87" s="279">
        <v>4</v>
      </c>
      <c r="L87" s="303">
        <f t="shared" si="20"/>
        <v>23</v>
      </c>
      <c r="M87" s="269">
        <f t="shared" si="21"/>
        <v>43</v>
      </c>
    </row>
    <row r="88" spans="1:13" ht="12" thickBot="1">
      <c r="A88" s="286" t="s">
        <v>101</v>
      </c>
      <c r="B88" s="287">
        <f>SUM(B78:B87)</f>
        <v>64</v>
      </c>
      <c r="C88" s="287">
        <f aca="true" t="shared" si="23" ref="C88:M88">SUM(C78:C87)</f>
        <v>89</v>
      </c>
      <c r="D88" s="288">
        <f t="shared" si="23"/>
        <v>74</v>
      </c>
      <c r="E88" s="298">
        <f t="shared" si="23"/>
        <v>227</v>
      </c>
      <c r="F88" s="289">
        <f t="shared" si="23"/>
        <v>75</v>
      </c>
      <c r="G88" s="287">
        <f t="shared" si="23"/>
        <v>81</v>
      </c>
      <c r="H88" s="287">
        <f t="shared" si="23"/>
        <v>62</v>
      </c>
      <c r="I88" s="287">
        <f t="shared" si="23"/>
        <v>89</v>
      </c>
      <c r="J88" s="287">
        <f t="shared" si="23"/>
        <v>62</v>
      </c>
      <c r="K88" s="288">
        <f t="shared" si="23"/>
        <v>71</v>
      </c>
      <c r="L88" s="298">
        <f t="shared" si="23"/>
        <v>440</v>
      </c>
      <c r="M88" s="340">
        <f t="shared" si="23"/>
        <v>667</v>
      </c>
    </row>
    <row r="89" spans="1:13" ht="12" thickBot="1">
      <c r="A89" s="210"/>
      <c r="B89" s="210"/>
      <c r="C89" s="210"/>
      <c r="D89" s="210"/>
      <c r="E89" s="210"/>
      <c r="F89" s="210"/>
      <c r="G89" s="210"/>
      <c r="H89" s="210"/>
      <c r="I89" s="210"/>
      <c r="J89" s="210"/>
      <c r="K89" s="210"/>
      <c r="L89" s="207"/>
      <c r="M89" s="210"/>
    </row>
    <row r="90" spans="1:13" ht="12" thickBot="1">
      <c r="A90" s="494" t="s">
        <v>102</v>
      </c>
      <c r="B90" s="495">
        <f aca="true" t="shared" si="24" ref="B90:M90">B26+B35+B45+B53+B59+B64+B70+B76+B88</f>
        <v>612</v>
      </c>
      <c r="C90" s="495">
        <f t="shared" si="24"/>
        <v>640</v>
      </c>
      <c r="D90" s="495">
        <f t="shared" si="24"/>
        <v>641</v>
      </c>
      <c r="E90" s="495">
        <f t="shared" si="24"/>
        <v>1893</v>
      </c>
      <c r="F90" s="495">
        <f t="shared" si="24"/>
        <v>655</v>
      </c>
      <c r="G90" s="495">
        <f t="shared" si="24"/>
        <v>668</v>
      </c>
      <c r="H90" s="495">
        <f t="shared" si="24"/>
        <v>616</v>
      </c>
      <c r="I90" s="495">
        <f t="shared" si="24"/>
        <v>668</v>
      </c>
      <c r="J90" s="495">
        <f t="shared" si="24"/>
        <v>582</v>
      </c>
      <c r="K90" s="495">
        <f t="shared" si="24"/>
        <v>591</v>
      </c>
      <c r="L90" s="495">
        <f t="shared" si="24"/>
        <v>3780</v>
      </c>
      <c r="M90" s="495">
        <f t="shared" si="24"/>
        <v>5673</v>
      </c>
    </row>
    <row r="91" spans="1:13" ht="11.25">
      <c r="A91" s="215"/>
      <c r="B91" s="216"/>
      <c r="C91" s="216"/>
      <c r="D91" s="216"/>
      <c r="E91" s="212"/>
      <c r="F91" s="216"/>
      <c r="G91" s="216"/>
      <c r="H91" s="216"/>
      <c r="I91" s="216"/>
      <c r="J91" s="216"/>
      <c r="K91" s="216"/>
      <c r="L91" s="212"/>
      <c r="M91" s="212"/>
    </row>
    <row r="92" spans="1:13" ht="12" thickBot="1">
      <c r="A92" s="215"/>
      <c r="B92" s="216"/>
      <c r="C92" s="216"/>
      <c r="D92" s="216"/>
      <c r="E92" s="212"/>
      <c r="F92" s="216"/>
      <c r="G92" s="216"/>
      <c r="H92" s="216"/>
      <c r="I92" s="216"/>
      <c r="J92" s="216"/>
      <c r="K92" s="216"/>
      <c r="L92" s="212"/>
      <c r="M92" s="212"/>
    </row>
    <row r="93" spans="1:13" ht="12" thickBot="1">
      <c r="A93" s="629" t="s">
        <v>103</v>
      </c>
      <c r="B93" s="217">
        <v>31</v>
      </c>
      <c r="C93" s="217">
        <v>37</v>
      </c>
      <c r="D93" s="217">
        <v>56</v>
      </c>
      <c r="E93" s="272">
        <f>B93+C93+D93</f>
        <v>124</v>
      </c>
      <c r="F93" s="217">
        <v>40</v>
      </c>
      <c r="G93" s="217">
        <v>68</v>
      </c>
      <c r="H93" s="217">
        <v>52</v>
      </c>
      <c r="I93" s="217">
        <v>48</v>
      </c>
      <c r="J93" s="217">
        <v>61</v>
      </c>
      <c r="K93" s="274">
        <v>63</v>
      </c>
      <c r="L93" s="272">
        <f>SUM(F93:K93)</f>
        <v>332</v>
      </c>
      <c r="M93" s="277">
        <f>L93+E93</f>
        <v>456</v>
      </c>
    </row>
    <row r="94" spans="1:13" ht="12" thickBot="1">
      <c r="A94" s="629" t="s">
        <v>104</v>
      </c>
      <c r="B94" s="218">
        <v>2</v>
      </c>
      <c r="C94" s="219">
        <v>8</v>
      </c>
      <c r="D94" s="219">
        <v>8</v>
      </c>
      <c r="E94" s="220">
        <f>B94+C94+D94</f>
        <v>18</v>
      </c>
      <c r="F94" s="218">
        <v>9</v>
      </c>
      <c r="G94" s="219">
        <v>18</v>
      </c>
      <c r="H94" s="219">
        <v>19</v>
      </c>
      <c r="I94" s="218">
        <v>14</v>
      </c>
      <c r="J94" s="219">
        <v>32</v>
      </c>
      <c r="K94" s="275">
        <v>24</v>
      </c>
      <c r="L94" s="220">
        <f>SUM(F94:K94)</f>
        <v>116</v>
      </c>
      <c r="M94" s="221">
        <f>L94+E94</f>
        <v>134</v>
      </c>
    </row>
    <row r="95" spans="1:13" ht="12" thickBot="1">
      <c r="A95" s="230"/>
      <c r="B95" s="231"/>
      <c r="C95" s="232"/>
      <c r="D95" s="273"/>
      <c r="E95" s="223"/>
      <c r="F95" s="232"/>
      <c r="G95" s="232"/>
      <c r="H95" s="232"/>
      <c r="I95" s="231"/>
      <c r="J95" s="232"/>
      <c r="K95" s="273"/>
      <c r="L95" s="223"/>
      <c r="M95" s="276"/>
    </row>
    <row r="96" spans="1:13" ht="12" thickBot="1">
      <c r="A96" s="496" t="s">
        <v>105</v>
      </c>
      <c r="B96" s="497">
        <f>B93+B94</f>
        <v>33</v>
      </c>
      <c r="C96" s="497">
        <f aca="true" t="shared" si="25" ref="C96:M96">C93+C94</f>
        <v>45</v>
      </c>
      <c r="D96" s="497">
        <f t="shared" si="25"/>
        <v>64</v>
      </c>
      <c r="E96" s="497">
        <f t="shared" si="25"/>
        <v>142</v>
      </c>
      <c r="F96" s="497">
        <f t="shared" si="25"/>
        <v>49</v>
      </c>
      <c r="G96" s="497">
        <f t="shared" si="25"/>
        <v>86</v>
      </c>
      <c r="H96" s="497">
        <f t="shared" si="25"/>
        <v>71</v>
      </c>
      <c r="I96" s="497">
        <f t="shared" si="25"/>
        <v>62</v>
      </c>
      <c r="J96" s="497">
        <f t="shared" si="25"/>
        <v>93</v>
      </c>
      <c r="K96" s="497">
        <f t="shared" si="25"/>
        <v>87</v>
      </c>
      <c r="L96" s="497">
        <f t="shared" si="25"/>
        <v>448</v>
      </c>
      <c r="M96" s="497">
        <f t="shared" si="25"/>
        <v>590</v>
      </c>
    </row>
    <row r="97" spans="1:13" ht="11.25">
      <c r="A97" s="222"/>
      <c r="B97" s="222"/>
      <c r="C97" s="222"/>
      <c r="D97" s="222"/>
      <c r="E97" s="222"/>
      <c r="F97" s="222"/>
      <c r="G97" s="222"/>
      <c r="H97" s="222"/>
      <c r="I97" s="222"/>
      <c r="J97" s="222"/>
      <c r="K97" s="222"/>
      <c r="L97" s="222"/>
      <c r="M97" s="222"/>
    </row>
    <row r="98" spans="1:13" ht="11.25">
      <c r="A98" s="222"/>
      <c r="B98" s="222"/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3"/>
    </row>
    <row r="99" spans="1:13" s="307" customFormat="1" ht="12">
      <c r="A99" s="590" t="s">
        <v>472</v>
      </c>
      <c r="B99" s="590">
        <f>B96+B90+B15</f>
        <v>760</v>
      </c>
      <c r="C99" s="590">
        <f>C96+C90+C15</f>
        <v>778</v>
      </c>
      <c r="D99" s="590">
        <f>D96+D90+D15</f>
        <v>802</v>
      </c>
      <c r="E99" s="590">
        <f>B99+C99+D99</f>
        <v>2340</v>
      </c>
      <c r="F99" s="590">
        <f aca="true" t="shared" si="26" ref="F99:K99">F96+F90+F15</f>
        <v>807</v>
      </c>
      <c r="G99" s="590">
        <f t="shared" si="26"/>
        <v>861</v>
      </c>
      <c r="H99" s="590">
        <f t="shared" si="26"/>
        <v>782</v>
      </c>
      <c r="I99" s="590">
        <f t="shared" si="26"/>
        <v>846</v>
      </c>
      <c r="J99" s="590">
        <f t="shared" si="26"/>
        <v>790</v>
      </c>
      <c r="K99" s="590">
        <f t="shared" si="26"/>
        <v>807</v>
      </c>
      <c r="L99" s="590">
        <f>SUM(F99:K99)</f>
        <v>4893</v>
      </c>
      <c r="M99" s="702">
        <f>L99+E99</f>
        <v>7233</v>
      </c>
    </row>
    <row r="100" spans="1:14" s="539" customFormat="1" ht="11.25">
      <c r="A100" s="224" t="s">
        <v>441</v>
      </c>
      <c r="B100" s="224">
        <v>753</v>
      </c>
      <c r="C100" s="224">
        <v>736</v>
      </c>
      <c r="D100" s="224">
        <v>822</v>
      </c>
      <c r="E100" s="224">
        <v>2311</v>
      </c>
      <c r="F100" s="224">
        <v>863</v>
      </c>
      <c r="G100" s="224">
        <v>791</v>
      </c>
      <c r="H100" s="224">
        <v>859</v>
      </c>
      <c r="I100" s="224">
        <v>814</v>
      </c>
      <c r="J100" s="224">
        <v>833</v>
      </c>
      <c r="K100" s="224">
        <v>868</v>
      </c>
      <c r="L100" s="224">
        <v>5028</v>
      </c>
      <c r="M100" s="224">
        <v>7339</v>
      </c>
      <c r="N100" s="591"/>
    </row>
    <row r="101" spans="1:13" ht="11.25">
      <c r="A101" s="224" t="s">
        <v>378</v>
      </c>
      <c r="B101" s="224">
        <v>703</v>
      </c>
      <c r="C101" s="224">
        <v>773</v>
      </c>
      <c r="D101" s="224">
        <v>846</v>
      </c>
      <c r="E101" s="224">
        <v>2322</v>
      </c>
      <c r="F101" s="224">
        <v>797</v>
      </c>
      <c r="G101" s="224">
        <v>864</v>
      </c>
      <c r="H101" s="224">
        <v>823</v>
      </c>
      <c r="I101" s="224">
        <v>846</v>
      </c>
      <c r="J101" s="224">
        <v>896</v>
      </c>
      <c r="K101" s="224">
        <v>897</v>
      </c>
      <c r="L101" s="224">
        <v>5123</v>
      </c>
      <c r="M101" s="224">
        <v>7445</v>
      </c>
    </row>
    <row r="102" spans="1:13" ht="11.25">
      <c r="A102" s="224" t="s">
        <v>364</v>
      </c>
      <c r="B102" s="224">
        <v>732</v>
      </c>
      <c r="C102" s="224">
        <v>826</v>
      </c>
      <c r="D102" s="224">
        <v>811</v>
      </c>
      <c r="E102" s="224">
        <f>B102+C102+D102</f>
        <v>2369</v>
      </c>
      <c r="F102" s="224">
        <v>850</v>
      </c>
      <c r="G102" s="224">
        <v>849</v>
      </c>
      <c r="H102" s="224">
        <v>829</v>
      </c>
      <c r="I102" s="224">
        <v>930</v>
      </c>
      <c r="J102" s="224">
        <v>923</v>
      </c>
      <c r="K102" s="224">
        <v>931</v>
      </c>
      <c r="L102" s="224">
        <f>SUM(F102:K102)</f>
        <v>5312</v>
      </c>
      <c r="M102" s="224">
        <f>L102+E102</f>
        <v>7681</v>
      </c>
    </row>
    <row r="103" spans="1:13" ht="11.25">
      <c r="A103" s="224" t="s">
        <v>349</v>
      </c>
      <c r="B103" s="224">
        <v>781</v>
      </c>
      <c r="C103" s="224">
        <v>766</v>
      </c>
      <c r="D103" s="224">
        <v>839</v>
      </c>
      <c r="E103" s="224">
        <f>B103+C103+D103</f>
        <v>2386</v>
      </c>
      <c r="F103" s="224">
        <v>845</v>
      </c>
      <c r="G103" s="224">
        <v>847</v>
      </c>
      <c r="H103" s="224">
        <v>940</v>
      </c>
      <c r="I103" s="224">
        <v>952</v>
      </c>
      <c r="J103" s="224">
        <v>945</v>
      </c>
      <c r="K103" s="224">
        <v>958</v>
      </c>
      <c r="L103" s="224">
        <f>SUM(F103:K103)</f>
        <v>5487</v>
      </c>
      <c r="M103" s="224">
        <f>L103+E103</f>
        <v>7873</v>
      </c>
    </row>
    <row r="104" spans="1:13" ht="11.25">
      <c r="A104" s="224" t="s">
        <v>344</v>
      </c>
      <c r="B104" s="224">
        <v>737</v>
      </c>
      <c r="C104" s="224">
        <v>799</v>
      </c>
      <c r="D104" s="224">
        <v>855</v>
      </c>
      <c r="E104" s="224">
        <v>2391</v>
      </c>
      <c r="F104" s="224">
        <v>846</v>
      </c>
      <c r="G104" s="224">
        <v>944</v>
      </c>
      <c r="H104" s="224">
        <v>958</v>
      </c>
      <c r="I104" s="224">
        <v>978</v>
      </c>
      <c r="J104" s="224">
        <v>982</v>
      </c>
      <c r="K104" s="224">
        <v>960</v>
      </c>
      <c r="L104" s="224">
        <v>5668</v>
      </c>
      <c r="M104" s="224">
        <v>8059</v>
      </c>
    </row>
    <row r="105" spans="1:13" ht="11.25">
      <c r="A105" s="224" t="s">
        <v>340</v>
      </c>
      <c r="B105" s="224">
        <v>761</v>
      </c>
      <c r="C105" s="224">
        <v>842</v>
      </c>
      <c r="D105" s="224">
        <v>852</v>
      </c>
      <c r="E105" s="224">
        <f>B105+C105+D105</f>
        <v>2455</v>
      </c>
      <c r="F105" s="224">
        <v>941</v>
      </c>
      <c r="G105" s="224">
        <v>953</v>
      </c>
      <c r="H105" s="224">
        <v>988</v>
      </c>
      <c r="I105" s="224">
        <v>1000</v>
      </c>
      <c r="J105" s="224">
        <v>950</v>
      </c>
      <c r="K105" s="224">
        <v>983</v>
      </c>
      <c r="L105" s="224">
        <f>F105+G105+H105+I105+J105+K105</f>
        <v>5815</v>
      </c>
      <c r="M105" s="224">
        <f>L105+E105</f>
        <v>8270</v>
      </c>
    </row>
    <row r="106" spans="1:13" ht="11.25">
      <c r="A106" s="224" t="s">
        <v>321</v>
      </c>
      <c r="B106" s="224">
        <v>786</v>
      </c>
      <c r="C106" s="224">
        <v>799</v>
      </c>
      <c r="D106" s="224">
        <v>926</v>
      </c>
      <c r="E106" s="224">
        <v>2514</v>
      </c>
      <c r="F106" s="224">
        <v>940</v>
      </c>
      <c r="G106" s="224">
        <v>984</v>
      </c>
      <c r="H106" s="224">
        <v>1004</v>
      </c>
      <c r="I106" s="224">
        <v>976</v>
      </c>
      <c r="J106" s="224">
        <v>996</v>
      </c>
      <c r="K106" s="224">
        <v>992</v>
      </c>
      <c r="L106" s="224">
        <v>5892</v>
      </c>
      <c r="M106" s="224">
        <v>8406</v>
      </c>
    </row>
    <row r="107" spans="1:13" ht="11.25">
      <c r="A107" s="224" t="s">
        <v>318</v>
      </c>
      <c r="B107" s="224">
        <v>766</v>
      </c>
      <c r="C107" s="224">
        <v>865</v>
      </c>
      <c r="D107" s="224">
        <v>970</v>
      </c>
      <c r="E107" s="224">
        <v>2601</v>
      </c>
      <c r="F107" s="224">
        <v>979</v>
      </c>
      <c r="G107" s="224">
        <v>1021</v>
      </c>
      <c r="H107" s="224">
        <v>977</v>
      </c>
      <c r="I107" s="224">
        <v>1038</v>
      </c>
      <c r="J107" s="224">
        <v>1009</v>
      </c>
      <c r="K107" s="224">
        <v>959</v>
      </c>
      <c r="L107" s="224">
        <v>5983</v>
      </c>
      <c r="M107" s="224">
        <v>8584</v>
      </c>
    </row>
    <row r="108" spans="1:13" ht="11.25">
      <c r="A108" s="224" t="s">
        <v>304</v>
      </c>
      <c r="B108" s="224">
        <v>872</v>
      </c>
      <c r="C108" s="224">
        <v>895</v>
      </c>
      <c r="D108" s="224">
        <v>936</v>
      </c>
      <c r="E108" s="224">
        <v>2703</v>
      </c>
      <c r="F108" s="224">
        <v>1026</v>
      </c>
      <c r="G108" s="224">
        <v>976</v>
      </c>
      <c r="H108" s="224">
        <v>1029</v>
      </c>
      <c r="I108" s="224">
        <v>1041</v>
      </c>
      <c r="J108" s="224">
        <v>987</v>
      </c>
      <c r="K108" s="224">
        <v>960</v>
      </c>
      <c r="L108" s="224">
        <v>6019</v>
      </c>
      <c r="M108" s="224">
        <v>8722</v>
      </c>
    </row>
    <row r="109" spans="1:13" ht="11.25">
      <c r="A109" s="224" t="s">
        <v>294</v>
      </c>
      <c r="B109" s="224">
        <v>850</v>
      </c>
      <c r="C109" s="224">
        <v>920</v>
      </c>
      <c r="D109" s="224">
        <v>1032</v>
      </c>
      <c r="E109" s="224">
        <v>2802</v>
      </c>
      <c r="F109" s="224">
        <v>988</v>
      </c>
      <c r="G109" s="224">
        <v>1025</v>
      </c>
      <c r="H109" s="224">
        <v>1039</v>
      </c>
      <c r="I109" s="224">
        <v>1015</v>
      </c>
      <c r="J109" s="224">
        <v>981</v>
      </c>
      <c r="K109" s="224">
        <v>989</v>
      </c>
      <c r="L109" s="224">
        <v>6037</v>
      </c>
      <c r="M109" s="592">
        <v>8839</v>
      </c>
    </row>
    <row r="110" spans="1:13" ht="11.25">
      <c r="A110" s="224" t="s">
        <v>106</v>
      </c>
      <c r="B110" s="224">
        <v>870</v>
      </c>
      <c r="C110" s="224">
        <v>963</v>
      </c>
      <c r="D110" s="224">
        <v>995</v>
      </c>
      <c r="E110" s="224">
        <v>2828</v>
      </c>
      <c r="F110" s="224">
        <v>1036</v>
      </c>
      <c r="G110" s="224">
        <v>1046</v>
      </c>
      <c r="H110" s="224">
        <v>1002</v>
      </c>
      <c r="I110" s="224">
        <v>1045</v>
      </c>
      <c r="J110" s="224">
        <v>1012</v>
      </c>
      <c r="K110" s="224">
        <v>942</v>
      </c>
      <c r="L110" s="224">
        <v>6083</v>
      </c>
      <c r="M110" s="592">
        <f>E110+L110</f>
        <v>8911</v>
      </c>
    </row>
    <row r="111" ht="11.25">
      <c r="A111" s="225"/>
    </row>
  </sheetData>
  <mergeCells count="3">
    <mergeCell ref="A3:M3"/>
    <mergeCell ref="A5:M5"/>
    <mergeCell ref="A4:M4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&amp;L&amp;D&amp;CAllgemeine Übersicht</oddFooter>
  </headerFooter>
  <rowBreaks count="1" manualBreakCount="1">
    <brk id="70" max="255" man="1"/>
  </rowBreaks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M16"/>
  <sheetViews>
    <sheetView workbookViewId="0" topLeftCell="A1">
      <selection activeCell="C10" sqref="C10"/>
    </sheetView>
  </sheetViews>
  <sheetFormatPr defaultColWidth="11.421875" defaultRowHeight="12.75"/>
  <cols>
    <col min="1" max="1" width="26.421875" style="22" bestFit="1" customWidth="1"/>
    <col min="2" max="2" width="5.00390625" style="21" customWidth="1"/>
    <col min="3" max="3" width="4.28125" style="21" customWidth="1"/>
    <col min="4" max="4" width="5.140625" style="21" customWidth="1"/>
    <col min="5" max="5" width="6.140625" style="23" customWidth="1"/>
    <col min="6" max="6" width="6.140625" style="21" customWidth="1"/>
    <col min="7" max="7" width="5.7109375" style="21" customWidth="1"/>
    <col min="8" max="8" width="4.8515625" style="21" customWidth="1"/>
    <col min="9" max="10" width="5.421875" style="21" customWidth="1"/>
    <col min="11" max="11" width="5.140625" style="21" customWidth="1"/>
    <col min="12" max="12" width="5.00390625" style="23" customWidth="1"/>
    <col min="13" max="13" width="9.140625" style="24" customWidth="1"/>
    <col min="14" max="14" width="11.421875" style="20" customWidth="1"/>
    <col min="15" max="15" width="6.57421875" style="21" customWidth="1"/>
    <col min="16" max="16" width="3.28125" style="21" customWidth="1"/>
    <col min="17" max="17" width="5.28125" style="21" customWidth="1"/>
    <col min="18" max="18" width="6.57421875" style="21" customWidth="1"/>
    <col min="19" max="19" width="4.7109375" style="21" customWidth="1"/>
    <col min="20" max="20" width="5.7109375" style="21" customWidth="1"/>
    <col min="21" max="21" width="5.57421875" style="21" customWidth="1"/>
    <col min="22" max="22" width="4.8515625" style="21" customWidth="1"/>
    <col min="23" max="23" width="6.00390625" style="21" customWidth="1"/>
    <col min="24" max="16384" width="11.421875" style="21" customWidth="1"/>
  </cols>
  <sheetData>
    <row r="1" spans="1:14" s="151" customFormat="1" ht="15.75">
      <c r="A1" s="475" t="s">
        <v>107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7"/>
      <c r="N1" s="150"/>
    </row>
    <row r="2" spans="1:14" s="151" customFormat="1" ht="15.75">
      <c r="A2" s="759">
        <v>41183</v>
      </c>
      <c r="B2" s="760"/>
      <c r="C2" s="760"/>
      <c r="D2" s="760"/>
      <c r="E2" s="760"/>
      <c r="F2" s="760"/>
      <c r="G2" s="760"/>
      <c r="H2" s="760"/>
      <c r="I2" s="760"/>
      <c r="J2" s="760"/>
      <c r="K2" s="760"/>
      <c r="L2" s="760"/>
      <c r="M2" s="761"/>
      <c r="N2" s="150"/>
    </row>
    <row r="3" spans="1:14" s="151" customFormat="1" ht="16.5" thickBot="1">
      <c r="A3" s="756" t="s">
        <v>468</v>
      </c>
      <c r="B3" s="757"/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8"/>
      <c r="N3" s="150"/>
    </row>
    <row r="4" ht="13.5" thickBot="1"/>
    <row r="5" spans="1:247" s="28" customFormat="1" ht="12.75">
      <c r="A5" s="25"/>
      <c r="B5" s="25" t="s">
        <v>27</v>
      </c>
      <c r="C5" s="25" t="s">
        <v>28</v>
      </c>
      <c r="D5" s="365" t="s">
        <v>29</v>
      </c>
      <c r="E5" s="630" t="s">
        <v>30</v>
      </c>
      <c r="F5" s="367" t="s">
        <v>31</v>
      </c>
      <c r="G5" s="25" t="s">
        <v>32</v>
      </c>
      <c r="H5" s="25" t="s">
        <v>33</v>
      </c>
      <c r="I5" s="25" t="s">
        <v>34</v>
      </c>
      <c r="J5" s="25" t="s">
        <v>35</v>
      </c>
      <c r="K5" s="365" t="s">
        <v>36</v>
      </c>
      <c r="L5" s="630" t="s">
        <v>37</v>
      </c>
      <c r="M5" s="638" t="s">
        <v>38</v>
      </c>
      <c r="N5" s="26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</row>
    <row r="6" spans="1:247" s="28" customFormat="1" ht="12.75">
      <c r="A6" s="25"/>
      <c r="B6" s="25"/>
      <c r="C6" s="25"/>
      <c r="D6" s="365"/>
      <c r="E6" s="631"/>
      <c r="F6" s="367"/>
      <c r="G6" s="25"/>
      <c r="H6" s="25"/>
      <c r="I6" s="25"/>
      <c r="J6" s="25"/>
      <c r="K6" s="365"/>
      <c r="L6" s="631"/>
      <c r="M6" s="639"/>
      <c r="N6" s="26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</row>
    <row r="7" spans="1:247" s="31" customFormat="1" ht="12.75">
      <c r="A7" s="617" t="s">
        <v>39</v>
      </c>
      <c r="B7" s="204">
        <v>24</v>
      </c>
      <c r="C7" s="204">
        <v>36</v>
      </c>
      <c r="D7" s="366">
        <v>22</v>
      </c>
      <c r="E7" s="632">
        <f>B7+C7+D7</f>
        <v>82</v>
      </c>
      <c r="F7" s="368">
        <v>24</v>
      </c>
      <c r="G7" s="204">
        <v>32</v>
      </c>
      <c r="H7" s="204">
        <v>24</v>
      </c>
      <c r="I7" s="204">
        <v>36</v>
      </c>
      <c r="J7" s="204">
        <v>23</v>
      </c>
      <c r="K7" s="366">
        <v>34</v>
      </c>
      <c r="L7" s="632">
        <f>F7+G7+H7+I7+J7+K7</f>
        <v>173</v>
      </c>
      <c r="M7" s="640">
        <f>E7+L7</f>
        <v>255</v>
      </c>
      <c r="N7" s="29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</row>
    <row r="8" spans="1:247" s="31" customFormat="1" ht="12.75">
      <c r="A8" s="617" t="s">
        <v>40</v>
      </c>
      <c r="B8" s="204">
        <v>24</v>
      </c>
      <c r="C8" s="204">
        <v>15</v>
      </c>
      <c r="D8" s="366">
        <v>19</v>
      </c>
      <c r="E8" s="632">
        <f>B8+C8+D8</f>
        <v>58</v>
      </c>
      <c r="F8" s="368">
        <v>20</v>
      </c>
      <c r="G8" s="204">
        <v>21</v>
      </c>
      <c r="H8" s="204">
        <v>20</v>
      </c>
      <c r="I8" s="204">
        <v>14</v>
      </c>
      <c r="J8" s="204">
        <v>27</v>
      </c>
      <c r="K8" s="366">
        <v>20</v>
      </c>
      <c r="L8" s="632">
        <f>F8+G8+H8+I8+J8+K8</f>
        <v>122</v>
      </c>
      <c r="M8" s="640">
        <f>E8+L8</f>
        <v>180</v>
      </c>
      <c r="N8" s="29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</row>
    <row r="9" spans="1:247" s="31" customFormat="1" ht="12.75">
      <c r="A9" s="32" t="s">
        <v>41</v>
      </c>
      <c r="B9" s="204">
        <v>20</v>
      </c>
      <c r="C9" s="204">
        <v>16</v>
      </c>
      <c r="D9" s="366">
        <v>16</v>
      </c>
      <c r="E9" s="632">
        <f>B9+C9+D9</f>
        <v>52</v>
      </c>
      <c r="F9" s="368">
        <v>18</v>
      </c>
      <c r="G9" s="204">
        <v>16</v>
      </c>
      <c r="H9" s="204">
        <v>15</v>
      </c>
      <c r="I9" s="204">
        <v>26</v>
      </c>
      <c r="J9" s="204">
        <v>19</v>
      </c>
      <c r="K9" s="366">
        <v>22</v>
      </c>
      <c r="L9" s="632">
        <f>F9+G9+H9+I9+J9+K9</f>
        <v>116</v>
      </c>
      <c r="M9" s="640">
        <f>E9+L9</f>
        <v>168</v>
      </c>
      <c r="N9" s="29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</row>
    <row r="10" spans="1:247" s="31" customFormat="1" ht="12.75">
      <c r="A10" s="32" t="s">
        <v>42</v>
      </c>
      <c r="B10" s="204">
        <v>27</v>
      </c>
      <c r="C10" s="204">
        <v>16</v>
      </c>
      <c r="D10" s="366">
        <v>27</v>
      </c>
      <c r="E10" s="632">
        <f>B10+C10+D10</f>
        <v>70</v>
      </c>
      <c r="F10" s="368">
        <v>19</v>
      </c>
      <c r="G10" s="204">
        <v>18</v>
      </c>
      <c r="H10" s="204">
        <v>24</v>
      </c>
      <c r="I10" s="204">
        <v>22</v>
      </c>
      <c r="J10" s="204">
        <v>21</v>
      </c>
      <c r="K10" s="366">
        <v>24</v>
      </c>
      <c r="L10" s="632">
        <f>F10+G10+H10+I10+J10+K10</f>
        <v>128</v>
      </c>
      <c r="M10" s="640">
        <f>E10+L10</f>
        <v>198</v>
      </c>
      <c r="N10" s="29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</row>
    <row r="11" spans="1:247" s="31" customFormat="1" ht="13.5" thickBot="1">
      <c r="A11" s="32" t="s">
        <v>130</v>
      </c>
      <c r="B11" s="204">
        <v>20</v>
      </c>
      <c r="C11" s="204">
        <v>10</v>
      </c>
      <c r="D11" s="366">
        <v>13</v>
      </c>
      <c r="E11" s="632">
        <f>B11+C11+D11</f>
        <v>43</v>
      </c>
      <c r="F11" s="368">
        <v>22</v>
      </c>
      <c r="G11" s="204">
        <v>20</v>
      </c>
      <c r="H11" s="204">
        <v>12</v>
      </c>
      <c r="I11" s="204">
        <v>18</v>
      </c>
      <c r="J11" s="204">
        <v>25</v>
      </c>
      <c r="K11" s="366">
        <v>29</v>
      </c>
      <c r="L11" s="632">
        <f>F11+G11+H11+I11+J11+K11</f>
        <v>126</v>
      </c>
      <c r="M11" s="640">
        <f>E11+L11</f>
        <v>169</v>
      </c>
      <c r="N11" s="29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</row>
    <row r="12" spans="1:247" s="312" customFormat="1" ht="12.75" thickBot="1">
      <c r="A12" s="633" t="s">
        <v>43</v>
      </c>
      <c r="B12" s="634">
        <f>SUM(B7:B11)</f>
        <v>115</v>
      </c>
      <c r="C12" s="634">
        <f aca="true" t="shared" si="0" ref="C12:M12">SUM(C7:C11)</f>
        <v>93</v>
      </c>
      <c r="D12" s="635">
        <f t="shared" si="0"/>
        <v>97</v>
      </c>
      <c r="E12" s="636">
        <f t="shared" si="0"/>
        <v>305</v>
      </c>
      <c r="F12" s="637">
        <f t="shared" si="0"/>
        <v>103</v>
      </c>
      <c r="G12" s="634">
        <f t="shared" si="0"/>
        <v>107</v>
      </c>
      <c r="H12" s="634">
        <f t="shared" si="0"/>
        <v>95</v>
      </c>
      <c r="I12" s="634">
        <f t="shared" si="0"/>
        <v>116</v>
      </c>
      <c r="J12" s="634">
        <f t="shared" si="0"/>
        <v>115</v>
      </c>
      <c r="K12" s="635">
        <f t="shared" si="0"/>
        <v>129</v>
      </c>
      <c r="L12" s="636">
        <f t="shared" si="0"/>
        <v>665</v>
      </c>
      <c r="M12" s="704">
        <f t="shared" si="0"/>
        <v>970</v>
      </c>
      <c r="N12" s="310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311"/>
      <c r="AK12" s="311"/>
      <c r="AL12" s="311"/>
      <c r="AM12" s="311"/>
      <c r="AN12" s="311"/>
      <c r="AO12" s="311"/>
      <c r="AP12" s="311"/>
      <c r="AQ12" s="311"/>
      <c r="AR12" s="311"/>
      <c r="AS12" s="311"/>
      <c r="AT12" s="311"/>
      <c r="AU12" s="311"/>
      <c r="AV12" s="311"/>
      <c r="AW12" s="311"/>
      <c r="AX12" s="311"/>
      <c r="AY12" s="311"/>
      <c r="AZ12" s="311"/>
      <c r="BA12" s="311"/>
      <c r="BB12" s="311"/>
      <c r="BC12" s="311"/>
      <c r="BD12" s="311"/>
      <c r="BE12" s="311"/>
      <c r="BF12" s="311"/>
      <c r="BG12" s="311"/>
      <c r="BH12" s="311"/>
      <c r="BI12" s="311"/>
      <c r="BJ12" s="311"/>
      <c r="BK12" s="311"/>
      <c r="BL12" s="311"/>
      <c r="BM12" s="311"/>
      <c r="BN12" s="311"/>
      <c r="BO12" s="311"/>
      <c r="BP12" s="311"/>
      <c r="BQ12" s="311"/>
      <c r="BR12" s="311"/>
      <c r="BS12" s="311"/>
      <c r="BT12" s="311"/>
      <c r="BU12" s="311"/>
      <c r="BV12" s="311"/>
      <c r="BW12" s="311"/>
      <c r="BX12" s="311"/>
      <c r="BY12" s="311"/>
      <c r="BZ12" s="311"/>
      <c r="CA12" s="311"/>
      <c r="CB12" s="311"/>
      <c r="CC12" s="311"/>
      <c r="CD12" s="311"/>
      <c r="CE12" s="311"/>
      <c r="CF12" s="311"/>
      <c r="CG12" s="311"/>
      <c r="CH12" s="311"/>
      <c r="CI12" s="311"/>
      <c r="CJ12" s="311"/>
      <c r="CK12" s="311"/>
      <c r="CL12" s="311"/>
      <c r="CM12" s="311"/>
      <c r="CN12" s="311"/>
      <c r="CO12" s="311"/>
      <c r="CP12" s="311"/>
      <c r="CQ12" s="311"/>
      <c r="CR12" s="311"/>
      <c r="CS12" s="311"/>
      <c r="CT12" s="311"/>
      <c r="CU12" s="311"/>
      <c r="CV12" s="311"/>
      <c r="CW12" s="311"/>
      <c r="CX12" s="311"/>
      <c r="CY12" s="311"/>
      <c r="CZ12" s="311"/>
      <c r="DA12" s="311"/>
      <c r="DB12" s="311"/>
      <c r="DC12" s="311"/>
      <c r="DD12" s="311"/>
      <c r="DE12" s="311"/>
      <c r="DF12" s="311"/>
      <c r="DG12" s="311"/>
      <c r="DH12" s="311"/>
      <c r="DI12" s="311"/>
      <c r="DJ12" s="311"/>
      <c r="DK12" s="311"/>
      <c r="DL12" s="311"/>
      <c r="DM12" s="311"/>
      <c r="DN12" s="311"/>
      <c r="DO12" s="311"/>
      <c r="DP12" s="311"/>
      <c r="DQ12" s="311"/>
      <c r="DR12" s="311"/>
      <c r="DS12" s="311"/>
      <c r="DT12" s="311"/>
      <c r="DU12" s="311"/>
      <c r="DV12" s="311"/>
      <c r="DW12" s="311"/>
      <c r="DX12" s="311"/>
      <c r="DY12" s="311"/>
      <c r="DZ12" s="311"/>
      <c r="EA12" s="311"/>
      <c r="EB12" s="311"/>
      <c r="EC12" s="311"/>
      <c r="ED12" s="311"/>
      <c r="EE12" s="311"/>
      <c r="EF12" s="311"/>
      <c r="EG12" s="311"/>
      <c r="EH12" s="311"/>
      <c r="EI12" s="311"/>
      <c r="EJ12" s="311"/>
      <c r="EK12" s="311"/>
      <c r="EL12" s="311"/>
      <c r="EM12" s="311"/>
      <c r="EN12" s="311"/>
      <c r="EO12" s="311"/>
      <c r="EP12" s="311"/>
      <c r="EQ12" s="311"/>
      <c r="ER12" s="311"/>
      <c r="ES12" s="311"/>
      <c r="ET12" s="311"/>
      <c r="EU12" s="311"/>
      <c r="EV12" s="311"/>
      <c r="EW12" s="311"/>
      <c r="EX12" s="311"/>
      <c r="EY12" s="311"/>
      <c r="EZ12" s="311"/>
      <c r="FA12" s="311"/>
      <c r="FB12" s="311"/>
      <c r="FC12" s="311"/>
      <c r="FD12" s="311"/>
      <c r="FE12" s="311"/>
      <c r="FF12" s="311"/>
      <c r="FG12" s="311"/>
      <c r="FH12" s="311"/>
      <c r="FI12" s="311"/>
      <c r="FJ12" s="311"/>
      <c r="FK12" s="311"/>
      <c r="FL12" s="311"/>
      <c r="FM12" s="311"/>
      <c r="FN12" s="311"/>
      <c r="FO12" s="311"/>
      <c r="FP12" s="311"/>
      <c r="FQ12" s="311"/>
      <c r="FR12" s="311"/>
      <c r="FS12" s="311"/>
      <c r="FT12" s="311"/>
      <c r="FU12" s="311"/>
      <c r="FV12" s="311"/>
      <c r="FW12" s="311"/>
      <c r="FX12" s="311"/>
      <c r="FY12" s="311"/>
      <c r="FZ12" s="311"/>
      <c r="GA12" s="311"/>
      <c r="GB12" s="311"/>
      <c r="GC12" s="311"/>
      <c r="GD12" s="311"/>
      <c r="GE12" s="311"/>
      <c r="GF12" s="311"/>
      <c r="GG12" s="311"/>
      <c r="GH12" s="311"/>
      <c r="GI12" s="311"/>
      <c r="GJ12" s="311"/>
      <c r="GK12" s="311"/>
      <c r="GL12" s="311"/>
      <c r="GM12" s="311"/>
      <c r="GN12" s="311"/>
      <c r="GO12" s="311"/>
      <c r="GP12" s="311"/>
      <c r="GQ12" s="311"/>
      <c r="GR12" s="311"/>
      <c r="GS12" s="311"/>
      <c r="GT12" s="311"/>
      <c r="GU12" s="311"/>
      <c r="GV12" s="311"/>
      <c r="GW12" s="311"/>
      <c r="GX12" s="311"/>
      <c r="GY12" s="311"/>
      <c r="GZ12" s="311"/>
      <c r="HA12" s="311"/>
      <c r="HB12" s="311"/>
      <c r="HC12" s="311"/>
      <c r="HD12" s="311"/>
      <c r="HE12" s="311"/>
      <c r="HF12" s="311"/>
      <c r="HG12" s="311"/>
      <c r="HH12" s="311"/>
      <c r="HI12" s="311"/>
      <c r="HJ12" s="311"/>
      <c r="HK12" s="311"/>
      <c r="HL12" s="311"/>
      <c r="HM12" s="311"/>
      <c r="HN12" s="311"/>
      <c r="HO12" s="311"/>
      <c r="HP12" s="311"/>
      <c r="HQ12" s="311"/>
      <c r="HR12" s="311"/>
      <c r="HS12" s="311"/>
      <c r="HT12" s="311"/>
      <c r="HU12" s="311"/>
      <c r="HV12" s="311"/>
      <c r="HW12" s="311"/>
      <c r="HX12" s="311"/>
      <c r="HY12" s="311"/>
      <c r="HZ12" s="311"/>
      <c r="IA12" s="311"/>
      <c r="IB12" s="311"/>
      <c r="IC12" s="311"/>
      <c r="ID12" s="311"/>
      <c r="IE12" s="311"/>
      <c r="IF12" s="311"/>
      <c r="IG12" s="311"/>
      <c r="IH12" s="311"/>
      <c r="II12" s="311"/>
      <c r="IJ12" s="311"/>
      <c r="IK12" s="311"/>
      <c r="IL12" s="311"/>
      <c r="IM12" s="311"/>
    </row>
    <row r="13" spans="1:247" ht="12.75">
      <c r="A13"/>
      <c r="B13"/>
      <c r="C13"/>
      <c r="D13"/>
      <c r="E13"/>
      <c r="F13"/>
      <c r="G13"/>
      <c r="H13"/>
      <c r="I13"/>
      <c r="J13"/>
      <c r="K13"/>
      <c r="L13"/>
      <c r="M13"/>
      <c r="N13" s="33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</row>
    <row r="14" spans="1:247" ht="12.75">
      <c r="A14"/>
      <c r="B14"/>
      <c r="C14"/>
      <c r="D14"/>
      <c r="E14"/>
      <c r="F14"/>
      <c r="G14"/>
      <c r="H14"/>
      <c r="I14"/>
      <c r="J14"/>
      <c r="K14"/>
      <c r="L14"/>
      <c r="M14"/>
      <c r="N14" s="33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</row>
    <row r="15" spans="1:247" s="31" customFormat="1" ht="12.75">
      <c r="A15"/>
      <c r="B15"/>
      <c r="C15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</row>
    <row r="16" spans="1:247" s="28" customFormat="1" ht="12.75">
      <c r="A16"/>
      <c r="B16"/>
      <c r="C16"/>
      <c r="D16"/>
      <c r="E16"/>
      <c r="F16"/>
      <c r="G16"/>
      <c r="H16"/>
      <c r="I16"/>
      <c r="J16"/>
      <c r="K16"/>
      <c r="L16"/>
      <c r="M16"/>
      <c r="N16" s="26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</row>
  </sheetData>
  <mergeCells count="2">
    <mergeCell ref="A3:M3"/>
    <mergeCell ref="A2:M2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&amp;L&amp;D&amp;CAllgemeine Übersicht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V81"/>
  <sheetViews>
    <sheetView zoomScaleSheetLayoutView="100" workbookViewId="0" topLeftCell="A1">
      <selection activeCell="N81" sqref="N81"/>
    </sheetView>
  </sheetViews>
  <sheetFormatPr defaultColWidth="11.421875" defaultRowHeight="12.75"/>
  <cols>
    <col min="1" max="1" width="2.57421875" style="37" customWidth="1"/>
    <col min="2" max="2" width="18.7109375" style="36" bestFit="1" customWidth="1"/>
    <col min="3" max="3" width="5.57421875" style="38" customWidth="1"/>
    <col min="4" max="5" width="5.421875" style="38" bestFit="1" customWidth="1"/>
    <col min="6" max="6" width="6.00390625" style="38" bestFit="1" customWidth="1"/>
    <col min="7" max="12" width="5.421875" style="38" bestFit="1" customWidth="1"/>
    <col min="13" max="14" width="6.28125" style="38" bestFit="1" customWidth="1"/>
    <col min="15" max="15" width="11.421875" style="35" customWidth="1"/>
    <col min="16" max="16" width="0.13671875" style="39" customWidth="1"/>
    <col min="17" max="17" width="4.421875" style="39" customWidth="1"/>
    <col min="18" max="19" width="4.00390625" style="39" customWidth="1"/>
    <col min="20" max="20" width="3.8515625" style="39" customWidth="1"/>
    <col min="21" max="21" width="3.421875" style="39" customWidth="1"/>
    <col min="22" max="22" width="3.28125" style="39" customWidth="1"/>
    <col min="23" max="23" width="3.57421875" style="39" customWidth="1"/>
    <col min="24" max="24" width="3.421875" style="39" customWidth="1"/>
    <col min="25" max="25" width="4.140625" style="38" customWidth="1"/>
    <col min="26" max="26" width="5.8515625" style="38" customWidth="1"/>
    <col min="27" max="16384" width="11.421875" style="38" customWidth="1"/>
  </cols>
  <sheetData>
    <row r="1" ht="13.5" thickBot="1"/>
    <row r="2" spans="1:24" s="154" customFormat="1" ht="15.75">
      <c r="A2" s="472" t="s">
        <v>108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4"/>
      <c r="O2" s="152"/>
      <c r="P2" s="153"/>
      <c r="Q2" s="153"/>
      <c r="R2" s="153"/>
      <c r="S2" s="153"/>
      <c r="T2" s="153"/>
      <c r="U2" s="153"/>
      <c r="V2" s="153"/>
      <c r="W2" s="153"/>
      <c r="X2" s="153"/>
    </row>
    <row r="3" spans="1:24" s="154" customFormat="1" ht="15.75">
      <c r="A3" s="762">
        <v>41183</v>
      </c>
      <c r="B3" s="763"/>
      <c r="C3" s="763"/>
      <c r="D3" s="763"/>
      <c r="E3" s="763"/>
      <c r="F3" s="763"/>
      <c r="G3" s="763"/>
      <c r="H3" s="763"/>
      <c r="I3" s="763"/>
      <c r="J3" s="763"/>
      <c r="K3" s="763"/>
      <c r="L3" s="763"/>
      <c r="M3" s="763"/>
      <c r="N3" s="764"/>
      <c r="O3" s="152"/>
      <c r="P3" s="153"/>
      <c r="Q3" s="153"/>
      <c r="R3" s="153"/>
      <c r="S3" s="153"/>
      <c r="T3" s="153"/>
      <c r="U3" s="153"/>
      <c r="V3" s="153"/>
      <c r="W3" s="153"/>
      <c r="X3" s="153"/>
    </row>
    <row r="4" spans="1:24" s="154" customFormat="1" ht="16.5" thickBot="1">
      <c r="A4" s="765" t="s">
        <v>468</v>
      </c>
      <c r="B4" s="766"/>
      <c r="C4" s="766"/>
      <c r="D4" s="766"/>
      <c r="E4" s="766"/>
      <c r="F4" s="766"/>
      <c r="G4" s="766"/>
      <c r="H4" s="766"/>
      <c r="I4" s="766"/>
      <c r="J4" s="766"/>
      <c r="K4" s="766"/>
      <c r="L4" s="766"/>
      <c r="M4" s="766"/>
      <c r="N4" s="767"/>
      <c r="O4" s="152"/>
      <c r="P4" s="153"/>
      <c r="Q4" s="153"/>
      <c r="R4" s="153"/>
      <c r="S4" s="153"/>
      <c r="T4" s="153"/>
      <c r="U4" s="153"/>
      <c r="V4" s="153"/>
      <c r="W4" s="153"/>
      <c r="X4" s="153"/>
    </row>
    <row r="5" ht="13.5" thickBot="1"/>
    <row r="6" spans="1:256" s="46" customFormat="1" ht="13.5" thickBot="1">
      <c r="A6" s="40"/>
      <c r="B6" s="41" t="s">
        <v>109</v>
      </c>
      <c r="C6" s="42" t="s">
        <v>27</v>
      </c>
      <c r="D6" s="42" t="s">
        <v>28</v>
      </c>
      <c r="E6" s="42" t="s">
        <v>29</v>
      </c>
      <c r="F6" s="641" t="s">
        <v>30</v>
      </c>
      <c r="G6" s="42" t="s">
        <v>31</v>
      </c>
      <c r="H6" s="42" t="s">
        <v>32</v>
      </c>
      <c r="I6" s="42" t="s">
        <v>33</v>
      </c>
      <c r="J6" s="42" t="s">
        <v>34</v>
      </c>
      <c r="K6" s="42" t="s">
        <v>35</v>
      </c>
      <c r="L6" s="42" t="s">
        <v>36</v>
      </c>
      <c r="M6" s="641" t="s">
        <v>37</v>
      </c>
      <c r="N6" s="671" t="s">
        <v>110</v>
      </c>
      <c r="O6" s="43"/>
      <c r="P6" s="44"/>
      <c r="Q6" s="44"/>
      <c r="R6" s="44"/>
      <c r="S6" s="44"/>
      <c r="T6" s="44"/>
      <c r="U6" s="44"/>
      <c r="V6" s="44"/>
      <c r="W6" s="44"/>
      <c r="X6" s="44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</row>
    <row r="7" spans="1:256" s="46" customFormat="1" ht="13.5" thickBot="1">
      <c r="A7" s="45"/>
      <c r="B7" s="249"/>
      <c r="C7" s="250"/>
      <c r="D7" s="250"/>
      <c r="E7" s="290"/>
      <c r="F7" s="642"/>
      <c r="G7" s="249"/>
      <c r="H7" s="250"/>
      <c r="I7" s="250"/>
      <c r="J7" s="250"/>
      <c r="K7" s="250"/>
      <c r="L7" s="290"/>
      <c r="M7" s="642"/>
      <c r="N7" s="672"/>
      <c r="O7" s="43"/>
      <c r="P7" s="44"/>
      <c r="Q7" s="44"/>
      <c r="R7" s="44"/>
      <c r="S7" s="44"/>
      <c r="T7" s="44"/>
      <c r="U7" s="44"/>
      <c r="V7" s="44"/>
      <c r="W7" s="44"/>
      <c r="X7" s="44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</row>
    <row r="8" spans="2:24" ht="12.75">
      <c r="B8" s="208" t="s">
        <v>295</v>
      </c>
      <c r="C8" s="208">
        <v>21</v>
      </c>
      <c r="D8" s="208">
        <v>15</v>
      </c>
      <c r="E8" s="266">
        <v>15</v>
      </c>
      <c r="F8" s="643">
        <f>C8+D8+E8</f>
        <v>51</v>
      </c>
      <c r="G8" s="267">
        <v>16</v>
      </c>
      <c r="H8" s="208">
        <v>10</v>
      </c>
      <c r="I8" s="208">
        <v>15</v>
      </c>
      <c r="J8" s="208">
        <v>17</v>
      </c>
      <c r="K8" s="208">
        <v>9</v>
      </c>
      <c r="L8" s="266">
        <v>15</v>
      </c>
      <c r="M8" s="643">
        <f>SUM(G8:L8)</f>
        <v>82</v>
      </c>
      <c r="N8" s="673">
        <f>M8+F8</f>
        <v>133</v>
      </c>
      <c r="P8" s="47"/>
      <c r="Q8" s="47"/>
      <c r="R8" s="48"/>
      <c r="S8" s="48"/>
      <c r="T8" s="48"/>
      <c r="U8" s="48"/>
      <c r="V8" s="48"/>
      <c r="W8" s="48"/>
      <c r="X8" s="48"/>
    </row>
    <row r="9" spans="2:14" ht="12.75">
      <c r="B9" s="208" t="s">
        <v>50</v>
      </c>
      <c r="C9" s="208">
        <v>5</v>
      </c>
      <c r="D9" s="208">
        <v>3</v>
      </c>
      <c r="E9" s="266">
        <v>2</v>
      </c>
      <c r="F9" s="644">
        <f aca="true" t="shared" si="0" ref="F9:F16">C9+D9+E9</f>
        <v>10</v>
      </c>
      <c r="G9" s="267">
        <v>3</v>
      </c>
      <c r="H9" s="208">
        <v>0</v>
      </c>
      <c r="I9" s="208">
        <v>2</v>
      </c>
      <c r="J9" s="208">
        <v>4</v>
      </c>
      <c r="K9" s="208">
        <v>5</v>
      </c>
      <c r="L9" s="266">
        <v>0</v>
      </c>
      <c r="M9" s="644">
        <f aca="true" t="shared" si="1" ref="M9:M16">SUM(G9:L9)</f>
        <v>14</v>
      </c>
      <c r="N9" s="674">
        <f aca="true" t="shared" si="2" ref="N9:N17">M9+F9</f>
        <v>24</v>
      </c>
    </row>
    <row r="10" spans="2:24" ht="12.75">
      <c r="B10" s="208" t="s">
        <v>47</v>
      </c>
      <c r="C10" s="208">
        <v>6</v>
      </c>
      <c r="D10" s="208">
        <v>11</v>
      </c>
      <c r="E10" s="266">
        <v>7</v>
      </c>
      <c r="F10" s="644">
        <f t="shared" si="0"/>
        <v>24</v>
      </c>
      <c r="G10" s="267">
        <v>4</v>
      </c>
      <c r="H10" s="208">
        <v>6</v>
      </c>
      <c r="I10" s="208">
        <v>4</v>
      </c>
      <c r="J10" s="208">
        <v>8</v>
      </c>
      <c r="K10" s="208">
        <v>4</v>
      </c>
      <c r="L10" s="266">
        <v>1</v>
      </c>
      <c r="M10" s="644">
        <f t="shared" si="1"/>
        <v>27</v>
      </c>
      <c r="N10" s="674">
        <f t="shared" si="2"/>
        <v>51</v>
      </c>
      <c r="P10" s="44"/>
      <c r="Q10" s="44"/>
      <c r="R10" s="44"/>
      <c r="S10" s="44"/>
      <c r="T10" s="44"/>
      <c r="U10" s="44"/>
      <c r="V10" s="44"/>
      <c r="W10" s="44"/>
      <c r="X10" s="44"/>
    </row>
    <row r="11" spans="2:24" ht="12.75">
      <c r="B11" s="208" t="s">
        <v>44</v>
      </c>
      <c r="C11" s="208">
        <v>9</v>
      </c>
      <c r="D11" s="208">
        <v>6</v>
      </c>
      <c r="E11" s="266">
        <v>2</v>
      </c>
      <c r="F11" s="644">
        <f t="shared" si="0"/>
        <v>17</v>
      </c>
      <c r="G11" s="267">
        <v>6</v>
      </c>
      <c r="H11" s="208">
        <v>4</v>
      </c>
      <c r="I11" s="208">
        <v>7</v>
      </c>
      <c r="J11" s="208">
        <v>8</v>
      </c>
      <c r="K11" s="208">
        <v>8</v>
      </c>
      <c r="L11" s="266">
        <v>10</v>
      </c>
      <c r="M11" s="644">
        <f t="shared" si="1"/>
        <v>43</v>
      </c>
      <c r="N11" s="674">
        <f t="shared" si="2"/>
        <v>60</v>
      </c>
      <c r="P11" s="47"/>
      <c r="Q11" s="47"/>
      <c r="R11" s="48"/>
      <c r="S11" s="48"/>
      <c r="T11" s="48"/>
      <c r="U11" s="48"/>
      <c r="V11" s="48"/>
      <c r="W11" s="48"/>
      <c r="X11" s="48"/>
    </row>
    <row r="12" spans="2:24" ht="12.75">
      <c r="B12" s="208" t="s">
        <v>46</v>
      </c>
      <c r="C12" s="208">
        <v>5</v>
      </c>
      <c r="D12" s="208">
        <v>7</v>
      </c>
      <c r="E12" s="266">
        <v>9</v>
      </c>
      <c r="F12" s="644">
        <f t="shared" si="0"/>
        <v>21</v>
      </c>
      <c r="G12" s="267">
        <v>6</v>
      </c>
      <c r="H12" s="208">
        <v>7</v>
      </c>
      <c r="I12" s="208">
        <v>6</v>
      </c>
      <c r="J12" s="208">
        <v>16</v>
      </c>
      <c r="K12" s="208">
        <v>7</v>
      </c>
      <c r="L12" s="266">
        <v>3</v>
      </c>
      <c r="M12" s="644">
        <f t="shared" si="1"/>
        <v>45</v>
      </c>
      <c r="N12" s="674">
        <f t="shared" si="2"/>
        <v>66</v>
      </c>
      <c r="P12" s="47"/>
      <c r="Q12" s="47"/>
      <c r="R12" s="48"/>
      <c r="S12" s="48"/>
      <c r="T12" s="48"/>
      <c r="U12" s="48"/>
      <c r="V12" s="48"/>
      <c r="W12" s="48"/>
      <c r="X12" s="48"/>
    </row>
    <row r="13" spans="2:24" ht="12.75">
      <c r="B13" s="208" t="s">
        <v>45</v>
      </c>
      <c r="C13" s="208">
        <v>4</v>
      </c>
      <c r="D13" s="208">
        <v>6</v>
      </c>
      <c r="E13" s="266">
        <v>4</v>
      </c>
      <c r="F13" s="644">
        <f t="shared" si="0"/>
        <v>14</v>
      </c>
      <c r="G13" s="267">
        <v>6</v>
      </c>
      <c r="H13" s="208">
        <v>2</v>
      </c>
      <c r="I13" s="208">
        <v>3</v>
      </c>
      <c r="J13" s="208">
        <v>5</v>
      </c>
      <c r="K13" s="208">
        <v>7</v>
      </c>
      <c r="L13" s="266">
        <v>5</v>
      </c>
      <c r="M13" s="644">
        <f t="shared" si="1"/>
        <v>28</v>
      </c>
      <c r="N13" s="674">
        <f t="shared" si="2"/>
        <v>42</v>
      </c>
      <c r="P13" s="47"/>
      <c r="Q13" s="47"/>
      <c r="R13" s="48"/>
      <c r="S13" s="48"/>
      <c r="T13" s="48"/>
      <c r="U13" s="48"/>
      <c r="V13" s="48"/>
      <c r="W13" s="48"/>
      <c r="X13" s="48"/>
    </row>
    <row r="14" spans="2:24" ht="12.75">
      <c r="B14" s="208" t="s">
        <v>48</v>
      </c>
      <c r="C14" s="208">
        <v>6</v>
      </c>
      <c r="D14" s="208">
        <v>6</v>
      </c>
      <c r="E14" s="266">
        <v>3</v>
      </c>
      <c r="F14" s="644">
        <f t="shared" si="0"/>
        <v>15</v>
      </c>
      <c r="G14" s="267">
        <v>4</v>
      </c>
      <c r="H14" s="208">
        <v>8</v>
      </c>
      <c r="I14" s="208">
        <v>4</v>
      </c>
      <c r="J14" s="208">
        <v>10</v>
      </c>
      <c r="K14" s="208">
        <v>7</v>
      </c>
      <c r="L14" s="266">
        <v>6</v>
      </c>
      <c r="M14" s="644">
        <f t="shared" si="1"/>
        <v>39</v>
      </c>
      <c r="N14" s="674">
        <f t="shared" si="2"/>
        <v>54</v>
      </c>
      <c r="P14" s="47"/>
      <c r="Q14" s="47"/>
      <c r="R14" s="48"/>
      <c r="S14" s="48"/>
      <c r="T14" s="48"/>
      <c r="U14" s="48"/>
      <c r="V14" s="48"/>
      <c r="W14" s="48"/>
      <c r="X14" s="48"/>
    </row>
    <row r="15" spans="2:24" ht="12.75">
      <c r="B15" s="208" t="s">
        <v>49</v>
      </c>
      <c r="C15" s="208">
        <v>1</v>
      </c>
      <c r="D15" s="208">
        <v>3</v>
      </c>
      <c r="E15" s="266">
        <v>2</v>
      </c>
      <c r="F15" s="644">
        <f t="shared" si="0"/>
        <v>6</v>
      </c>
      <c r="G15" s="267">
        <v>2</v>
      </c>
      <c r="H15" s="208">
        <v>2</v>
      </c>
      <c r="I15" s="208">
        <v>6</v>
      </c>
      <c r="J15" s="208">
        <v>0</v>
      </c>
      <c r="K15" s="208">
        <v>3</v>
      </c>
      <c r="L15" s="266">
        <v>5</v>
      </c>
      <c r="M15" s="644">
        <f t="shared" si="1"/>
        <v>18</v>
      </c>
      <c r="N15" s="674">
        <f t="shared" si="2"/>
        <v>24</v>
      </c>
      <c r="P15" s="47"/>
      <c r="Q15" s="47"/>
      <c r="R15" s="48"/>
      <c r="S15" s="48"/>
      <c r="T15" s="48"/>
      <c r="U15" s="48"/>
      <c r="V15" s="48"/>
      <c r="W15" s="48"/>
      <c r="X15" s="48"/>
    </row>
    <row r="16" spans="2:24" ht="13.5" thickBot="1">
      <c r="B16" s="278" t="s">
        <v>51</v>
      </c>
      <c r="C16" s="278">
        <v>9</v>
      </c>
      <c r="D16" s="278">
        <v>2</v>
      </c>
      <c r="E16" s="279">
        <v>3</v>
      </c>
      <c r="F16" s="645">
        <f t="shared" si="0"/>
        <v>14</v>
      </c>
      <c r="G16" s="280">
        <v>3</v>
      </c>
      <c r="H16" s="278">
        <v>4</v>
      </c>
      <c r="I16" s="278">
        <v>5</v>
      </c>
      <c r="J16" s="278">
        <v>8</v>
      </c>
      <c r="K16" s="278">
        <v>8</v>
      </c>
      <c r="L16" s="279">
        <v>5</v>
      </c>
      <c r="M16" s="653">
        <f t="shared" si="1"/>
        <v>33</v>
      </c>
      <c r="N16" s="675">
        <f t="shared" si="2"/>
        <v>47</v>
      </c>
      <c r="P16" s="47"/>
      <c r="Q16" s="47"/>
      <c r="R16" s="48"/>
      <c r="S16" s="48"/>
      <c r="T16" s="48"/>
      <c r="U16" s="48"/>
      <c r="V16" s="48"/>
      <c r="W16" s="48"/>
      <c r="X16" s="48"/>
    </row>
    <row r="17" spans="2:14" ht="13.5" thickBot="1">
      <c r="B17" s="659" t="s">
        <v>52</v>
      </c>
      <c r="C17" s="660">
        <f>SUM(C8:C16)</f>
        <v>66</v>
      </c>
      <c r="D17" s="660">
        <f aca="true" t="shared" si="3" ref="D17:M17">SUM(D8:D16)</f>
        <v>59</v>
      </c>
      <c r="E17" s="667">
        <f t="shared" si="3"/>
        <v>47</v>
      </c>
      <c r="F17" s="668">
        <f t="shared" si="3"/>
        <v>172</v>
      </c>
      <c r="G17" s="669">
        <f t="shared" si="3"/>
        <v>50</v>
      </c>
      <c r="H17" s="660">
        <f t="shared" si="3"/>
        <v>43</v>
      </c>
      <c r="I17" s="660">
        <f t="shared" si="3"/>
        <v>52</v>
      </c>
      <c r="J17" s="660">
        <f t="shared" si="3"/>
        <v>76</v>
      </c>
      <c r="K17" s="660">
        <f t="shared" si="3"/>
        <v>58</v>
      </c>
      <c r="L17" s="667">
        <f t="shared" si="3"/>
        <v>50</v>
      </c>
      <c r="M17" s="668">
        <f t="shared" si="3"/>
        <v>329</v>
      </c>
      <c r="N17" s="668">
        <f t="shared" si="2"/>
        <v>501</v>
      </c>
    </row>
    <row r="18" spans="2:14" ht="13.5" thickBot="1">
      <c r="B18" s="210"/>
      <c r="C18" s="210"/>
      <c r="D18" s="210"/>
      <c r="E18" s="210"/>
      <c r="F18" s="646"/>
      <c r="G18" s="210"/>
      <c r="H18" s="210"/>
      <c r="I18" s="210"/>
      <c r="J18" s="210"/>
      <c r="K18" s="210"/>
      <c r="L18" s="210"/>
      <c r="M18" s="646"/>
      <c r="N18" s="676"/>
    </row>
    <row r="19" spans="2:14" ht="12.75">
      <c r="B19" s="208" t="s">
        <v>53</v>
      </c>
      <c r="C19" s="208">
        <v>10</v>
      </c>
      <c r="D19" s="208">
        <v>7</v>
      </c>
      <c r="E19" s="266">
        <v>15</v>
      </c>
      <c r="F19" s="643">
        <f>C19+D19+E19</f>
        <v>32</v>
      </c>
      <c r="G19" s="267">
        <v>13</v>
      </c>
      <c r="H19" s="208">
        <v>16</v>
      </c>
      <c r="I19" s="208">
        <v>12</v>
      </c>
      <c r="J19" s="208">
        <v>14</v>
      </c>
      <c r="K19" s="208">
        <v>12</v>
      </c>
      <c r="L19" s="266">
        <v>14</v>
      </c>
      <c r="M19" s="654">
        <f>SUM(G19:L19)</f>
        <v>81</v>
      </c>
      <c r="N19" s="673">
        <f>M19+F19</f>
        <v>113</v>
      </c>
    </row>
    <row r="20" spans="2:14" ht="12.75">
      <c r="B20" s="208" t="s">
        <v>54</v>
      </c>
      <c r="C20" s="208">
        <v>11</v>
      </c>
      <c r="D20" s="208">
        <v>5</v>
      </c>
      <c r="E20" s="266">
        <v>1</v>
      </c>
      <c r="F20" s="644">
        <f aca="true" t="shared" si="4" ref="F20:F25">C20+D20+E20</f>
        <v>17</v>
      </c>
      <c r="G20" s="267">
        <v>11</v>
      </c>
      <c r="H20" s="208">
        <v>8</v>
      </c>
      <c r="I20" s="208">
        <v>5</v>
      </c>
      <c r="J20" s="208">
        <v>12</v>
      </c>
      <c r="K20" s="208">
        <v>7</v>
      </c>
      <c r="L20" s="266">
        <v>7</v>
      </c>
      <c r="M20" s="655">
        <f aca="true" t="shared" si="5" ref="M20:M25">SUM(G20:L20)</f>
        <v>50</v>
      </c>
      <c r="N20" s="674">
        <f aca="true" t="shared" si="6" ref="N20:N25">M20+F20</f>
        <v>67</v>
      </c>
    </row>
    <row r="21" spans="2:14" ht="12.75">
      <c r="B21" s="208" t="s">
        <v>55</v>
      </c>
      <c r="C21" s="208">
        <v>6</v>
      </c>
      <c r="D21" s="208">
        <v>0</v>
      </c>
      <c r="E21" s="266">
        <v>8</v>
      </c>
      <c r="F21" s="644">
        <f t="shared" si="4"/>
        <v>14</v>
      </c>
      <c r="G21" s="267">
        <v>3</v>
      </c>
      <c r="H21" s="208">
        <v>5</v>
      </c>
      <c r="I21" s="208">
        <v>5</v>
      </c>
      <c r="J21" s="208">
        <v>6</v>
      </c>
      <c r="K21" s="208">
        <v>4</v>
      </c>
      <c r="L21" s="266">
        <v>6</v>
      </c>
      <c r="M21" s="655">
        <f t="shared" si="5"/>
        <v>29</v>
      </c>
      <c r="N21" s="674">
        <f t="shared" si="6"/>
        <v>43</v>
      </c>
    </row>
    <row r="22" spans="2:14" ht="12.75">
      <c r="B22" s="208" t="s">
        <v>56</v>
      </c>
      <c r="C22" s="208">
        <v>6</v>
      </c>
      <c r="D22" s="208">
        <v>9</v>
      </c>
      <c r="E22" s="266">
        <v>7</v>
      </c>
      <c r="F22" s="644">
        <f t="shared" si="4"/>
        <v>22</v>
      </c>
      <c r="G22" s="267">
        <v>10</v>
      </c>
      <c r="H22" s="208">
        <v>8</v>
      </c>
      <c r="I22" s="208">
        <v>7</v>
      </c>
      <c r="J22" s="208">
        <v>10</v>
      </c>
      <c r="K22" s="208">
        <v>8</v>
      </c>
      <c r="L22" s="266">
        <v>5</v>
      </c>
      <c r="M22" s="655">
        <f t="shared" si="5"/>
        <v>48</v>
      </c>
      <c r="N22" s="674">
        <f t="shared" si="6"/>
        <v>70</v>
      </c>
    </row>
    <row r="23" spans="2:14" ht="12.75">
      <c r="B23" s="208" t="s">
        <v>57</v>
      </c>
      <c r="C23" s="208">
        <v>12</v>
      </c>
      <c r="D23" s="208">
        <v>6</v>
      </c>
      <c r="E23" s="266">
        <v>8</v>
      </c>
      <c r="F23" s="644">
        <f t="shared" si="4"/>
        <v>26</v>
      </c>
      <c r="G23" s="267">
        <v>9</v>
      </c>
      <c r="H23" s="208">
        <v>13</v>
      </c>
      <c r="I23" s="208">
        <v>9</v>
      </c>
      <c r="J23" s="208">
        <v>18</v>
      </c>
      <c r="K23" s="208">
        <v>9</v>
      </c>
      <c r="L23" s="266">
        <v>14</v>
      </c>
      <c r="M23" s="655">
        <f t="shared" si="5"/>
        <v>72</v>
      </c>
      <c r="N23" s="674">
        <f t="shared" si="6"/>
        <v>98</v>
      </c>
    </row>
    <row r="24" spans="2:14" ht="12.75">
      <c r="B24" s="208" t="s">
        <v>58</v>
      </c>
      <c r="C24" s="208">
        <v>6</v>
      </c>
      <c r="D24" s="208">
        <v>11</v>
      </c>
      <c r="E24" s="266">
        <v>3</v>
      </c>
      <c r="F24" s="644">
        <f t="shared" si="4"/>
        <v>20</v>
      </c>
      <c r="G24" s="267">
        <v>9</v>
      </c>
      <c r="H24" s="208">
        <v>7</v>
      </c>
      <c r="I24" s="208">
        <v>10</v>
      </c>
      <c r="J24" s="208">
        <v>12</v>
      </c>
      <c r="K24" s="208">
        <v>10</v>
      </c>
      <c r="L24" s="266">
        <v>6</v>
      </c>
      <c r="M24" s="655">
        <f t="shared" si="5"/>
        <v>54</v>
      </c>
      <c r="N24" s="674">
        <f t="shared" si="6"/>
        <v>74</v>
      </c>
    </row>
    <row r="25" spans="2:14" ht="13.5" thickBot="1">
      <c r="B25" s="278" t="s">
        <v>59</v>
      </c>
      <c r="C25" s="278">
        <v>3</v>
      </c>
      <c r="D25" s="278">
        <v>2</v>
      </c>
      <c r="E25" s="279">
        <v>2</v>
      </c>
      <c r="F25" s="645">
        <f t="shared" si="4"/>
        <v>7</v>
      </c>
      <c r="G25" s="280">
        <v>5</v>
      </c>
      <c r="H25" s="278">
        <v>5</v>
      </c>
      <c r="I25" s="278">
        <v>6</v>
      </c>
      <c r="J25" s="278">
        <v>6</v>
      </c>
      <c r="K25" s="278">
        <v>5</v>
      </c>
      <c r="L25" s="279">
        <v>12</v>
      </c>
      <c r="M25" s="656">
        <f t="shared" si="5"/>
        <v>39</v>
      </c>
      <c r="N25" s="675">
        <f t="shared" si="6"/>
        <v>46</v>
      </c>
    </row>
    <row r="26" spans="2:14" ht="13.5" thickBot="1">
      <c r="B26" s="659" t="s">
        <v>60</v>
      </c>
      <c r="C26" s="660">
        <f>SUM(C19:C25)</f>
        <v>54</v>
      </c>
      <c r="D26" s="660">
        <f>SUM(D19:D25)</f>
        <v>40</v>
      </c>
      <c r="E26" s="667">
        <f>SUM(E19:E25)</f>
        <v>44</v>
      </c>
      <c r="F26" s="668">
        <f>SUM(F19:F25)</f>
        <v>138</v>
      </c>
      <c r="G26" s="669">
        <f>SUM(G19:G25)</f>
        <v>60</v>
      </c>
      <c r="H26" s="660">
        <f aca="true" t="shared" si="7" ref="H26:N26">SUM(H19:H25)</f>
        <v>62</v>
      </c>
      <c r="I26" s="660">
        <f t="shared" si="7"/>
        <v>54</v>
      </c>
      <c r="J26" s="660">
        <f t="shared" si="7"/>
        <v>78</v>
      </c>
      <c r="K26" s="660">
        <f t="shared" si="7"/>
        <v>55</v>
      </c>
      <c r="L26" s="667">
        <f t="shared" si="7"/>
        <v>64</v>
      </c>
      <c r="M26" s="668">
        <f t="shared" si="7"/>
        <v>373</v>
      </c>
      <c r="N26" s="668">
        <f t="shared" si="7"/>
        <v>511</v>
      </c>
    </row>
    <row r="27" spans="2:14" ht="13.5" thickBot="1">
      <c r="B27" s="210"/>
      <c r="C27" s="210"/>
      <c r="D27" s="210"/>
      <c r="E27" s="210"/>
      <c r="F27" s="647"/>
      <c r="G27" s="210"/>
      <c r="H27" s="210"/>
      <c r="I27" s="210"/>
      <c r="J27" s="210"/>
      <c r="K27" s="210"/>
      <c r="L27" s="210"/>
      <c r="M27" s="646"/>
      <c r="N27" s="676"/>
    </row>
    <row r="28" spans="2:14" ht="12.75">
      <c r="B28" s="208" t="s">
        <v>352</v>
      </c>
      <c r="C28" s="327">
        <v>11</v>
      </c>
      <c r="D28" s="327">
        <v>14</v>
      </c>
      <c r="E28" s="328">
        <v>8</v>
      </c>
      <c r="F28" s="643">
        <f>C28+D28+E28</f>
        <v>33</v>
      </c>
      <c r="G28" s="329">
        <v>19</v>
      </c>
      <c r="H28" s="327">
        <v>18</v>
      </c>
      <c r="I28" s="327">
        <v>13</v>
      </c>
      <c r="J28" s="327">
        <v>19</v>
      </c>
      <c r="K28" s="327">
        <v>13</v>
      </c>
      <c r="L28" s="328">
        <v>15</v>
      </c>
      <c r="M28" s="643">
        <f>SUM(G28:L28)</f>
        <v>97</v>
      </c>
      <c r="N28" s="673">
        <f>M28+F28</f>
        <v>130</v>
      </c>
    </row>
    <row r="29" spans="2:14" ht="12.75">
      <c r="B29" s="299" t="s">
        <v>61</v>
      </c>
      <c r="C29" s="299">
        <v>1</v>
      </c>
      <c r="D29" s="299">
        <v>3</v>
      </c>
      <c r="E29" s="300">
        <v>4</v>
      </c>
      <c r="F29" s="644">
        <f>C29+D29+E29</f>
        <v>8</v>
      </c>
      <c r="G29" s="302">
        <v>2</v>
      </c>
      <c r="H29" s="299">
        <v>4</v>
      </c>
      <c r="I29" s="299">
        <v>6</v>
      </c>
      <c r="J29" s="299">
        <v>4</v>
      </c>
      <c r="K29" s="299">
        <v>4</v>
      </c>
      <c r="L29" s="300">
        <v>9</v>
      </c>
      <c r="M29" s="644">
        <f>SUM(G29:L29)</f>
        <v>29</v>
      </c>
      <c r="N29" s="674">
        <f>M29+F29</f>
        <v>37</v>
      </c>
    </row>
    <row r="30" spans="2:14" ht="12.75">
      <c r="B30" s="208" t="s">
        <v>62</v>
      </c>
      <c r="C30" s="208">
        <v>5</v>
      </c>
      <c r="D30" s="208">
        <v>1</v>
      </c>
      <c r="E30" s="266">
        <v>5</v>
      </c>
      <c r="F30" s="644">
        <f aca="true" t="shared" si="8" ref="F30:F35">C30+D30+E30</f>
        <v>11</v>
      </c>
      <c r="G30" s="267">
        <v>2</v>
      </c>
      <c r="H30" s="208">
        <v>4</v>
      </c>
      <c r="I30" s="208">
        <v>6</v>
      </c>
      <c r="J30" s="208">
        <v>2</v>
      </c>
      <c r="K30" s="208">
        <v>2</v>
      </c>
      <c r="L30" s="266">
        <v>1</v>
      </c>
      <c r="M30" s="644">
        <f aca="true" t="shared" si="9" ref="M30:M35">SUM(G30:L30)</f>
        <v>17</v>
      </c>
      <c r="N30" s="674">
        <f aca="true" t="shared" si="10" ref="N30:N35">M30+F30</f>
        <v>28</v>
      </c>
    </row>
    <row r="31" spans="2:14" ht="12.75">
      <c r="B31" s="208" t="s">
        <v>63</v>
      </c>
      <c r="C31" s="208">
        <v>2</v>
      </c>
      <c r="D31" s="208">
        <v>4</v>
      </c>
      <c r="E31" s="266">
        <v>1</v>
      </c>
      <c r="F31" s="644">
        <f t="shared" si="8"/>
        <v>7</v>
      </c>
      <c r="G31" s="267">
        <v>1</v>
      </c>
      <c r="H31" s="208">
        <v>6</v>
      </c>
      <c r="I31" s="208">
        <v>2</v>
      </c>
      <c r="J31" s="208">
        <v>7</v>
      </c>
      <c r="K31" s="208">
        <v>2</v>
      </c>
      <c r="L31" s="266">
        <v>7</v>
      </c>
      <c r="M31" s="644">
        <f t="shared" si="9"/>
        <v>25</v>
      </c>
      <c r="N31" s="674">
        <f t="shared" si="10"/>
        <v>32</v>
      </c>
    </row>
    <row r="32" spans="2:14" ht="12.75">
      <c r="B32" s="208" t="s">
        <v>64</v>
      </c>
      <c r="C32" s="208">
        <v>5</v>
      </c>
      <c r="D32" s="208">
        <v>2</v>
      </c>
      <c r="E32" s="266">
        <v>6</v>
      </c>
      <c r="F32" s="644">
        <f t="shared" si="8"/>
        <v>13</v>
      </c>
      <c r="G32" s="267">
        <v>4</v>
      </c>
      <c r="H32" s="208">
        <v>2</v>
      </c>
      <c r="I32" s="208">
        <v>3</v>
      </c>
      <c r="J32" s="208">
        <v>7</v>
      </c>
      <c r="K32" s="208">
        <v>5</v>
      </c>
      <c r="L32" s="266">
        <v>2</v>
      </c>
      <c r="M32" s="644">
        <f t="shared" si="9"/>
        <v>23</v>
      </c>
      <c r="N32" s="674">
        <f t="shared" si="10"/>
        <v>36</v>
      </c>
    </row>
    <row r="33" spans="2:14" ht="12.75">
      <c r="B33" s="208" t="s">
        <v>65</v>
      </c>
      <c r="C33" s="208">
        <v>5</v>
      </c>
      <c r="D33" s="208">
        <v>3</v>
      </c>
      <c r="E33" s="266">
        <v>2</v>
      </c>
      <c r="F33" s="644">
        <f t="shared" si="8"/>
        <v>10</v>
      </c>
      <c r="G33" s="267">
        <v>4</v>
      </c>
      <c r="H33" s="208">
        <v>3</v>
      </c>
      <c r="I33" s="208">
        <v>3</v>
      </c>
      <c r="J33" s="208">
        <v>1</v>
      </c>
      <c r="K33" s="208">
        <v>1</v>
      </c>
      <c r="L33" s="266">
        <v>3</v>
      </c>
      <c r="M33" s="644">
        <f t="shared" si="9"/>
        <v>15</v>
      </c>
      <c r="N33" s="674">
        <f t="shared" si="10"/>
        <v>25</v>
      </c>
    </row>
    <row r="34" spans="2:14" ht="12.75">
      <c r="B34" s="208" t="s">
        <v>66</v>
      </c>
      <c r="C34" s="208">
        <v>3</v>
      </c>
      <c r="D34" s="208">
        <v>1</v>
      </c>
      <c r="E34" s="266">
        <v>5</v>
      </c>
      <c r="F34" s="644">
        <f t="shared" si="8"/>
        <v>9</v>
      </c>
      <c r="G34" s="267">
        <v>4</v>
      </c>
      <c r="H34" s="208">
        <v>6</v>
      </c>
      <c r="I34" s="208">
        <v>4</v>
      </c>
      <c r="J34" s="208">
        <v>3</v>
      </c>
      <c r="K34" s="208">
        <v>0</v>
      </c>
      <c r="L34" s="266">
        <v>4</v>
      </c>
      <c r="M34" s="644">
        <f t="shared" si="9"/>
        <v>21</v>
      </c>
      <c r="N34" s="674">
        <f t="shared" si="10"/>
        <v>30</v>
      </c>
    </row>
    <row r="35" spans="2:14" ht="13.5" thickBot="1">
      <c r="B35" s="278" t="s">
        <v>67</v>
      </c>
      <c r="C35" s="278">
        <v>4</v>
      </c>
      <c r="D35" s="278">
        <v>7</v>
      </c>
      <c r="E35" s="279">
        <v>4</v>
      </c>
      <c r="F35" s="645">
        <f t="shared" si="8"/>
        <v>15</v>
      </c>
      <c r="G35" s="280">
        <v>4</v>
      </c>
      <c r="H35" s="278">
        <v>2</v>
      </c>
      <c r="I35" s="278">
        <v>3</v>
      </c>
      <c r="J35" s="278">
        <v>1</v>
      </c>
      <c r="K35" s="278">
        <v>5</v>
      </c>
      <c r="L35" s="279">
        <v>2</v>
      </c>
      <c r="M35" s="657">
        <f t="shared" si="9"/>
        <v>17</v>
      </c>
      <c r="N35" s="677">
        <f t="shared" si="10"/>
        <v>32</v>
      </c>
    </row>
    <row r="36" spans="2:14" ht="13.5" thickBot="1">
      <c r="B36" s="659" t="s">
        <v>68</v>
      </c>
      <c r="C36" s="660">
        <f>SUM(C28:C35)</f>
        <v>36</v>
      </c>
      <c r="D36" s="660">
        <f>SUM(D28:D35)</f>
        <v>35</v>
      </c>
      <c r="E36" s="667">
        <f aca="true" t="shared" si="11" ref="E36:N36">SUM(E28:E35)</f>
        <v>35</v>
      </c>
      <c r="F36" s="668">
        <f t="shared" si="11"/>
        <v>106</v>
      </c>
      <c r="G36" s="669">
        <f t="shared" si="11"/>
        <v>40</v>
      </c>
      <c r="H36" s="660">
        <f t="shared" si="11"/>
        <v>45</v>
      </c>
      <c r="I36" s="660">
        <f t="shared" si="11"/>
        <v>40</v>
      </c>
      <c r="J36" s="660">
        <f t="shared" si="11"/>
        <v>44</v>
      </c>
      <c r="K36" s="660">
        <f t="shared" si="11"/>
        <v>32</v>
      </c>
      <c r="L36" s="667">
        <f t="shared" si="11"/>
        <v>43</v>
      </c>
      <c r="M36" s="668">
        <f t="shared" si="11"/>
        <v>244</v>
      </c>
      <c r="N36" s="668">
        <f t="shared" si="11"/>
        <v>350</v>
      </c>
    </row>
    <row r="37" spans="2:14" ht="13.5" thickBot="1">
      <c r="B37" s="212"/>
      <c r="C37" s="212"/>
      <c r="D37" s="212"/>
      <c r="E37" s="212"/>
      <c r="F37" s="647"/>
      <c r="G37" s="212"/>
      <c r="H37" s="212"/>
      <c r="I37" s="212"/>
      <c r="J37" s="212"/>
      <c r="K37" s="212"/>
      <c r="L37" s="212"/>
      <c r="M37" s="647"/>
      <c r="N37" s="678"/>
    </row>
    <row r="38" spans="2:14" ht="12.75">
      <c r="B38" s="208" t="s">
        <v>69</v>
      </c>
      <c r="C38" s="208">
        <v>18</v>
      </c>
      <c r="D38" s="208">
        <v>18</v>
      </c>
      <c r="E38" s="266">
        <v>19</v>
      </c>
      <c r="F38" s="643">
        <f aca="true" t="shared" si="12" ref="F38:F43">C38+D38+E38</f>
        <v>55</v>
      </c>
      <c r="G38" s="267">
        <v>27</v>
      </c>
      <c r="H38" s="208">
        <v>26</v>
      </c>
      <c r="I38" s="208">
        <v>24</v>
      </c>
      <c r="J38" s="208">
        <v>15</v>
      </c>
      <c r="K38" s="208">
        <v>26</v>
      </c>
      <c r="L38" s="266">
        <v>10</v>
      </c>
      <c r="M38" s="643">
        <f>SUM(G38:L38)</f>
        <v>128</v>
      </c>
      <c r="N38" s="673">
        <f aca="true" t="shared" si="13" ref="N38:N43">M38+F38</f>
        <v>183</v>
      </c>
    </row>
    <row r="39" spans="2:14" ht="12.75">
      <c r="B39" s="208" t="s">
        <v>292</v>
      </c>
      <c r="C39" s="208">
        <v>21</v>
      </c>
      <c r="D39" s="208">
        <v>25</v>
      </c>
      <c r="E39" s="266">
        <v>11</v>
      </c>
      <c r="F39" s="644">
        <f t="shared" si="12"/>
        <v>57</v>
      </c>
      <c r="G39" s="267">
        <v>17</v>
      </c>
      <c r="H39" s="208">
        <v>24</v>
      </c>
      <c r="I39" s="208">
        <v>17</v>
      </c>
      <c r="J39" s="208">
        <v>14</v>
      </c>
      <c r="K39" s="208">
        <v>21</v>
      </c>
      <c r="L39" s="266">
        <v>12</v>
      </c>
      <c r="M39" s="644">
        <f>SUM(G39:L39)</f>
        <v>105</v>
      </c>
      <c r="N39" s="674">
        <f t="shared" si="13"/>
        <v>162</v>
      </c>
    </row>
    <row r="40" spans="2:14" ht="12.75">
      <c r="B40" s="208" t="s">
        <v>293</v>
      </c>
      <c r="C40" s="208"/>
      <c r="D40" s="208"/>
      <c r="E40" s="266"/>
      <c r="F40" s="644"/>
      <c r="G40" s="267"/>
      <c r="H40" s="208"/>
      <c r="I40" s="208"/>
      <c r="J40" s="208"/>
      <c r="K40" s="208"/>
      <c r="L40" s="266"/>
      <c r="M40" s="644"/>
      <c r="N40" s="674"/>
    </row>
    <row r="41" spans="2:14" ht="12.75">
      <c r="B41" s="208" t="s">
        <v>70</v>
      </c>
      <c r="C41" s="208">
        <v>9</v>
      </c>
      <c r="D41" s="208">
        <v>10</v>
      </c>
      <c r="E41" s="266">
        <v>7</v>
      </c>
      <c r="F41" s="644">
        <f t="shared" si="12"/>
        <v>26</v>
      </c>
      <c r="G41" s="267">
        <v>14</v>
      </c>
      <c r="H41" s="208">
        <v>20</v>
      </c>
      <c r="I41" s="208">
        <v>14</v>
      </c>
      <c r="J41" s="208">
        <v>17</v>
      </c>
      <c r="K41" s="208">
        <v>8</v>
      </c>
      <c r="L41" s="266">
        <v>9</v>
      </c>
      <c r="M41" s="644">
        <f>SUM(G41:L41)</f>
        <v>82</v>
      </c>
      <c r="N41" s="674">
        <f t="shared" si="13"/>
        <v>108</v>
      </c>
    </row>
    <row r="42" spans="2:14" ht="12.75">
      <c r="B42" s="208" t="s">
        <v>71</v>
      </c>
      <c r="C42" s="208">
        <v>7</v>
      </c>
      <c r="D42" s="208">
        <v>6</v>
      </c>
      <c r="E42" s="266">
        <v>8</v>
      </c>
      <c r="F42" s="644">
        <f t="shared" si="12"/>
        <v>21</v>
      </c>
      <c r="G42" s="267">
        <v>10</v>
      </c>
      <c r="H42" s="208">
        <v>6</v>
      </c>
      <c r="I42" s="208">
        <v>10</v>
      </c>
      <c r="J42" s="208">
        <v>9</v>
      </c>
      <c r="K42" s="208">
        <v>8</v>
      </c>
      <c r="L42" s="266">
        <v>8</v>
      </c>
      <c r="M42" s="644">
        <f>SUM(G42:L42)</f>
        <v>51</v>
      </c>
      <c r="N42" s="674">
        <f t="shared" si="13"/>
        <v>72</v>
      </c>
    </row>
    <row r="43" spans="2:14" ht="13.5" thickBot="1">
      <c r="B43" s="278" t="s">
        <v>72</v>
      </c>
      <c r="C43" s="278">
        <v>1</v>
      </c>
      <c r="D43" s="278">
        <v>1</v>
      </c>
      <c r="E43" s="279">
        <v>4</v>
      </c>
      <c r="F43" s="645">
        <f t="shared" si="12"/>
        <v>6</v>
      </c>
      <c r="G43" s="280"/>
      <c r="H43" s="278"/>
      <c r="I43" s="278"/>
      <c r="J43" s="278"/>
      <c r="K43" s="278"/>
      <c r="L43" s="279"/>
      <c r="M43" s="645"/>
      <c r="N43" s="675">
        <f t="shared" si="13"/>
        <v>6</v>
      </c>
    </row>
    <row r="44" spans="2:14" ht="13.5" thickBot="1">
      <c r="B44" s="659" t="s">
        <v>73</v>
      </c>
      <c r="C44" s="660">
        <f>SUM(C38:C43)</f>
        <v>56</v>
      </c>
      <c r="D44" s="660">
        <f>SUM(D38:D43)</f>
        <v>60</v>
      </c>
      <c r="E44" s="667">
        <f>SUM(E38:E43)</f>
        <v>49</v>
      </c>
      <c r="F44" s="668">
        <f>SUM(F38:F43)</f>
        <v>165</v>
      </c>
      <c r="G44" s="669">
        <f>SUM(G38:G43)</f>
        <v>68</v>
      </c>
      <c r="H44" s="669">
        <f aca="true" t="shared" si="14" ref="H44:N44">SUM(H38:H43)</f>
        <v>76</v>
      </c>
      <c r="I44" s="669">
        <f t="shared" si="14"/>
        <v>65</v>
      </c>
      <c r="J44" s="669">
        <f t="shared" si="14"/>
        <v>55</v>
      </c>
      <c r="K44" s="669">
        <f t="shared" si="14"/>
        <v>63</v>
      </c>
      <c r="L44" s="670">
        <f t="shared" si="14"/>
        <v>39</v>
      </c>
      <c r="M44" s="668">
        <f t="shared" si="14"/>
        <v>366</v>
      </c>
      <c r="N44" s="668">
        <f t="shared" si="14"/>
        <v>531</v>
      </c>
    </row>
    <row r="45" spans="2:14" ht="13.5" thickBot="1">
      <c r="B45" s="283"/>
      <c r="C45" s="212"/>
      <c r="D45" s="212"/>
      <c r="E45" s="212"/>
      <c r="F45" s="647"/>
      <c r="G45" s="212"/>
      <c r="H45" s="212"/>
      <c r="I45" s="212"/>
      <c r="J45" s="212"/>
      <c r="K45" s="212"/>
      <c r="L45" s="212"/>
      <c r="M45" s="647"/>
      <c r="N45" s="679"/>
    </row>
    <row r="46" spans="2:14" ht="12.75">
      <c r="B46" s="208" t="s">
        <v>74</v>
      </c>
      <c r="C46" s="211">
        <v>12</v>
      </c>
      <c r="D46" s="211">
        <v>22</v>
      </c>
      <c r="E46" s="271">
        <v>21</v>
      </c>
      <c r="F46" s="643">
        <f>C46+D46+E46</f>
        <v>55</v>
      </c>
      <c r="G46" s="267">
        <v>24</v>
      </c>
      <c r="H46" s="208">
        <v>31</v>
      </c>
      <c r="I46" s="208">
        <v>21</v>
      </c>
      <c r="J46" s="208">
        <v>21</v>
      </c>
      <c r="K46" s="208">
        <v>25</v>
      </c>
      <c r="L46" s="266">
        <v>23</v>
      </c>
      <c r="M46" s="643">
        <f>G46+H46+I46+J46+K46+L46</f>
        <v>145</v>
      </c>
      <c r="N46" s="673">
        <f>F46+M46</f>
        <v>200</v>
      </c>
    </row>
    <row r="47" spans="2:14" ht="12.75">
      <c r="B47" s="208" t="s">
        <v>75</v>
      </c>
      <c r="C47" s="208">
        <v>34</v>
      </c>
      <c r="D47" s="208">
        <v>37</v>
      </c>
      <c r="E47" s="266">
        <v>45</v>
      </c>
      <c r="F47" s="644">
        <f>C47+D47+E47</f>
        <v>116</v>
      </c>
      <c r="G47" s="267">
        <v>40</v>
      </c>
      <c r="H47" s="208">
        <v>50</v>
      </c>
      <c r="I47" s="208">
        <v>51</v>
      </c>
      <c r="J47" s="208">
        <v>37</v>
      </c>
      <c r="K47" s="208">
        <v>43</v>
      </c>
      <c r="L47" s="266">
        <v>49</v>
      </c>
      <c r="M47" s="644">
        <f>G47+H47+I47+J47+K47+L47</f>
        <v>270</v>
      </c>
      <c r="N47" s="674">
        <f>F47+M47</f>
        <v>386</v>
      </c>
    </row>
    <row r="48" spans="2:14" ht="12.75">
      <c r="B48" s="208" t="s">
        <v>76</v>
      </c>
      <c r="C48" s="327">
        <v>41</v>
      </c>
      <c r="D48" s="327">
        <v>32</v>
      </c>
      <c r="E48" s="328">
        <v>44</v>
      </c>
      <c r="F48" s="644">
        <f>C48+D48+E48</f>
        <v>117</v>
      </c>
      <c r="G48" s="267">
        <v>35</v>
      </c>
      <c r="H48" s="208">
        <v>33</v>
      </c>
      <c r="I48" s="208">
        <v>28</v>
      </c>
      <c r="J48" s="208">
        <v>29</v>
      </c>
      <c r="K48" s="208">
        <v>33</v>
      </c>
      <c r="L48" s="266">
        <v>29</v>
      </c>
      <c r="M48" s="644">
        <f>G48+H48+I48+J48+K48+L48</f>
        <v>187</v>
      </c>
      <c r="N48" s="674">
        <f>F48+M48</f>
        <v>304</v>
      </c>
    </row>
    <row r="49" spans="2:14" ht="13.5" thickBot="1">
      <c r="B49" s="278" t="s">
        <v>77</v>
      </c>
      <c r="C49" s="284">
        <v>19</v>
      </c>
      <c r="D49" s="378">
        <v>22</v>
      </c>
      <c r="E49" s="285">
        <v>23</v>
      </c>
      <c r="F49" s="645">
        <f>C49+D49+E49</f>
        <v>64</v>
      </c>
      <c r="G49" s="280">
        <v>22</v>
      </c>
      <c r="H49" s="278">
        <v>14</v>
      </c>
      <c r="I49" s="278">
        <v>17</v>
      </c>
      <c r="J49" s="278">
        <v>17</v>
      </c>
      <c r="K49" s="278">
        <v>18</v>
      </c>
      <c r="L49" s="279">
        <v>21</v>
      </c>
      <c r="M49" s="645">
        <f>G49+H49+I49+J49+K49+L49</f>
        <v>109</v>
      </c>
      <c r="N49" s="675">
        <f>F49+M49</f>
        <v>173</v>
      </c>
    </row>
    <row r="50" spans="2:14" ht="13.5" thickBot="1">
      <c r="B50" s="659" t="s">
        <v>78</v>
      </c>
      <c r="C50" s="660">
        <f>SUM(C46:C49)</f>
        <v>106</v>
      </c>
      <c r="D50" s="660">
        <f aca="true" t="shared" si="15" ref="D50:N50">SUM(D46:D49)</f>
        <v>113</v>
      </c>
      <c r="E50" s="667">
        <f t="shared" si="15"/>
        <v>133</v>
      </c>
      <c r="F50" s="668">
        <f t="shared" si="15"/>
        <v>352</v>
      </c>
      <c r="G50" s="669">
        <f t="shared" si="15"/>
        <v>121</v>
      </c>
      <c r="H50" s="660">
        <f t="shared" si="15"/>
        <v>128</v>
      </c>
      <c r="I50" s="660">
        <f t="shared" si="15"/>
        <v>117</v>
      </c>
      <c r="J50" s="660">
        <f t="shared" si="15"/>
        <v>104</v>
      </c>
      <c r="K50" s="660">
        <f t="shared" si="15"/>
        <v>119</v>
      </c>
      <c r="L50" s="667">
        <f t="shared" si="15"/>
        <v>122</v>
      </c>
      <c r="M50" s="668">
        <f t="shared" si="15"/>
        <v>711</v>
      </c>
      <c r="N50" s="668">
        <f t="shared" si="15"/>
        <v>1063</v>
      </c>
    </row>
    <row r="51" spans="2:14" ht="13.5" thickBot="1">
      <c r="B51" s="212"/>
      <c r="C51" s="212"/>
      <c r="D51" s="212"/>
      <c r="E51" s="212"/>
      <c r="F51" s="647"/>
      <c r="G51" s="212"/>
      <c r="H51" s="212"/>
      <c r="I51" s="212"/>
      <c r="J51" s="212"/>
      <c r="K51" s="212"/>
      <c r="L51" s="212"/>
      <c r="M51" s="647"/>
      <c r="N51" s="678"/>
    </row>
    <row r="52" spans="2:14" ht="12.75">
      <c r="B52" s="208" t="s">
        <v>79</v>
      </c>
      <c r="C52" s="208">
        <v>28</v>
      </c>
      <c r="D52" s="208">
        <v>25</v>
      </c>
      <c r="E52" s="266">
        <v>26</v>
      </c>
      <c r="F52" s="643">
        <f>C52+D52+E52</f>
        <v>79</v>
      </c>
      <c r="G52" s="267">
        <v>22</v>
      </c>
      <c r="H52" s="208">
        <v>27</v>
      </c>
      <c r="I52" s="208">
        <v>21</v>
      </c>
      <c r="J52" s="208">
        <v>30</v>
      </c>
      <c r="K52" s="208">
        <v>20</v>
      </c>
      <c r="L52" s="266">
        <v>24</v>
      </c>
      <c r="M52" s="643">
        <f>SUM(G52:L52)</f>
        <v>144</v>
      </c>
      <c r="N52" s="673">
        <f>M52+F52</f>
        <v>223</v>
      </c>
    </row>
    <row r="53" spans="2:14" ht="12.75">
      <c r="B53" s="208" t="s">
        <v>80</v>
      </c>
      <c r="C53" s="208">
        <v>19</v>
      </c>
      <c r="D53" s="208">
        <v>36</v>
      </c>
      <c r="E53" s="266">
        <v>17</v>
      </c>
      <c r="F53" s="644">
        <f>C53+D53+E53</f>
        <v>72</v>
      </c>
      <c r="G53" s="267">
        <v>25</v>
      </c>
      <c r="H53" s="208">
        <v>26</v>
      </c>
      <c r="I53" s="208">
        <v>24</v>
      </c>
      <c r="J53" s="208">
        <v>17</v>
      </c>
      <c r="K53" s="208">
        <v>25</v>
      </c>
      <c r="L53" s="266">
        <v>15</v>
      </c>
      <c r="M53" s="644">
        <f>SUM(G53:L53)</f>
        <v>132</v>
      </c>
      <c r="N53" s="674">
        <f>M53+F53</f>
        <v>204</v>
      </c>
    </row>
    <row r="54" spans="2:14" ht="13.5" thickBot="1">
      <c r="B54" s="278" t="s">
        <v>81</v>
      </c>
      <c r="C54" s="278">
        <v>28</v>
      </c>
      <c r="D54" s="278">
        <v>25</v>
      </c>
      <c r="E54" s="279">
        <v>31</v>
      </c>
      <c r="F54" s="645">
        <f>C54+D54+E54</f>
        <v>84</v>
      </c>
      <c r="G54" s="280">
        <v>36</v>
      </c>
      <c r="H54" s="278">
        <v>19</v>
      </c>
      <c r="I54" s="278">
        <v>25</v>
      </c>
      <c r="J54" s="278">
        <v>26</v>
      </c>
      <c r="K54" s="278">
        <v>19</v>
      </c>
      <c r="L54" s="279">
        <v>16</v>
      </c>
      <c r="M54" s="645">
        <f>SUM(G54:L54)</f>
        <v>141</v>
      </c>
      <c r="N54" s="675">
        <f>M54+F54</f>
        <v>225</v>
      </c>
    </row>
    <row r="55" spans="2:14" ht="13.5" thickBot="1">
      <c r="B55" s="659" t="s">
        <v>82</v>
      </c>
      <c r="C55" s="660">
        <f aca="true" t="shared" si="16" ref="C55:N55">C52+C53+C54</f>
        <v>75</v>
      </c>
      <c r="D55" s="660">
        <f t="shared" si="16"/>
        <v>86</v>
      </c>
      <c r="E55" s="667">
        <f t="shared" si="16"/>
        <v>74</v>
      </c>
      <c r="F55" s="668">
        <f t="shared" si="16"/>
        <v>235</v>
      </c>
      <c r="G55" s="669">
        <f t="shared" si="16"/>
        <v>83</v>
      </c>
      <c r="H55" s="660">
        <f t="shared" si="16"/>
        <v>72</v>
      </c>
      <c r="I55" s="660">
        <f t="shared" si="16"/>
        <v>70</v>
      </c>
      <c r="J55" s="660">
        <f t="shared" si="16"/>
        <v>73</v>
      </c>
      <c r="K55" s="660">
        <f t="shared" si="16"/>
        <v>64</v>
      </c>
      <c r="L55" s="667">
        <f t="shared" si="16"/>
        <v>55</v>
      </c>
      <c r="M55" s="668">
        <f t="shared" si="16"/>
        <v>417</v>
      </c>
      <c r="N55" s="668">
        <f t="shared" si="16"/>
        <v>652</v>
      </c>
    </row>
    <row r="56" spans="2:14" ht="13.5" thickBot="1">
      <c r="B56" s="212"/>
      <c r="C56" s="212"/>
      <c r="D56" s="212"/>
      <c r="E56" s="212"/>
      <c r="F56" s="647"/>
      <c r="G56" s="212"/>
      <c r="H56" s="212"/>
      <c r="I56" s="212"/>
      <c r="J56" s="212"/>
      <c r="K56" s="212"/>
      <c r="L56" s="212"/>
      <c r="M56" s="647"/>
      <c r="N56" s="678"/>
    </row>
    <row r="57" spans="2:14" ht="12.75">
      <c r="B57" s="208" t="s">
        <v>83</v>
      </c>
      <c r="C57" s="208">
        <v>19</v>
      </c>
      <c r="D57" s="208">
        <v>19</v>
      </c>
      <c r="E57" s="266">
        <v>18</v>
      </c>
      <c r="F57" s="648">
        <f>C57+D57+E57</f>
        <v>56</v>
      </c>
      <c r="G57" s="267">
        <v>17</v>
      </c>
      <c r="H57" s="208">
        <v>13</v>
      </c>
      <c r="I57" s="208">
        <v>14</v>
      </c>
      <c r="J57" s="208">
        <v>19</v>
      </c>
      <c r="K57" s="208">
        <v>14</v>
      </c>
      <c r="L57" s="266">
        <v>15</v>
      </c>
      <c r="M57" s="648">
        <f>SUM(G57:L57)</f>
        <v>92</v>
      </c>
      <c r="N57" s="680">
        <f>M57+F57</f>
        <v>148</v>
      </c>
    </row>
    <row r="58" spans="2:14" ht="12.75">
      <c r="B58" s="208" t="s">
        <v>450</v>
      </c>
      <c r="C58" s="208">
        <v>17</v>
      </c>
      <c r="D58" s="208">
        <v>12</v>
      </c>
      <c r="E58" s="266">
        <v>17</v>
      </c>
      <c r="F58" s="645">
        <f>C58+D58+E58</f>
        <v>46</v>
      </c>
      <c r="G58" s="267">
        <v>15</v>
      </c>
      <c r="H58" s="208">
        <v>22</v>
      </c>
      <c r="I58" s="208">
        <v>20</v>
      </c>
      <c r="J58" s="208">
        <v>10</v>
      </c>
      <c r="K58" s="208">
        <v>10</v>
      </c>
      <c r="L58" s="266">
        <v>18</v>
      </c>
      <c r="M58" s="645">
        <f>SUM(G58:L58)</f>
        <v>95</v>
      </c>
      <c r="N58" s="675">
        <f>M58+F58</f>
        <v>141</v>
      </c>
    </row>
    <row r="59" spans="2:14" ht="12.75">
      <c r="B59" s="208" t="s">
        <v>84</v>
      </c>
      <c r="C59" s="208">
        <v>13</v>
      </c>
      <c r="D59" s="208">
        <v>11</v>
      </c>
      <c r="E59" s="266">
        <v>11</v>
      </c>
      <c r="F59" s="645">
        <f>C59+D59+E59</f>
        <v>35</v>
      </c>
      <c r="G59" s="267">
        <v>14</v>
      </c>
      <c r="H59" s="208">
        <v>14</v>
      </c>
      <c r="I59" s="208">
        <v>8</v>
      </c>
      <c r="J59" s="208">
        <v>8</v>
      </c>
      <c r="K59" s="208">
        <v>12</v>
      </c>
      <c r="L59" s="266">
        <v>10</v>
      </c>
      <c r="M59" s="645">
        <f>SUM(G59:L59)</f>
        <v>66</v>
      </c>
      <c r="N59" s="675">
        <f>M59+F59</f>
        <v>101</v>
      </c>
    </row>
    <row r="60" spans="2:14" ht="13.5" thickBot="1">
      <c r="B60" s="278" t="s">
        <v>85</v>
      </c>
      <c r="C60" s="278">
        <v>7</v>
      </c>
      <c r="D60" s="278">
        <v>8</v>
      </c>
      <c r="E60" s="279">
        <v>10</v>
      </c>
      <c r="F60" s="645">
        <f>C60+D60+E60</f>
        <v>25</v>
      </c>
      <c r="G60" s="280">
        <v>13</v>
      </c>
      <c r="H60" s="278">
        <v>9</v>
      </c>
      <c r="I60" s="278">
        <v>12</v>
      </c>
      <c r="J60" s="278">
        <v>17</v>
      </c>
      <c r="K60" s="278">
        <v>12</v>
      </c>
      <c r="L60" s="279">
        <v>12</v>
      </c>
      <c r="M60" s="645">
        <f>SUM(G60:L60)</f>
        <v>75</v>
      </c>
      <c r="N60" s="675">
        <f>M60+F60</f>
        <v>100</v>
      </c>
    </row>
    <row r="61" spans="2:14" ht="13.5" thickBot="1">
      <c r="B61" s="661" t="s">
        <v>86</v>
      </c>
      <c r="C61" s="662">
        <f>SUM(C57:C60)</f>
        <v>56</v>
      </c>
      <c r="D61" s="662">
        <f aca="true" t="shared" si="17" ref="D61:N61">SUM(D57:D60)</f>
        <v>50</v>
      </c>
      <c r="E61" s="663">
        <f t="shared" si="17"/>
        <v>56</v>
      </c>
      <c r="F61" s="664">
        <f t="shared" si="17"/>
        <v>162</v>
      </c>
      <c r="G61" s="665">
        <f t="shared" si="17"/>
        <v>59</v>
      </c>
      <c r="H61" s="662">
        <f t="shared" si="17"/>
        <v>58</v>
      </c>
      <c r="I61" s="662">
        <f t="shared" si="17"/>
        <v>54</v>
      </c>
      <c r="J61" s="662">
        <f t="shared" si="17"/>
        <v>54</v>
      </c>
      <c r="K61" s="662">
        <f t="shared" si="17"/>
        <v>48</v>
      </c>
      <c r="L61" s="662">
        <f t="shared" si="17"/>
        <v>55</v>
      </c>
      <c r="M61" s="663">
        <f t="shared" si="17"/>
        <v>328</v>
      </c>
      <c r="N61" s="664">
        <f t="shared" si="17"/>
        <v>490</v>
      </c>
    </row>
    <row r="62" spans="2:14" ht="13.5" thickBot="1">
      <c r="B62" s="338"/>
      <c r="C62" s="338"/>
      <c r="D62" s="338"/>
      <c r="E62" s="338"/>
      <c r="F62" s="649"/>
      <c r="G62" s="338"/>
      <c r="H62" s="338"/>
      <c r="I62" s="338"/>
      <c r="J62" s="338"/>
      <c r="K62" s="338"/>
      <c r="L62" s="338"/>
      <c r="M62" s="649"/>
      <c r="N62" s="681"/>
    </row>
    <row r="63" spans="2:14" ht="12.75">
      <c r="B63" s="204" t="s">
        <v>87</v>
      </c>
      <c r="C63" s="206">
        <v>40</v>
      </c>
      <c r="D63" s="206">
        <v>47</v>
      </c>
      <c r="E63" s="308">
        <v>62</v>
      </c>
      <c r="F63" s="650">
        <f>E63+D63+C63</f>
        <v>149</v>
      </c>
      <c r="G63" s="309">
        <v>41</v>
      </c>
      <c r="H63" s="206">
        <v>42</v>
      </c>
      <c r="I63" s="206">
        <v>47</v>
      </c>
      <c r="J63" s="206">
        <v>39</v>
      </c>
      <c r="K63" s="206">
        <v>47</v>
      </c>
      <c r="L63" s="308">
        <v>44</v>
      </c>
      <c r="M63" s="650">
        <f>SUM(G63:L63)</f>
        <v>260</v>
      </c>
      <c r="N63" s="682">
        <f>M63+F63</f>
        <v>409</v>
      </c>
    </row>
    <row r="64" spans="2:14" ht="12.75">
      <c r="B64" s="208" t="s">
        <v>88</v>
      </c>
      <c r="C64" s="208">
        <v>21</v>
      </c>
      <c r="D64" s="208">
        <v>25</v>
      </c>
      <c r="E64" s="266">
        <v>18</v>
      </c>
      <c r="F64" s="651">
        <f>E64+D64+C64</f>
        <v>64</v>
      </c>
      <c r="G64" s="267">
        <v>23</v>
      </c>
      <c r="H64" s="208">
        <v>19</v>
      </c>
      <c r="I64" s="208">
        <v>23</v>
      </c>
      <c r="J64" s="208">
        <v>26</v>
      </c>
      <c r="K64" s="208">
        <v>17</v>
      </c>
      <c r="L64" s="266">
        <v>23</v>
      </c>
      <c r="M64" s="651">
        <f>SUM(G64:L64)</f>
        <v>131</v>
      </c>
      <c r="N64" s="683">
        <f>M64+F64</f>
        <v>195</v>
      </c>
    </row>
    <row r="65" spans="2:14" ht="12.75">
      <c r="B65" s="208" t="s">
        <v>351</v>
      </c>
      <c r="C65" s="208">
        <v>13</v>
      </c>
      <c r="D65" s="208">
        <v>11</v>
      </c>
      <c r="E65" s="266">
        <v>17</v>
      </c>
      <c r="F65" s="651">
        <f>E65+D65+C65</f>
        <v>41</v>
      </c>
      <c r="G65" s="267">
        <v>18</v>
      </c>
      <c r="H65" s="208">
        <v>13</v>
      </c>
      <c r="I65" s="208">
        <v>12</v>
      </c>
      <c r="J65" s="208">
        <v>15</v>
      </c>
      <c r="K65" s="208">
        <v>4</v>
      </c>
      <c r="L65" s="266">
        <v>17</v>
      </c>
      <c r="M65" s="651">
        <f>SUM(G65:L65)</f>
        <v>79</v>
      </c>
      <c r="N65" s="683">
        <f>M65+F65</f>
        <v>120</v>
      </c>
    </row>
    <row r="66" spans="2:14" ht="13.5" thickBot="1">
      <c r="B66" s="278" t="s">
        <v>89</v>
      </c>
      <c r="C66" s="278">
        <v>25</v>
      </c>
      <c r="D66" s="278">
        <v>25</v>
      </c>
      <c r="E66" s="279">
        <v>32</v>
      </c>
      <c r="F66" s="652">
        <f>E66+D66+C66</f>
        <v>82</v>
      </c>
      <c r="G66" s="280">
        <v>17</v>
      </c>
      <c r="H66" s="278">
        <v>29</v>
      </c>
      <c r="I66" s="278">
        <v>20</v>
      </c>
      <c r="J66" s="278">
        <v>15</v>
      </c>
      <c r="K66" s="278">
        <v>13</v>
      </c>
      <c r="L66" s="279">
        <v>8</v>
      </c>
      <c r="M66" s="652">
        <f>SUM(G66:L66)</f>
        <v>102</v>
      </c>
      <c r="N66" s="684">
        <f>M66+F66</f>
        <v>184</v>
      </c>
    </row>
    <row r="67" spans="2:14" ht="13.5" thickBot="1">
      <c r="B67" s="661" t="s">
        <v>90</v>
      </c>
      <c r="C67" s="662">
        <f>SUM(C63:C66)</f>
        <v>99</v>
      </c>
      <c r="D67" s="662">
        <f aca="true" t="shared" si="18" ref="D67:N67">SUM(D63:D66)</f>
        <v>108</v>
      </c>
      <c r="E67" s="663">
        <f t="shared" si="18"/>
        <v>129</v>
      </c>
      <c r="F67" s="664">
        <f t="shared" si="18"/>
        <v>336</v>
      </c>
      <c r="G67" s="665">
        <f t="shared" si="18"/>
        <v>99</v>
      </c>
      <c r="H67" s="662">
        <f t="shared" si="18"/>
        <v>103</v>
      </c>
      <c r="I67" s="662">
        <f t="shared" si="18"/>
        <v>102</v>
      </c>
      <c r="J67" s="662">
        <f t="shared" si="18"/>
        <v>95</v>
      </c>
      <c r="K67" s="662">
        <f t="shared" si="18"/>
        <v>81</v>
      </c>
      <c r="L67" s="663">
        <f t="shared" si="18"/>
        <v>92</v>
      </c>
      <c r="M67" s="664">
        <f t="shared" si="18"/>
        <v>572</v>
      </c>
      <c r="N67" s="666">
        <f t="shared" si="18"/>
        <v>908</v>
      </c>
    </row>
    <row r="68" spans="2:14" ht="13.5" thickBot="1">
      <c r="B68" s="210"/>
      <c r="C68" s="210"/>
      <c r="D68" s="210"/>
      <c r="E68" s="210"/>
      <c r="F68" s="646"/>
      <c r="G68" s="210"/>
      <c r="H68" s="210"/>
      <c r="I68" s="210"/>
      <c r="J68" s="210"/>
      <c r="K68" s="210"/>
      <c r="L68" s="210"/>
      <c r="M68" s="646"/>
      <c r="N68" s="676"/>
    </row>
    <row r="69" spans="2:14" ht="12.75">
      <c r="B69" s="208" t="s">
        <v>91</v>
      </c>
      <c r="C69" s="208">
        <v>11</v>
      </c>
      <c r="D69" s="208">
        <v>14</v>
      </c>
      <c r="E69" s="266">
        <v>20</v>
      </c>
      <c r="F69" s="643">
        <f>C69+D69+E69</f>
        <v>45</v>
      </c>
      <c r="G69" s="267">
        <v>18</v>
      </c>
      <c r="H69" s="208">
        <v>16</v>
      </c>
      <c r="I69" s="208">
        <v>18</v>
      </c>
      <c r="J69" s="208">
        <v>28</v>
      </c>
      <c r="K69" s="208">
        <v>16</v>
      </c>
      <c r="L69" s="266">
        <v>16</v>
      </c>
      <c r="M69" s="643">
        <f>SUM(G69:L69)</f>
        <v>112</v>
      </c>
      <c r="N69" s="673">
        <f>M69+F69</f>
        <v>157</v>
      </c>
    </row>
    <row r="70" spans="2:14" ht="12.75">
      <c r="B70" s="208" t="s">
        <v>96</v>
      </c>
      <c r="C70" s="208">
        <v>3</v>
      </c>
      <c r="D70" s="208">
        <v>9</v>
      </c>
      <c r="E70" s="266">
        <v>3</v>
      </c>
      <c r="F70" s="644">
        <f>C70+D70+E70</f>
        <v>15</v>
      </c>
      <c r="G70" s="267">
        <v>6</v>
      </c>
      <c r="H70" s="208">
        <v>7</v>
      </c>
      <c r="I70" s="208">
        <v>2</v>
      </c>
      <c r="J70" s="208">
        <v>7</v>
      </c>
      <c r="K70" s="208">
        <v>1</v>
      </c>
      <c r="L70" s="266">
        <v>2</v>
      </c>
      <c r="M70" s="644">
        <f aca="true" t="shared" si="19" ref="M70:M78">SUM(G70:L70)</f>
        <v>25</v>
      </c>
      <c r="N70" s="674">
        <f aca="true" t="shared" si="20" ref="N70:N78">M70+F70</f>
        <v>40</v>
      </c>
    </row>
    <row r="71" spans="2:14" ht="12.75">
      <c r="B71" s="208" t="s">
        <v>100</v>
      </c>
      <c r="C71" s="208">
        <v>5</v>
      </c>
      <c r="D71" s="208">
        <v>6</v>
      </c>
      <c r="E71" s="266">
        <v>4</v>
      </c>
      <c r="F71" s="644">
        <f>C71+D71+E71</f>
        <v>15</v>
      </c>
      <c r="G71" s="267">
        <v>4</v>
      </c>
      <c r="H71" s="208">
        <v>2</v>
      </c>
      <c r="I71" s="208">
        <v>7</v>
      </c>
      <c r="J71" s="208">
        <v>5</v>
      </c>
      <c r="K71" s="208">
        <v>4</v>
      </c>
      <c r="L71" s="266">
        <v>7</v>
      </c>
      <c r="M71" s="644">
        <f t="shared" si="19"/>
        <v>29</v>
      </c>
      <c r="N71" s="674">
        <f t="shared" si="20"/>
        <v>44</v>
      </c>
    </row>
    <row r="72" spans="2:14" ht="12.75">
      <c r="B72" s="208" t="s">
        <v>93</v>
      </c>
      <c r="C72" s="208">
        <v>6</v>
      </c>
      <c r="D72" s="208">
        <v>12</v>
      </c>
      <c r="E72" s="266">
        <v>8</v>
      </c>
      <c r="F72" s="644">
        <f aca="true" t="shared" si="21" ref="F72:F78">C72+D72+E72</f>
        <v>26</v>
      </c>
      <c r="G72" s="267">
        <v>2</v>
      </c>
      <c r="H72" s="208">
        <v>15</v>
      </c>
      <c r="I72" s="208">
        <v>4</v>
      </c>
      <c r="J72" s="208">
        <v>12</v>
      </c>
      <c r="K72" s="208">
        <v>9</v>
      </c>
      <c r="L72" s="266">
        <v>4</v>
      </c>
      <c r="M72" s="644">
        <f t="shared" si="19"/>
        <v>46</v>
      </c>
      <c r="N72" s="674">
        <f t="shared" si="20"/>
        <v>72</v>
      </c>
    </row>
    <row r="73" spans="2:14" ht="12.75">
      <c r="B73" s="208" t="s">
        <v>99</v>
      </c>
      <c r="C73" s="208">
        <v>3</v>
      </c>
      <c r="D73" s="208">
        <v>3</v>
      </c>
      <c r="E73" s="266">
        <v>3</v>
      </c>
      <c r="F73" s="644">
        <f t="shared" si="21"/>
        <v>9</v>
      </c>
      <c r="G73" s="267">
        <v>3</v>
      </c>
      <c r="H73" s="208">
        <v>2</v>
      </c>
      <c r="I73" s="208">
        <v>2</v>
      </c>
      <c r="J73" s="208">
        <v>4</v>
      </c>
      <c r="K73" s="208">
        <v>2</v>
      </c>
      <c r="L73" s="266">
        <v>3</v>
      </c>
      <c r="M73" s="644">
        <f t="shared" si="19"/>
        <v>16</v>
      </c>
      <c r="N73" s="674">
        <f t="shared" si="20"/>
        <v>25</v>
      </c>
    </row>
    <row r="74" spans="2:14" ht="12.75">
      <c r="B74" s="208" t="s">
        <v>94</v>
      </c>
      <c r="C74" s="208">
        <v>3</v>
      </c>
      <c r="D74" s="208">
        <v>6</v>
      </c>
      <c r="E74" s="266">
        <v>1</v>
      </c>
      <c r="F74" s="644">
        <f t="shared" si="21"/>
        <v>10</v>
      </c>
      <c r="G74" s="267">
        <v>3</v>
      </c>
      <c r="H74" s="208">
        <v>2</v>
      </c>
      <c r="I74" s="208">
        <v>3</v>
      </c>
      <c r="J74" s="208">
        <v>1</v>
      </c>
      <c r="K74" s="208">
        <v>0</v>
      </c>
      <c r="L74" s="266">
        <v>3</v>
      </c>
      <c r="M74" s="644">
        <f t="shared" si="19"/>
        <v>12</v>
      </c>
      <c r="N74" s="674">
        <f t="shared" si="20"/>
        <v>22</v>
      </c>
    </row>
    <row r="75" spans="2:14" ht="12.75">
      <c r="B75" s="208" t="s">
        <v>98</v>
      </c>
      <c r="C75" s="208">
        <v>2</v>
      </c>
      <c r="D75" s="208">
        <v>3</v>
      </c>
      <c r="E75" s="266">
        <v>0</v>
      </c>
      <c r="F75" s="644">
        <f t="shared" si="21"/>
        <v>5</v>
      </c>
      <c r="G75" s="267">
        <v>4</v>
      </c>
      <c r="H75" s="208">
        <v>3</v>
      </c>
      <c r="I75" s="208">
        <v>2</v>
      </c>
      <c r="J75" s="208">
        <v>2</v>
      </c>
      <c r="K75" s="208">
        <v>1</v>
      </c>
      <c r="L75" s="266">
        <v>4</v>
      </c>
      <c r="M75" s="644">
        <f t="shared" si="19"/>
        <v>16</v>
      </c>
      <c r="N75" s="674">
        <f t="shared" si="20"/>
        <v>21</v>
      </c>
    </row>
    <row r="76" spans="2:14" ht="12.75">
      <c r="B76" s="208" t="s">
        <v>92</v>
      </c>
      <c r="C76" s="208">
        <v>15</v>
      </c>
      <c r="D76" s="208">
        <v>18</v>
      </c>
      <c r="E76" s="266">
        <v>13</v>
      </c>
      <c r="F76" s="644">
        <f t="shared" si="21"/>
        <v>46</v>
      </c>
      <c r="G76" s="267">
        <v>20</v>
      </c>
      <c r="H76" s="208">
        <v>20</v>
      </c>
      <c r="I76" s="208">
        <v>11</v>
      </c>
      <c r="J76" s="208">
        <v>17</v>
      </c>
      <c r="K76" s="208">
        <v>17</v>
      </c>
      <c r="L76" s="266">
        <v>21</v>
      </c>
      <c r="M76" s="644">
        <f t="shared" si="19"/>
        <v>106</v>
      </c>
      <c r="N76" s="674">
        <f t="shared" si="20"/>
        <v>152</v>
      </c>
    </row>
    <row r="77" spans="2:14" ht="12.75">
      <c r="B77" s="208" t="s">
        <v>95</v>
      </c>
      <c r="C77" s="208">
        <v>9</v>
      </c>
      <c r="D77" s="208">
        <v>15</v>
      </c>
      <c r="E77" s="266">
        <v>12</v>
      </c>
      <c r="F77" s="644">
        <f t="shared" si="21"/>
        <v>36</v>
      </c>
      <c r="G77" s="267">
        <v>11</v>
      </c>
      <c r="H77" s="208">
        <v>10</v>
      </c>
      <c r="I77" s="208">
        <v>9</v>
      </c>
      <c r="J77" s="208">
        <v>9</v>
      </c>
      <c r="K77" s="208">
        <v>9</v>
      </c>
      <c r="L77" s="266">
        <v>7</v>
      </c>
      <c r="M77" s="644">
        <f t="shared" si="19"/>
        <v>55</v>
      </c>
      <c r="N77" s="674">
        <f t="shared" si="20"/>
        <v>91</v>
      </c>
    </row>
    <row r="78" spans="2:14" ht="13.5" thickBot="1">
      <c r="B78" s="278" t="s">
        <v>97</v>
      </c>
      <c r="C78" s="278">
        <v>7</v>
      </c>
      <c r="D78" s="278">
        <v>3</v>
      </c>
      <c r="E78" s="279">
        <v>10</v>
      </c>
      <c r="F78" s="645">
        <f t="shared" si="21"/>
        <v>20</v>
      </c>
      <c r="G78" s="280">
        <v>4</v>
      </c>
      <c r="H78" s="278">
        <v>4</v>
      </c>
      <c r="I78" s="278">
        <v>4</v>
      </c>
      <c r="J78" s="278">
        <v>4</v>
      </c>
      <c r="K78" s="278">
        <v>3</v>
      </c>
      <c r="L78" s="279">
        <v>4</v>
      </c>
      <c r="M78" s="653">
        <f t="shared" si="19"/>
        <v>23</v>
      </c>
      <c r="N78" s="675">
        <f t="shared" si="20"/>
        <v>43</v>
      </c>
    </row>
    <row r="79" spans="2:14" ht="13.5" thickBot="1">
      <c r="B79" s="661" t="s">
        <v>101</v>
      </c>
      <c r="C79" s="662">
        <f>SUM(C69:C78)</f>
        <v>64</v>
      </c>
      <c r="D79" s="662">
        <f aca="true" t="shared" si="22" ref="D79:N79">SUM(D69:D78)</f>
        <v>89</v>
      </c>
      <c r="E79" s="663">
        <f t="shared" si="22"/>
        <v>74</v>
      </c>
      <c r="F79" s="664">
        <f t="shared" si="22"/>
        <v>227</v>
      </c>
      <c r="G79" s="665">
        <f t="shared" si="22"/>
        <v>75</v>
      </c>
      <c r="H79" s="662">
        <f t="shared" si="22"/>
        <v>81</v>
      </c>
      <c r="I79" s="662">
        <f t="shared" si="22"/>
        <v>62</v>
      </c>
      <c r="J79" s="662">
        <f t="shared" si="22"/>
        <v>89</v>
      </c>
      <c r="K79" s="662">
        <f t="shared" si="22"/>
        <v>62</v>
      </c>
      <c r="L79" s="663">
        <f t="shared" si="22"/>
        <v>71</v>
      </c>
      <c r="M79" s="664">
        <f t="shared" si="22"/>
        <v>440</v>
      </c>
      <c r="N79" s="664">
        <f t="shared" si="22"/>
        <v>667</v>
      </c>
    </row>
    <row r="80" spans="2:14" ht="13.5" thickBot="1">
      <c r="B80" s="210"/>
      <c r="C80" s="210"/>
      <c r="D80" s="210"/>
      <c r="E80" s="210"/>
      <c r="F80" s="646"/>
      <c r="G80" s="210"/>
      <c r="H80" s="210"/>
      <c r="I80" s="210"/>
      <c r="J80" s="210"/>
      <c r="K80" s="210"/>
      <c r="L80" s="210"/>
      <c r="M80" s="658"/>
      <c r="N80" s="676"/>
    </row>
    <row r="81" spans="2:14" ht="13.5" thickBot="1">
      <c r="B81" s="659" t="s">
        <v>102</v>
      </c>
      <c r="C81" s="660">
        <f aca="true" t="shared" si="23" ref="C81:N81">C17+C26+C36+C44+C50+C55+C61+C67+C79</f>
        <v>612</v>
      </c>
      <c r="D81" s="660">
        <f t="shared" si="23"/>
        <v>640</v>
      </c>
      <c r="E81" s="660">
        <f t="shared" si="23"/>
        <v>641</v>
      </c>
      <c r="F81" s="660">
        <f t="shared" si="23"/>
        <v>1893</v>
      </c>
      <c r="G81" s="660">
        <f t="shared" si="23"/>
        <v>655</v>
      </c>
      <c r="H81" s="660">
        <f t="shared" si="23"/>
        <v>668</v>
      </c>
      <c r="I81" s="660">
        <f t="shared" si="23"/>
        <v>616</v>
      </c>
      <c r="J81" s="660">
        <f t="shared" si="23"/>
        <v>668</v>
      </c>
      <c r="K81" s="660">
        <f t="shared" si="23"/>
        <v>582</v>
      </c>
      <c r="L81" s="660">
        <f t="shared" si="23"/>
        <v>591</v>
      </c>
      <c r="M81" s="660">
        <f t="shared" si="23"/>
        <v>3780</v>
      </c>
      <c r="N81" s="701">
        <f t="shared" si="23"/>
        <v>5673</v>
      </c>
    </row>
  </sheetData>
  <mergeCells count="2">
    <mergeCell ref="A3:N3"/>
    <mergeCell ref="A4:N4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&amp;L&amp;D&amp;CAllgemeine Übersicht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IM11"/>
  <sheetViews>
    <sheetView workbookViewId="0" topLeftCell="A1">
      <selection activeCell="M11" sqref="M11"/>
    </sheetView>
  </sheetViews>
  <sheetFormatPr defaultColWidth="11.421875" defaultRowHeight="12.75"/>
  <cols>
    <col min="1" max="1" width="23.28125" style="51" customWidth="1"/>
    <col min="2" max="4" width="4.28125" style="51" customWidth="1"/>
    <col min="5" max="5" width="4.421875" style="51" bestFit="1" customWidth="1"/>
    <col min="6" max="11" width="4.28125" style="51" customWidth="1"/>
    <col min="12" max="12" width="5.00390625" style="51" bestFit="1" customWidth="1"/>
    <col min="13" max="13" width="6.28125" style="51" customWidth="1"/>
    <col min="14" max="14" width="11.421875" style="50" customWidth="1"/>
    <col min="15" max="16384" width="11.421875" style="51" customWidth="1"/>
  </cols>
  <sheetData>
    <row r="1" ht="13.5" thickBot="1"/>
    <row r="2" spans="1:14" s="156" customFormat="1" ht="15.75">
      <c r="A2" s="418" t="s">
        <v>111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20"/>
      <c r="N2" s="155"/>
    </row>
    <row r="3" spans="1:14" s="156" customFormat="1" ht="15.75">
      <c r="A3" s="768">
        <v>41183</v>
      </c>
      <c r="B3" s="769"/>
      <c r="C3" s="769"/>
      <c r="D3" s="769"/>
      <c r="E3" s="769"/>
      <c r="F3" s="769"/>
      <c r="G3" s="769"/>
      <c r="H3" s="769"/>
      <c r="I3" s="769"/>
      <c r="J3" s="769"/>
      <c r="K3" s="769"/>
      <c r="L3" s="769"/>
      <c r="M3" s="770"/>
      <c r="N3" s="155"/>
    </row>
    <row r="4" spans="1:14" s="156" customFormat="1" ht="16.5" thickBot="1">
      <c r="A4" s="771" t="s">
        <v>468</v>
      </c>
      <c r="B4" s="772"/>
      <c r="C4" s="772"/>
      <c r="D4" s="772"/>
      <c r="E4" s="772"/>
      <c r="F4" s="772"/>
      <c r="G4" s="772"/>
      <c r="H4" s="772"/>
      <c r="I4" s="772"/>
      <c r="J4" s="772"/>
      <c r="K4" s="772"/>
      <c r="L4" s="772"/>
      <c r="M4" s="773"/>
      <c r="N4" s="155"/>
    </row>
    <row r="5" ht="13.5" thickBot="1"/>
    <row r="6" spans="1:247" s="55" customFormat="1" ht="12.75">
      <c r="A6" s="52"/>
      <c r="B6" s="52" t="s">
        <v>27</v>
      </c>
      <c r="C6" s="52" t="s">
        <v>28</v>
      </c>
      <c r="D6" s="52" t="s">
        <v>29</v>
      </c>
      <c r="E6" s="688" t="s">
        <v>30</v>
      </c>
      <c r="F6" s="52" t="s">
        <v>31</v>
      </c>
      <c r="G6" s="52" t="s">
        <v>32</v>
      </c>
      <c r="H6" s="52" t="s">
        <v>33</v>
      </c>
      <c r="I6" s="52" t="s">
        <v>34</v>
      </c>
      <c r="J6" s="52" t="s">
        <v>35</v>
      </c>
      <c r="K6" s="52" t="s">
        <v>36</v>
      </c>
      <c r="L6" s="688" t="s">
        <v>37</v>
      </c>
      <c r="M6" s="692" t="s">
        <v>112</v>
      </c>
      <c r="N6" s="53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</row>
    <row r="7" spans="1:247" s="55" customFormat="1" ht="12.75">
      <c r="A7" s="52"/>
      <c r="B7" s="52"/>
      <c r="C7" s="52"/>
      <c r="D7" s="52"/>
      <c r="E7" s="689"/>
      <c r="F7" s="52"/>
      <c r="G7" s="52"/>
      <c r="H7" s="52"/>
      <c r="I7" s="52"/>
      <c r="J7" s="52"/>
      <c r="K7" s="52"/>
      <c r="L7" s="689"/>
      <c r="M7" s="693"/>
      <c r="N7" s="53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</row>
    <row r="8" spans="1:247" s="58" customFormat="1" ht="12.75">
      <c r="A8" s="18" t="s">
        <v>103</v>
      </c>
      <c r="B8" s="217">
        <v>31</v>
      </c>
      <c r="C8" s="217">
        <v>37</v>
      </c>
      <c r="D8" s="217">
        <v>56</v>
      </c>
      <c r="E8" s="690">
        <f>B8+C8+D8</f>
        <v>124</v>
      </c>
      <c r="F8" s="217">
        <v>40</v>
      </c>
      <c r="G8" s="217">
        <v>68</v>
      </c>
      <c r="H8" s="217">
        <v>52</v>
      </c>
      <c r="I8" s="217">
        <v>48</v>
      </c>
      <c r="J8" s="217">
        <v>61</v>
      </c>
      <c r="K8" s="217">
        <v>63</v>
      </c>
      <c r="L8" s="690">
        <f>F8+G8+H8+I8+J8+K8</f>
        <v>332</v>
      </c>
      <c r="M8" s="694">
        <f>E8+L8</f>
        <v>456</v>
      </c>
      <c r="N8" s="56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  <c r="HG8" s="57"/>
      <c r="HH8" s="57"/>
      <c r="HI8" s="57"/>
      <c r="HJ8" s="57"/>
      <c r="HK8" s="57"/>
      <c r="HL8" s="57"/>
      <c r="HM8" s="57"/>
      <c r="HN8" s="57"/>
      <c r="HO8" s="57"/>
      <c r="HP8" s="57"/>
      <c r="HQ8" s="57"/>
      <c r="HR8" s="57"/>
      <c r="HS8" s="57"/>
      <c r="HT8" s="57"/>
      <c r="HU8" s="57"/>
      <c r="HV8" s="57"/>
      <c r="HW8" s="57"/>
      <c r="HX8" s="57"/>
      <c r="HY8" s="57"/>
      <c r="HZ8" s="57"/>
      <c r="IA8" s="57"/>
      <c r="IB8" s="57"/>
      <c r="IC8" s="57"/>
      <c r="ID8" s="57"/>
      <c r="IE8" s="57"/>
      <c r="IF8" s="57"/>
      <c r="IG8" s="57"/>
      <c r="IH8" s="57"/>
      <c r="II8" s="57"/>
      <c r="IJ8" s="57"/>
      <c r="IK8" s="57"/>
      <c r="IL8" s="57"/>
      <c r="IM8" s="57"/>
    </row>
    <row r="9" spans="1:247" s="58" customFormat="1" ht="12.75">
      <c r="A9" s="18" t="s">
        <v>104</v>
      </c>
      <c r="B9" s="218">
        <v>2</v>
      </c>
      <c r="C9" s="219">
        <v>8</v>
      </c>
      <c r="D9" s="219">
        <v>8</v>
      </c>
      <c r="E9" s="690">
        <f>B9+C9+D9</f>
        <v>18</v>
      </c>
      <c r="F9" s="218">
        <v>9</v>
      </c>
      <c r="G9" s="219">
        <v>18</v>
      </c>
      <c r="H9" s="219">
        <v>19</v>
      </c>
      <c r="I9" s="218">
        <v>14</v>
      </c>
      <c r="J9" s="219">
        <v>32</v>
      </c>
      <c r="K9" s="219">
        <v>24</v>
      </c>
      <c r="L9" s="690">
        <f>F9+G9+H9+I9+J9+K9</f>
        <v>116</v>
      </c>
      <c r="M9" s="694">
        <f>E9+L9</f>
        <v>134</v>
      </c>
      <c r="N9" s="56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  <c r="GA9" s="57"/>
      <c r="GB9" s="57"/>
      <c r="GC9" s="57"/>
      <c r="GD9" s="57"/>
      <c r="GE9" s="57"/>
      <c r="GF9" s="57"/>
      <c r="GG9" s="57"/>
      <c r="GH9" s="57"/>
      <c r="GI9" s="57"/>
      <c r="GJ9" s="57"/>
      <c r="GK9" s="57"/>
      <c r="GL9" s="57"/>
      <c r="GM9" s="57"/>
      <c r="GN9" s="57"/>
      <c r="GO9" s="57"/>
      <c r="GP9" s="57"/>
      <c r="GQ9" s="57"/>
      <c r="GR9" s="57"/>
      <c r="GS9" s="57"/>
      <c r="GT9" s="57"/>
      <c r="GU9" s="57"/>
      <c r="GV9" s="57"/>
      <c r="GW9" s="57"/>
      <c r="GX9" s="57"/>
      <c r="GY9" s="57"/>
      <c r="GZ9" s="57"/>
      <c r="HA9" s="57"/>
      <c r="HB9" s="57"/>
      <c r="HC9" s="57"/>
      <c r="HD9" s="57"/>
      <c r="HE9" s="57"/>
      <c r="HF9" s="57"/>
      <c r="HG9" s="57"/>
      <c r="HH9" s="57"/>
      <c r="HI9" s="57"/>
      <c r="HJ9" s="57"/>
      <c r="HK9" s="57"/>
      <c r="HL9" s="57"/>
      <c r="HM9" s="57"/>
      <c r="HN9" s="57"/>
      <c r="HO9" s="57"/>
      <c r="HP9" s="57"/>
      <c r="HQ9" s="57"/>
      <c r="HR9" s="57"/>
      <c r="HS9" s="57"/>
      <c r="HT9" s="57"/>
      <c r="HU9" s="57"/>
      <c r="HV9" s="57"/>
      <c r="HW9" s="57"/>
      <c r="HX9" s="57"/>
      <c r="HY9" s="57"/>
      <c r="HZ9" s="57"/>
      <c r="IA9" s="57"/>
      <c r="IB9" s="57"/>
      <c r="IC9" s="57"/>
      <c r="ID9" s="57"/>
      <c r="IE9" s="57"/>
      <c r="IF9" s="57"/>
      <c r="IG9" s="57"/>
      <c r="IH9" s="57"/>
      <c r="II9" s="57"/>
      <c r="IJ9" s="57"/>
      <c r="IK9" s="57"/>
      <c r="IL9" s="57"/>
      <c r="IM9" s="57"/>
    </row>
    <row r="10" spans="1:247" s="58" customFormat="1" ht="13.5" thickBot="1">
      <c r="A10" s="233"/>
      <c r="B10" s="231"/>
      <c r="C10" s="232"/>
      <c r="D10" s="232"/>
      <c r="E10" s="691"/>
      <c r="F10" s="231"/>
      <c r="G10" s="232"/>
      <c r="H10" s="232"/>
      <c r="I10" s="231"/>
      <c r="J10" s="232"/>
      <c r="K10" s="232"/>
      <c r="L10" s="691"/>
      <c r="M10" s="695"/>
      <c r="N10" s="56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  <c r="HG10" s="57"/>
      <c r="HH10" s="57"/>
      <c r="HI10" s="57"/>
      <c r="HJ10" s="57"/>
      <c r="HK10" s="57"/>
      <c r="HL10" s="57"/>
      <c r="HM10" s="57"/>
      <c r="HN10" s="57"/>
      <c r="HO10" s="57"/>
      <c r="HP10" s="57"/>
      <c r="HQ10" s="57"/>
      <c r="HR10" s="57"/>
      <c r="HS10" s="57"/>
      <c r="HT10" s="57"/>
      <c r="HU10" s="57"/>
      <c r="HV10" s="57"/>
      <c r="HW10" s="57"/>
      <c r="HX10" s="57"/>
      <c r="HY10" s="57"/>
      <c r="HZ10" s="57"/>
      <c r="IA10" s="57"/>
      <c r="IB10" s="57"/>
      <c r="IC10" s="57"/>
      <c r="ID10" s="57"/>
      <c r="IE10" s="57"/>
      <c r="IF10" s="57"/>
      <c r="IG10" s="57"/>
      <c r="IH10" s="57"/>
      <c r="II10" s="57"/>
      <c r="IJ10" s="57"/>
      <c r="IK10" s="57"/>
      <c r="IL10" s="57"/>
      <c r="IM10" s="57"/>
    </row>
    <row r="11" spans="1:247" s="55" customFormat="1" ht="13.5" thickBot="1">
      <c r="A11" s="19" t="s">
        <v>105</v>
      </c>
      <c r="B11" s="697">
        <f>B8+B9</f>
        <v>33</v>
      </c>
      <c r="C11" s="697">
        <f aca="true" t="shared" si="0" ref="C11:M11">C8+C9</f>
        <v>45</v>
      </c>
      <c r="D11" s="698">
        <f t="shared" si="0"/>
        <v>64</v>
      </c>
      <c r="E11" s="696">
        <f t="shared" si="0"/>
        <v>142</v>
      </c>
      <c r="F11" s="699">
        <f t="shared" si="0"/>
        <v>49</v>
      </c>
      <c r="G11" s="697">
        <f t="shared" si="0"/>
        <v>86</v>
      </c>
      <c r="H11" s="697">
        <f t="shared" si="0"/>
        <v>71</v>
      </c>
      <c r="I11" s="697">
        <f t="shared" si="0"/>
        <v>62</v>
      </c>
      <c r="J11" s="697">
        <f t="shared" si="0"/>
        <v>93</v>
      </c>
      <c r="K11" s="698">
        <f t="shared" si="0"/>
        <v>87</v>
      </c>
      <c r="L11" s="696">
        <f t="shared" si="0"/>
        <v>448</v>
      </c>
      <c r="M11" s="700">
        <f t="shared" si="0"/>
        <v>590</v>
      </c>
      <c r="N11" s="53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</row>
  </sheetData>
  <mergeCells count="2">
    <mergeCell ref="A3:M3"/>
    <mergeCell ref="A4:M4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&amp;L&amp;D&amp;CAllgemeine Übersicht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IT42"/>
  <sheetViews>
    <sheetView workbookViewId="0" topLeftCell="A11">
      <selection activeCell="M39" sqref="M39:N39"/>
    </sheetView>
  </sheetViews>
  <sheetFormatPr defaultColWidth="11.421875" defaultRowHeight="12.75"/>
  <cols>
    <col min="1" max="1" width="17.57421875" style="174" customWidth="1"/>
    <col min="2" max="7" width="4.00390625" style="175" customWidth="1"/>
    <col min="8" max="8" width="4.7109375" style="176" customWidth="1"/>
    <col min="9" max="9" width="4.7109375" style="175" customWidth="1"/>
    <col min="10" max="10" width="4.57421875" style="175" customWidth="1"/>
    <col min="11" max="11" width="3.8515625" style="175" customWidth="1"/>
    <col min="12" max="12" width="4.140625" style="175" bestFit="1" customWidth="1"/>
    <col min="13" max="13" width="6.140625" style="175" customWidth="1"/>
    <col min="14" max="14" width="5.421875" style="175" customWidth="1"/>
    <col min="15" max="15" width="3.8515625" style="175" bestFit="1" customWidth="1"/>
    <col min="16" max="16" width="4.140625" style="175" bestFit="1" customWidth="1"/>
    <col min="17" max="17" width="4.140625" style="176" customWidth="1"/>
    <col min="18" max="19" width="3.8515625" style="175" customWidth="1"/>
    <col min="20" max="20" width="4.140625" style="176" customWidth="1"/>
    <col min="21" max="24" width="3.8515625" style="175" customWidth="1"/>
    <col min="25" max="25" width="4.140625" style="176" customWidth="1"/>
    <col min="26" max="26" width="4.7109375" style="177" customWidth="1"/>
    <col min="27" max="28" width="11.421875" style="175" customWidth="1"/>
    <col min="29" max="29" width="16.8515625" style="175" customWidth="1"/>
    <col min="30" max="33" width="5.8515625" style="175" customWidth="1"/>
    <col min="34" max="34" width="5.57421875" style="175" customWidth="1"/>
    <col min="35" max="16384" width="11.421875" style="175" customWidth="1"/>
  </cols>
  <sheetData>
    <row r="2" spans="1:26" s="171" customFormat="1" ht="15.75">
      <c r="A2" s="775" t="s">
        <v>113</v>
      </c>
      <c r="B2" s="776"/>
      <c r="C2" s="776"/>
      <c r="D2" s="776"/>
      <c r="E2" s="776"/>
      <c r="F2" s="776"/>
      <c r="G2" s="776"/>
      <c r="H2" s="776"/>
      <c r="I2" s="776"/>
      <c r="J2" s="776"/>
      <c r="K2" s="776"/>
      <c r="L2" s="776"/>
      <c r="M2" s="776"/>
      <c r="N2" s="776"/>
      <c r="O2" s="776"/>
      <c r="P2" s="777"/>
      <c r="Q2" s="226"/>
      <c r="T2" s="172"/>
      <c r="Y2" s="172"/>
      <c r="Z2" s="173"/>
    </row>
    <row r="3" spans="1:26" s="171" customFormat="1" ht="15.75">
      <c r="A3" s="781">
        <v>41153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782"/>
      <c r="P3" s="783"/>
      <c r="Q3" s="226"/>
      <c r="T3" s="172"/>
      <c r="Y3" s="172"/>
      <c r="Z3" s="173"/>
    </row>
    <row r="4" spans="1:26" s="171" customFormat="1" ht="15.75">
      <c r="A4" s="778" t="s">
        <v>468</v>
      </c>
      <c r="B4" s="779"/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779"/>
      <c r="N4" s="779"/>
      <c r="O4" s="779"/>
      <c r="P4" s="780"/>
      <c r="Q4" s="226"/>
      <c r="T4" s="172"/>
      <c r="Y4" s="172"/>
      <c r="Z4" s="173"/>
    </row>
    <row r="5" ht="11.25">
      <c r="A5" s="227"/>
    </row>
    <row r="6" spans="1:254" s="176" customFormat="1" ht="12.75">
      <c r="A6" s="59"/>
      <c r="B6" s="59" t="s">
        <v>114</v>
      </c>
      <c r="C6" s="59" t="s">
        <v>115</v>
      </c>
      <c r="D6" s="59" t="s">
        <v>116</v>
      </c>
      <c r="E6" s="59" t="s">
        <v>117</v>
      </c>
      <c r="F6" s="59" t="s">
        <v>118</v>
      </c>
      <c r="G6" s="59" t="s">
        <v>119</v>
      </c>
      <c r="H6" s="59" t="s">
        <v>38</v>
      </c>
      <c r="I6" s="59" t="s">
        <v>120</v>
      </c>
      <c r="J6" s="59" t="s">
        <v>121</v>
      </c>
      <c r="K6" s="59" t="s">
        <v>122</v>
      </c>
      <c r="L6" s="59" t="s">
        <v>123</v>
      </c>
      <c r="M6" s="59" t="s">
        <v>124</v>
      </c>
      <c r="N6" s="59" t="s">
        <v>125</v>
      </c>
      <c r="O6" s="59" t="s">
        <v>126</v>
      </c>
      <c r="P6" s="59" t="s">
        <v>38</v>
      </c>
      <c r="R6" s="93"/>
      <c r="S6" s="93"/>
      <c r="T6" s="93"/>
      <c r="U6" s="93"/>
      <c r="V6" s="93"/>
      <c r="W6" s="93"/>
      <c r="X6" s="93"/>
      <c r="Y6" s="93"/>
      <c r="Z6" s="93"/>
      <c r="AA6" s="60"/>
      <c r="AB6" s="60"/>
      <c r="AC6" s="60"/>
      <c r="AD6" s="60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0"/>
      <c r="FK6" s="60"/>
      <c r="FL6" s="60"/>
      <c r="FM6" s="60"/>
      <c r="FN6" s="60"/>
      <c r="FO6" s="60"/>
      <c r="FP6" s="60"/>
      <c r="FQ6" s="60"/>
      <c r="FR6" s="60"/>
      <c r="FS6" s="60"/>
      <c r="FT6" s="60"/>
      <c r="FU6" s="60"/>
      <c r="FV6" s="60"/>
      <c r="FW6" s="60"/>
      <c r="FX6" s="60"/>
      <c r="FY6" s="60"/>
      <c r="FZ6" s="60"/>
      <c r="GA6" s="60"/>
      <c r="GB6" s="60"/>
      <c r="GC6" s="60"/>
      <c r="GD6" s="60"/>
      <c r="GE6" s="60"/>
      <c r="GF6" s="60"/>
      <c r="GG6" s="60"/>
      <c r="GH6" s="60"/>
      <c r="GI6" s="60"/>
      <c r="GJ6" s="60"/>
      <c r="GK6" s="60"/>
      <c r="GL6" s="60"/>
      <c r="GM6" s="60"/>
      <c r="GN6" s="60"/>
      <c r="GO6" s="60"/>
      <c r="GP6" s="60"/>
      <c r="GQ6" s="60"/>
      <c r="GR6" s="60"/>
      <c r="GS6" s="60"/>
      <c r="GT6" s="60"/>
      <c r="GU6" s="60"/>
      <c r="GV6" s="60"/>
      <c r="GW6" s="60"/>
      <c r="GX6" s="60"/>
      <c r="GY6" s="60"/>
      <c r="GZ6" s="60"/>
      <c r="HA6" s="60"/>
      <c r="HB6" s="60"/>
      <c r="HC6" s="60"/>
      <c r="HD6" s="60"/>
      <c r="HE6" s="60"/>
      <c r="HF6" s="60"/>
      <c r="HG6" s="60"/>
      <c r="HH6" s="60"/>
      <c r="HI6" s="60"/>
      <c r="HJ6" s="60"/>
      <c r="HK6" s="60"/>
      <c r="HL6" s="60"/>
      <c r="HM6" s="60"/>
      <c r="HN6" s="60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</row>
    <row r="7" spans="1:254" ht="12.75">
      <c r="A7" s="61" t="s">
        <v>127</v>
      </c>
      <c r="B7" s="62">
        <v>165</v>
      </c>
      <c r="C7" s="62">
        <v>163</v>
      </c>
      <c r="D7" s="62">
        <v>128</v>
      </c>
      <c r="E7" s="62">
        <v>93</v>
      </c>
      <c r="F7" s="62">
        <v>99</v>
      </c>
      <c r="G7" s="62">
        <v>85</v>
      </c>
      <c r="H7" s="59">
        <f>SUM(B7:G7)</f>
        <v>733</v>
      </c>
      <c r="I7" s="61"/>
      <c r="J7" s="61"/>
      <c r="K7" s="61"/>
      <c r="L7" s="61"/>
      <c r="M7" s="61"/>
      <c r="N7" s="61"/>
      <c r="O7" s="61"/>
      <c r="P7" s="59">
        <f>SUM(I7:O7)</f>
        <v>0</v>
      </c>
      <c r="R7" s="93"/>
      <c r="S7" s="93"/>
      <c r="T7" s="93"/>
      <c r="U7" s="93"/>
      <c r="V7" s="93"/>
      <c r="W7" s="93"/>
      <c r="X7" s="93"/>
      <c r="Y7" s="93"/>
      <c r="Z7" s="9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</row>
    <row r="8" spans="1:254" ht="12.75">
      <c r="A8" s="61" t="s">
        <v>128</v>
      </c>
      <c r="B8" s="61">
        <v>56</v>
      </c>
      <c r="C8" s="61">
        <v>52</v>
      </c>
      <c r="D8" s="61"/>
      <c r="E8" s="61"/>
      <c r="F8" s="61"/>
      <c r="G8" s="61"/>
      <c r="H8" s="59">
        <f>SUM(B8:G8)</f>
        <v>108</v>
      </c>
      <c r="I8" s="61">
        <v>35</v>
      </c>
      <c r="J8" s="61">
        <v>49</v>
      </c>
      <c r="K8" s="61">
        <v>84</v>
      </c>
      <c r="L8" s="61">
        <v>71</v>
      </c>
      <c r="M8" s="61">
        <v>74</v>
      </c>
      <c r="N8" s="61">
        <v>50</v>
      </c>
      <c r="O8" s="61">
        <v>40</v>
      </c>
      <c r="P8" s="59">
        <f>SUM(I8:O8)</f>
        <v>403</v>
      </c>
      <c r="R8" s="93"/>
      <c r="S8" s="93"/>
      <c r="T8" s="93"/>
      <c r="U8" s="93"/>
      <c r="V8" s="93"/>
      <c r="W8" s="93"/>
      <c r="X8" s="93"/>
      <c r="Y8" s="93"/>
      <c r="Z8" s="9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3"/>
      <c r="IT8" s="63"/>
    </row>
    <row r="9" spans="1:254" ht="12.75">
      <c r="A9" s="61" t="s">
        <v>129</v>
      </c>
      <c r="B9" s="62">
        <v>55</v>
      </c>
      <c r="C9" s="62">
        <v>65</v>
      </c>
      <c r="D9" s="62">
        <v>39</v>
      </c>
      <c r="E9" s="62">
        <v>44</v>
      </c>
      <c r="F9" s="62">
        <v>34</v>
      </c>
      <c r="G9" s="62">
        <v>22</v>
      </c>
      <c r="H9" s="59">
        <f>SUM(B9:G9)</f>
        <v>259</v>
      </c>
      <c r="I9" s="61"/>
      <c r="J9" s="61"/>
      <c r="K9" s="61"/>
      <c r="L9" s="61"/>
      <c r="M9" s="61"/>
      <c r="N9" s="61"/>
      <c r="O9" s="61"/>
      <c r="P9" s="59">
        <f>SUM(I9:O9)</f>
        <v>0</v>
      </c>
      <c r="R9" s="93"/>
      <c r="S9" s="93"/>
      <c r="T9" s="93"/>
      <c r="U9" s="93"/>
      <c r="V9" s="93"/>
      <c r="W9" s="93"/>
      <c r="X9" s="93"/>
      <c r="Y9" s="93"/>
      <c r="Z9" s="9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  <c r="IS9" s="63"/>
      <c r="IT9" s="63"/>
    </row>
    <row r="10" spans="1:254" ht="13.5" thickBot="1">
      <c r="A10" s="409" t="s">
        <v>130</v>
      </c>
      <c r="B10" s="410">
        <v>86</v>
      </c>
      <c r="C10" s="410">
        <v>65</v>
      </c>
      <c r="D10" s="410">
        <v>53</v>
      </c>
      <c r="E10" s="410">
        <v>44</v>
      </c>
      <c r="F10" s="410">
        <v>30</v>
      </c>
      <c r="G10" s="410">
        <v>34</v>
      </c>
      <c r="H10" s="399">
        <f>SUM(B10:G10)</f>
        <v>312</v>
      </c>
      <c r="I10" s="409"/>
      <c r="J10" s="409"/>
      <c r="K10" s="409"/>
      <c r="L10" s="409"/>
      <c r="M10" s="409"/>
      <c r="N10" s="409"/>
      <c r="O10" s="409"/>
      <c r="P10" s="399">
        <f>SUM(I10:O10)</f>
        <v>0</v>
      </c>
      <c r="R10" s="93"/>
      <c r="S10" s="93"/>
      <c r="T10" s="93"/>
      <c r="U10" s="93"/>
      <c r="V10" s="93"/>
      <c r="W10" s="93"/>
      <c r="X10" s="93"/>
      <c r="Y10" s="93"/>
      <c r="Z10" s="93"/>
      <c r="AA10" s="63"/>
      <c r="AB10" s="63"/>
      <c r="AC10" s="64"/>
      <c r="AD10" s="64"/>
      <c r="AE10" s="64"/>
      <c r="AF10" s="64"/>
      <c r="AG10" s="64"/>
      <c r="AH10" s="64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</row>
    <row r="11" spans="1:254" ht="12.75">
      <c r="A11" s="396" t="s">
        <v>131</v>
      </c>
      <c r="B11" s="396">
        <f aca="true" t="shared" si="0" ref="B11:G11">SUM(B7:B10)</f>
        <v>362</v>
      </c>
      <c r="C11" s="396">
        <f t="shared" si="0"/>
        <v>345</v>
      </c>
      <c r="D11" s="396">
        <f t="shared" si="0"/>
        <v>220</v>
      </c>
      <c r="E11" s="396">
        <f t="shared" si="0"/>
        <v>181</v>
      </c>
      <c r="F11" s="396">
        <f t="shared" si="0"/>
        <v>163</v>
      </c>
      <c r="G11" s="396">
        <f t="shared" si="0"/>
        <v>141</v>
      </c>
      <c r="H11" s="396">
        <f>SUM(B11:G11)</f>
        <v>1412</v>
      </c>
      <c r="I11" s="396">
        <f>SUM(I7:I10)</f>
        <v>35</v>
      </c>
      <c r="J11" s="396">
        <f aca="true" t="shared" si="1" ref="J11:O11">SUM(J7:J10)</f>
        <v>49</v>
      </c>
      <c r="K11" s="396">
        <f t="shared" si="1"/>
        <v>84</v>
      </c>
      <c r="L11" s="396">
        <f t="shared" si="1"/>
        <v>71</v>
      </c>
      <c r="M11" s="396">
        <f t="shared" si="1"/>
        <v>74</v>
      </c>
      <c r="N11" s="396">
        <f t="shared" si="1"/>
        <v>50</v>
      </c>
      <c r="O11" s="396">
        <f t="shared" si="1"/>
        <v>40</v>
      </c>
      <c r="P11" s="396">
        <f>SUM(I11:O11)</f>
        <v>403</v>
      </c>
      <c r="R11" s="93"/>
      <c r="S11" s="93"/>
      <c r="T11" s="93"/>
      <c r="U11" s="93"/>
      <c r="V11" s="93"/>
      <c r="W11" s="93"/>
      <c r="X11" s="93"/>
      <c r="Y11" s="93"/>
      <c r="Z11" s="93"/>
      <c r="AA11" s="63"/>
      <c r="AB11" s="63"/>
      <c r="AC11" s="64"/>
      <c r="AD11" s="64"/>
      <c r="AE11" s="64"/>
      <c r="AF11" s="64"/>
      <c r="AG11" s="64"/>
      <c r="AH11" s="64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</row>
    <row r="12" spans="1:254" s="178" customFormat="1" ht="12.75">
      <c r="A12" s="61"/>
      <c r="B12" s="61"/>
      <c r="C12" s="61"/>
      <c r="D12" s="61"/>
      <c r="E12" s="61"/>
      <c r="F12" s="61"/>
      <c r="G12" s="61"/>
      <c r="H12" s="59"/>
      <c r="I12" s="61"/>
      <c r="J12" s="61"/>
      <c r="K12" s="61"/>
      <c r="L12" s="61"/>
      <c r="M12" s="61"/>
      <c r="N12" s="61"/>
      <c r="O12" s="61"/>
      <c r="P12" s="59"/>
      <c r="R12" s="93"/>
      <c r="S12" s="93"/>
      <c r="T12" s="93"/>
      <c r="U12" s="93"/>
      <c r="V12" s="93"/>
      <c r="W12" s="93"/>
      <c r="X12" s="93"/>
      <c r="Y12" s="93"/>
      <c r="Z12" s="93"/>
      <c r="AA12" s="60"/>
      <c r="AB12" s="60"/>
      <c r="AC12" s="65"/>
      <c r="AD12" s="65"/>
      <c r="AE12" s="65"/>
      <c r="AF12" s="65"/>
      <c r="AG12" s="65"/>
      <c r="AH12" s="65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</row>
    <row r="13" spans="1:254" ht="12.75">
      <c r="A13" s="61" t="s">
        <v>132</v>
      </c>
      <c r="B13" s="179">
        <v>60</v>
      </c>
      <c r="C13" s="179">
        <v>56</v>
      </c>
      <c r="D13" s="179">
        <v>27</v>
      </c>
      <c r="E13" s="179">
        <v>20</v>
      </c>
      <c r="F13" s="179">
        <v>17</v>
      </c>
      <c r="G13" s="179">
        <v>9</v>
      </c>
      <c r="H13" s="59">
        <f aca="true" t="shared" si="2" ref="H13:H19">SUM(B13:G13)</f>
        <v>189</v>
      </c>
      <c r="I13" s="61">
        <v>0</v>
      </c>
      <c r="J13" s="61">
        <v>2</v>
      </c>
      <c r="K13" s="67">
        <v>2</v>
      </c>
      <c r="L13" s="67">
        <v>1</v>
      </c>
      <c r="M13" s="67">
        <v>8</v>
      </c>
      <c r="N13" s="67">
        <v>2</v>
      </c>
      <c r="O13" s="67">
        <v>3</v>
      </c>
      <c r="P13" s="59">
        <f aca="true" t="shared" si="3" ref="P13:P19">SUM(I13:O13)</f>
        <v>18</v>
      </c>
      <c r="R13" s="93"/>
      <c r="S13" s="93"/>
      <c r="T13" s="93"/>
      <c r="U13" s="93"/>
      <c r="V13" s="93"/>
      <c r="W13" s="93"/>
      <c r="X13" s="93"/>
      <c r="Y13" s="93"/>
      <c r="Z13" s="93"/>
      <c r="AA13" s="63"/>
      <c r="AB13" s="63"/>
      <c r="AC13" s="66"/>
      <c r="AD13" s="66"/>
      <c r="AE13" s="66"/>
      <c r="AF13" s="66"/>
      <c r="AG13" s="66"/>
      <c r="AH13" s="66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</row>
    <row r="14" spans="1:254" ht="12.75">
      <c r="A14" s="61" t="s">
        <v>133</v>
      </c>
      <c r="B14" s="61">
        <v>190</v>
      </c>
      <c r="C14" s="61">
        <v>190</v>
      </c>
      <c r="D14" s="61">
        <v>177</v>
      </c>
      <c r="E14" s="61">
        <v>179</v>
      </c>
      <c r="F14" s="61">
        <v>138</v>
      </c>
      <c r="G14" s="61">
        <v>126</v>
      </c>
      <c r="H14" s="59">
        <f t="shared" si="2"/>
        <v>1000</v>
      </c>
      <c r="I14" s="61"/>
      <c r="J14" s="61"/>
      <c r="K14" s="61"/>
      <c r="L14" s="61"/>
      <c r="M14" s="61"/>
      <c r="N14" s="61"/>
      <c r="O14" s="61"/>
      <c r="P14" s="59">
        <f t="shared" si="3"/>
        <v>0</v>
      </c>
      <c r="R14" s="93"/>
      <c r="S14" s="93"/>
      <c r="T14" s="93"/>
      <c r="U14" s="93"/>
      <c r="V14" s="93"/>
      <c r="W14" s="93"/>
      <c r="X14" s="93"/>
      <c r="Y14" s="93"/>
      <c r="Z14" s="93"/>
      <c r="AA14" s="63"/>
      <c r="AB14" s="63"/>
      <c r="AC14" s="66"/>
      <c r="AD14" s="66"/>
      <c r="AE14" s="66"/>
      <c r="AF14" s="66"/>
      <c r="AG14" s="66"/>
      <c r="AH14" s="66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</row>
    <row r="15" spans="1:254" ht="12.75">
      <c r="A15" s="61" t="s">
        <v>134</v>
      </c>
      <c r="B15" s="61">
        <v>80</v>
      </c>
      <c r="C15" s="61">
        <v>51</v>
      </c>
      <c r="D15" s="61">
        <v>51</v>
      </c>
      <c r="E15" s="61">
        <v>46</v>
      </c>
      <c r="F15" s="61">
        <v>47</v>
      </c>
      <c r="G15" s="61">
        <v>62</v>
      </c>
      <c r="H15" s="59">
        <f t="shared" si="2"/>
        <v>337</v>
      </c>
      <c r="I15" s="61"/>
      <c r="J15" s="61"/>
      <c r="K15" s="61"/>
      <c r="L15" s="61"/>
      <c r="M15" s="61"/>
      <c r="N15" s="61"/>
      <c r="O15" s="61"/>
      <c r="P15" s="59">
        <f t="shared" si="3"/>
        <v>0</v>
      </c>
      <c r="R15" s="93"/>
      <c r="S15" s="93"/>
      <c r="T15" s="93"/>
      <c r="U15" s="93"/>
      <c r="V15" s="93"/>
      <c r="W15" s="93"/>
      <c r="X15" s="93"/>
      <c r="Y15" s="93"/>
      <c r="Z15" s="93"/>
      <c r="AA15" s="63"/>
      <c r="AB15" s="63"/>
      <c r="AC15" s="66"/>
      <c r="AD15" s="66"/>
      <c r="AE15" s="66"/>
      <c r="AF15" s="66"/>
      <c r="AG15" s="66"/>
      <c r="AH15" s="66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</row>
    <row r="16" spans="1:254" ht="12.75">
      <c r="A16" s="61" t="s">
        <v>135</v>
      </c>
      <c r="B16" s="67">
        <v>19</v>
      </c>
      <c r="C16" s="67">
        <v>62</v>
      </c>
      <c r="D16" s="67"/>
      <c r="E16" s="67"/>
      <c r="F16" s="67"/>
      <c r="G16" s="67"/>
      <c r="H16" s="59">
        <f t="shared" si="2"/>
        <v>81</v>
      </c>
      <c r="I16" s="61">
        <v>23</v>
      </c>
      <c r="J16" s="61">
        <v>60</v>
      </c>
      <c r="K16" s="61">
        <v>53</v>
      </c>
      <c r="L16" s="61">
        <v>37</v>
      </c>
      <c r="M16" s="61">
        <v>20</v>
      </c>
      <c r="N16" s="61">
        <v>16</v>
      </c>
      <c r="O16" s="61">
        <v>12</v>
      </c>
      <c r="P16" s="59">
        <f t="shared" si="3"/>
        <v>221</v>
      </c>
      <c r="R16" s="93"/>
      <c r="S16" s="93"/>
      <c r="T16" s="93"/>
      <c r="U16" s="93"/>
      <c r="V16" s="93"/>
      <c r="W16" s="93"/>
      <c r="X16" s="93"/>
      <c r="Y16" s="93"/>
      <c r="Z16" s="93"/>
      <c r="AA16" s="63"/>
      <c r="AB16" s="63"/>
      <c r="AC16" s="66"/>
      <c r="AD16" s="66"/>
      <c r="AE16" s="66"/>
      <c r="AF16" s="66"/>
      <c r="AG16" s="66"/>
      <c r="AH16" s="66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</row>
    <row r="17" spans="1:254" ht="12.75">
      <c r="A17" s="61" t="s">
        <v>136</v>
      </c>
      <c r="B17" s="61">
        <v>111</v>
      </c>
      <c r="C17" s="61">
        <v>102</v>
      </c>
      <c r="D17" s="61">
        <v>82</v>
      </c>
      <c r="E17" s="61">
        <v>80</v>
      </c>
      <c r="F17" s="61">
        <v>61</v>
      </c>
      <c r="G17" s="61">
        <v>59</v>
      </c>
      <c r="H17" s="59">
        <f t="shared" si="2"/>
        <v>495</v>
      </c>
      <c r="I17" s="61">
        <v>11</v>
      </c>
      <c r="J17" s="61">
        <v>28</v>
      </c>
      <c r="K17" s="61">
        <v>23</v>
      </c>
      <c r="L17" s="61">
        <v>19</v>
      </c>
      <c r="M17" s="61">
        <v>20</v>
      </c>
      <c r="N17" s="61">
        <v>7</v>
      </c>
      <c r="O17" s="61">
        <v>11</v>
      </c>
      <c r="P17" s="59">
        <f t="shared" si="3"/>
        <v>119</v>
      </c>
      <c r="R17" s="93"/>
      <c r="S17" s="93"/>
      <c r="T17" s="93"/>
      <c r="U17" s="93"/>
      <c r="V17" s="93"/>
      <c r="W17" s="93"/>
      <c r="X17" s="93"/>
      <c r="Y17" s="93"/>
      <c r="Z17" s="93"/>
      <c r="AA17" s="63"/>
      <c r="AB17" s="63"/>
      <c r="AC17" s="66"/>
      <c r="AD17" s="66"/>
      <c r="AE17" s="66"/>
      <c r="AF17" s="66"/>
      <c r="AG17" s="66"/>
      <c r="AH17" s="66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</row>
    <row r="18" spans="1:254" ht="13.5" thickBot="1">
      <c r="A18" s="409" t="s">
        <v>137</v>
      </c>
      <c r="B18" s="409"/>
      <c r="C18" s="409"/>
      <c r="D18" s="409"/>
      <c r="E18" s="409"/>
      <c r="F18" s="409"/>
      <c r="G18" s="409"/>
      <c r="H18" s="399">
        <f t="shared" si="2"/>
        <v>0</v>
      </c>
      <c r="I18" s="409"/>
      <c r="J18" s="409"/>
      <c r="K18" s="409"/>
      <c r="L18" s="409"/>
      <c r="M18" s="409"/>
      <c r="N18" s="409"/>
      <c r="O18" s="409"/>
      <c r="P18" s="399">
        <f t="shared" si="3"/>
        <v>0</v>
      </c>
      <c r="R18" s="93"/>
      <c r="S18" s="93"/>
      <c r="T18" s="93"/>
      <c r="U18" s="93"/>
      <c r="V18" s="93"/>
      <c r="W18" s="93"/>
      <c r="X18" s="93"/>
      <c r="Y18" s="93"/>
      <c r="Z18" s="93"/>
      <c r="AA18" s="63"/>
      <c r="AB18" s="63"/>
      <c r="AC18" s="66"/>
      <c r="AD18" s="66"/>
      <c r="AE18" s="66"/>
      <c r="AF18" s="66"/>
      <c r="AG18" s="66"/>
      <c r="AH18" s="66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</row>
    <row r="19" spans="1:254" ht="12.75">
      <c r="A19" s="396" t="s">
        <v>138</v>
      </c>
      <c r="B19" s="396">
        <f aca="true" t="shared" si="4" ref="B19:G19">SUM(B13:B18)</f>
        <v>460</v>
      </c>
      <c r="C19" s="396">
        <f t="shared" si="4"/>
        <v>461</v>
      </c>
      <c r="D19" s="396">
        <f t="shared" si="4"/>
        <v>337</v>
      </c>
      <c r="E19" s="396">
        <f t="shared" si="4"/>
        <v>325</v>
      </c>
      <c r="F19" s="396">
        <f t="shared" si="4"/>
        <v>263</v>
      </c>
      <c r="G19" s="396">
        <f t="shared" si="4"/>
        <v>256</v>
      </c>
      <c r="H19" s="396">
        <f t="shared" si="2"/>
        <v>2102</v>
      </c>
      <c r="I19" s="396">
        <f>SUM(I13:I18)</f>
        <v>34</v>
      </c>
      <c r="J19" s="396">
        <f aca="true" t="shared" si="5" ref="J19:O19">SUM(J13:J18)</f>
        <v>90</v>
      </c>
      <c r="K19" s="396">
        <f t="shared" si="5"/>
        <v>78</v>
      </c>
      <c r="L19" s="396">
        <f t="shared" si="5"/>
        <v>57</v>
      </c>
      <c r="M19" s="396">
        <f t="shared" si="5"/>
        <v>48</v>
      </c>
      <c r="N19" s="396">
        <f t="shared" si="5"/>
        <v>25</v>
      </c>
      <c r="O19" s="396">
        <f t="shared" si="5"/>
        <v>26</v>
      </c>
      <c r="P19" s="396">
        <f t="shared" si="3"/>
        <v>358</v>
      </c>
      <c r="R19" s="93"/>
      <c r="S19" s="93"/>
      <c r="T19" s="93"/>
      <c r="U19" s="93"/>
      <c r="V19" s="93"/>
      <c r="W19" s="93"/>
      <c r="X19" s="93"/>
      <c r="Y19" s="93"/>
      <c r="Z19" s="93"/>
      <c r="AA19" s="63"/>
      <c r="AB19" s="63"/>
      <c r="AC19" s="66"/>
      <c r="AD19" s="66"/>
      <c r="AE19" s="66"/>
      <c r="AF19" s="66"/>
      <c r="AG19" s="66"/>
      <c r="AH19" s="66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  <c r="IS19" s="63"/>
      <c r="IT19" s="63"/>
    </row>
    <row r="20" spans="1:254" s="178" customFormat="1" ht="12.75">
      <c r="A20" s="68" t="s">
        <v>5</v>
      </c>
      <c r="B20" s="68">
        <f>B11+B19</f>
        <v>822</v>
      </c>
      <c r="C20" s="68">
        <f aca="true" t="shared" si="6" ref="C20:H20">C11+C19</f>
        <v>806</v>
      </c>
      <c r="D20" s="68">
        <f t="shared" si="6"/>
        <v>557</v>
      </c>
      <c r="E20" s="68">
        <f t="shared" si="6"/>
        <v>506</v>
      </c>
      <c r="F20" s="68">
        <f t="shared" si="6"/>
        <v>426</v>
      </c>
      <c r="G20" s="68">
        <f t="shared" si="6"/>
        <v>397</v>
      </c>
      <c r="H20" s="68">
        <f t="shared" si="6"/>
        <v>3514</v>
      </c>
      <c r="I20" s="68">
        <f>I11+I19</f>
        <v>69</v>
      </c>
      <c r="J20" s="68">
        <f aca="true" t="shared" si="7" ref="J20:P20">J11+J19</f>
        <v>139</v>
      </c>
      <c r="K20" s="68">
        <f t="shared" si="7"/>
        <v>162</v>
      </c>
      <c r="L20" s="68">
        <f t="shared" si="7"/>
        <v>128</v>
      </c>
      <c r="M20" s="68">
        <f t="shared" si="7"/>
        <v>122</v>
      </c>
      <c r="N20" s="68">
        <f t="shared" si="7"/>
        <v>75</v>
      </c>
      <c r="O20" s="68">
        <f t="shared" si="7"/>
        <v>66</v>
      </c>
      <c r="P20" s="68">
        <f t="shared" si="7"/>
        <v>761</v>
      </c>
      <c r="R20" s="93"/>
      <c r="S20" s="93"/>
      <c r="T20" s="93"/>
      <c r="U20" s="93"/>
      <c r="V20" s="93"/>
      <c r="W20" s="93"/>
      <c r="X20" s="93"/>
      <c r="Y20" s="93"/>
      <c r="Z20" s="93"/>
      <c r="AA20" s="60"/>
      <c r="AB20" s="60"/>
      <c r="AC20" s="65"/>
      <c r="AD20" s="65"/>
      <c r="AE20" s="65"/>
      <c r="AF20" s="65"/>
      <c r="AG20" s="65"/>
      <c r="AH20" s="65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</row>
    <row r="21" spans="1:254" s="180" customFormat="1" ht="12.75">
      <c r="A21" s="174"/>
      <c r="B21" s="175"/>
      <c r="C21" s="175"/>
      <c r="D21" s="175"/>
      <c r="E21" s="175"/>
      <c r="F21" s="175"/>
      <c r="G21" s="175"/>
      <c r="H21" s="176"/>
      <c r="I21" s="175"/>
      <c r="J21" s="175"/>
      <c r="K21" s="175"/>
      <c r="L21" s="175"/>
      <c r="M21" s="175"/>
      <c r="N21" s="175"/>
      <c r="O21" s="175"/>
      <c r="P21" s="175"/>
      <c r="R21" s="93"/>
      <c r="S21" s="93"/>
      <c r="T21" s="93"/>
      <c r="U21" s="93"/>
      <c r="V21" s="93"/>
      <c r="W21" s="93"/>
      <c r="X21" s="93"/>
      <c r="Y21" s="93"/>
      <c r="Z21" s="93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  <c r="IS21" s="69"/>
      <c r="IT21" s="69"/>
    </row>
    <row r="23" spans="1:23" ht="11.25">
      <c r="A23" s="59"/>
      <c r="B23" s="59" t="s">
        <v>139</v>
      </c>
      <c r="C23" s="59" t="s">
        <v>140</v>
      </c>
      <c r="D23" s="59" t="s">
        <v>141</v>
      </c>
      <c r="E23" s="59" t="s">
        <v>142</v>
      </c>
      <c r="F23" s="59" t="s">
        <v>38</v>
      </c>
      <c r="G23" s="59" t="s">
        <v>143</v>
      </c>
      <c r="H23" s="59" t="s">
        <v>144</v>
      </c>
      <c r="I23" s="59" t="s">
        <v>145</v>
      </c>
      <c r="J23" s="59" t="s">
        <v>146</v>
      </c>
      <c r="K23" s="59" t="s">
        <v>147</v>
      </c>
      <c r="L23" s="59" t="s">
        <v>38</v>
      </c>
      <c r="M23" s="342" t="s">
        <v>5</v>
      </c>
      <c r="N23" s="484" t="s">
        <v>326</v>
      </c>
      <c r="R23" s="237"/>
      <c r="S23" s="237"/>
      <c r="T23" s="237"/>
      <c r="U23" s="238"/>
      <c r="V23" s="237"/>
      <c r="W23" s="237"/>
    </row>
    <row r="24" spans="1:23" ht="11.25">
      <c r="A24" s="61" t="s">
        <v>127</v>
      </c>
      <c r="B24" s="61">
        <v>0</v>
      </c>
      <c r="C24" s="61">
        <v>0</v>
      </c>
      <c r="D24" s="61">
        <v>0</v>
      </c>
      <c r="E24" s="61">
        <v>0</v>
      </c>
      <c r="F24" s="59">
        <v>0</v>
      </c>
      <c r="G24" s="61">
        <v>20</v>
      </c>
      <c r="H24" s="61">
        <v>30</v>
      </c>
      <c r="I24" s="61">
        <v>33</v>
      </c>
      <c r="J24" s="61">
        <v>35</v>
      </c>
      <c r="K24" s="61">
        <v>0</v>
      </c>
      <c r="L24" s="59">
        <f>SUM(G24:K24)</f>
        <v>118</v>
      </c>
      <c r="M24" s="342">
        <f>L24+F24+P7+H7</f>
        <v>851</v>
      </c>
      <c r="N24" s="485"/>
      <c r="R24" s="239"/>
      <c r="S24" s="240"/>
      <c r="T24" s="237"/>
      <c r="U24" s="238"/>
      <c r="V24" s="237"/>
      <c r="W24" s="237"/>
    </row>
    <row r="25" spans="1:23" ht="11.25">
      <c r="A25" s="61" t="s">
        <v>128</v>
      </c>
      <c r="B25" s="61">
        <v>0</v>
      </c>
      <c r="C25" s="61">
        <v>0</v>
      </c>
      <c r="D25" s="61">
        <v>0</v>
      </c>
      <c r="E25" s="61">
        <v>0</v>
      </c>
      <c r="F25" s="59">
        <v>0</v>
      </c>
      <c r="G25" s="61">
        <v>75</v>
      </c>
      <c r="H25" s="61">
        <v>59</v>
      </c>
      <c r="I25" s="61">
        <v>69</v>
      </c>
      <c r="J25" s="61">
        <v>53</v>
      </c>
      <c r="K25" s="61">
        <v>0</v>
      </c>
      <c r="L25" s="59">
        <f>SUM(G25:K25)</f>
        <v>256</v>
      </c>
      <c r="M25" s="342">
        <f>L25+F25+P8+H8</f>
        <v>767</v>
      </c>
      <c r="N25" s="485">
        <v>11</v>
      </c>
      <c r="O25" s="616">
        <f>+N25+M25</f>
        <v>778</v>
      </c>
      <c r="R25" s="239"/>
      <c r="S25" s="240"/>
      <c r="T25" s="237"/>
      <c r="U25" s="238"/>
      <c r="V25" s="237"/>
      <c r="W25" s="237"/>
    </row>
    <row r="26" spans="1:23" ht="11.25">
      <c r="A26" s="61" t="s">
        <v>129</v>
      </c>
      <c r="B26" s="61">
        <v>0</v>
      </c>
      <c r="C26" s="61">
        <v>0</v>
      </c>
      <c r="D26" s="61">
        <v>0</v>
      </c>
      <c r="E26" s="61">
        <v>0</v>
      </c>
      <c r="F26" s="59">
        <f>SUM(B26:E26)</f>
        <v>0</v>
      </c>
      <c r="G26" s="61">
        <v>10</v>
      </c>
      <c r="H26" s="61">
        <v>15</v>
      </c>
      <c r="I26" s="61">
        <v>12</v>
      </c>
      <c r="J26" s="61">
        <v>8</v>
      </c>
      <c r="K26" s="61"/>
      <c r="L26" s="59">
        <f>SUM(G26:K26)</f>
        <v>45</v>
      </c>
      <c r="M26" s="342">
        <f>L26+F26+P9+H9</f>
        <v>304</v>
      </c>
      <c r="N26" s="485"/>
      <c r="R26" s="239"/>
      <c r="S26" s="240"/>
      <c r="T26" s="237"/>
      <c r="U26" s="238"/>
      <c r="V26" s="237"/>
      <c r="W26" s="237"/>
    </row>
    <row r="27" spans="1:23" ht="12" thickBot="1">
      <c r="A27" s="409" t="s">
        <v>130</v>
      </c>
      <c r="B27" s="409">
        <v>0</v>
      </c>
      <c r="C27" s="409">
        <v>0</v>
      </c>
      <c r="D27" s="409">
        <v>0</v>
      </c>
      <c r="E27" s="409">
        <v>0</v>
      </c>
      <c r="F27" s="399">
        <f>SUM(B27:E27)</f>
        <v>0</v>
      </c>
      <c r="G27" s="409">
        <v>4</v>
      </c>
      <c r="H27" s="409">
        <v>7</v>
      </c>
      <c r="I27" s="409">
        <v>8</v>
      </c>
      <c r="J27" s="409">
        <v>6</v>
      </c>
      <c r="K27" s="409">
        <v>0</v>
      </c>
      <c r="L27" s="399">
        <f>SUM(G27:K27)</f>
        <v>25</v>
      </c>
      <c r="M27" s="342">
        <f>L27+F27+P10+H10</f>
        <v>337</v>
      </c>
      <c r="N27" s="486"/>
      <c r="R27" s="239"/>
      <c r="S27" s="240"/>
      <c r="T27" s="237"/>
      <c r="U27" s="238"/>
      <c r="V27" s="237"/>
      <c r="W27" s="237"/>
    </row>
    <row r="28" spans="1:23" ht="11.25">
      <c r="A28" s="396" t="s">
        <v>131</v>
      </c>
      <c r="B28" s="396">
        <f>SUM(B24:B27)</f>
        <v>0</v>
      </c>
      <c r="C28" s="396">
        <f>SUM(C24:C27)</f>
        <v>0</v>
      </c>
      <c r="D28" s="396">
        <f>SUM(D24:D27)</f>
        <v>0</v>
      </c>
      <c r="E28" s="396">
        <f>SUM(E24:E27)</f>
        <v>0</v>
      </c>
      <c r="F28" s="396">
        <f>SUM(B28:E28)</f>
        <v>0</v>
      </c>
      <c r="G28" s="396">
        <f>SUM(G24:G27)</f>
        <v>109</v>
      </c>
      <c r="H28" s="396">
        <f>SUM(H24:H27)</f>
        <v>111</v>
      </c>
      <c r="I28" s="396">
        <f>SUM(I24:I27)</f>
        <v>122</v>
      </c>
      <c r="J28" s="396">
        <f>SUM(J24:J27)</f>
        <v>102</v>
      </c>
      <c r="K28" s="396">
        <f>SUM(K24:K27)</f>
        <v>0</v>
      </c>
      <c r="L28" s="396">
        <f>SUM(G28:K28)</f>
        <v>444</v>
      </c>
      <c r="M28" s="411">
        <f>SUM(M24:M27)</f>
        <v>2259</v>
      </c>
      <c r="N28" s="487">
        <f>SUM(N24:N27)</f>
        <v>11</v>
      </c>
      <c r="R28" s="239"/>
      <c r="S28" s="240"/>
      <c r="T28" s="237"/>
      <c r="U28" s="238"/>
      <c r="V28" s="237"/>
      <c r="W28" s="237"/>
    </row>
    <row r="29" spans="1:23" ht="11.25">
      <c r="A29" s="61"/>
      <c r="B29" s="61"/>
      <c r="C29" s="61"/>
      <c r="D29" s="61"/>
      <c r="E29" s="61"/>
      <c r="F29" s="59"/>
      <c r="G29" s="61"/>
      <c r="H29" s="61"/>
      <c r="I29" s="61"/>
      <c r="J29" s="61"/>
      <c r="K29" s="61"/>
      <c r="L29" s="59"/>
      <c r="M29" s="342"/>
      <c r="N29" s="485"/>
      <c r="R29" s="239"/>
      <c r="S29" s="241"/>
      <c r="T29" s="237"/>
      <c r="U29" s="238"/>
      <c r="V29" s="237"/>
      <c r="W29" s="237"/>
    </row>
    <row r="30" spans="1:23" ht="11.25">
      <c r="A30" s="61" t="s">
        <v>132</v>
      </c>
      <c r="B30" s="61">
        <v>26</v>
      </c>
      <c r="C30" s="61">
        <v>11</v>
      </c>
      <c r="D30" s="61">
        <v>22</v>
      </c>
      <c r="E30" s="61">
        <v>21</v>
      </c>
      <c r="F30" s="59">
        <f aca="true" t="shared" si="8" ref="F30:F38">SUM(B30:E30)</f>
        <v>80</v>
      </c>
      <c r="G30" s="61">
        <v>4</v>
      </c>
      <c r="H30" s="61">
        <v>8</v>
      </c>
      <c r="I30" s="61">
        <v>8</v>
      </c>
      <c r="J30" s="61">
        <v>8</v>
      </c>
      <c r="K30" s="61">
        <v>0</v>
      </c>
      <c r="L30" s="59">
        <f aca="true" t="shared" si="9" ref="L30:L35">SUM(G30:K30)</f>
        <v>28</v>
      </c>
      <c r="M30" s="342">
        <f>L30+F30+P13+H13</f>
        <v>315</v>
      </c>
      <c r="N30" s="485"/>
      <c r="R30" s="239"/>
      <c r="S30" s="240"/>
      <c r="T30" s="237"/>
      <c r="U30" s="238"/>
      <c r="V30" s="242"/>
      <c r="W30" s="237"/>
    </row>
    <row r="31" spans="1:23" ht="11.25">
      <c r="A31" s="61" t="s">
        <v>133</v>
      </c>
      <c r="B31" s="61">
        <v>24</v>
      </c>
      <c r="C31" s="61">
        <v>30</v>
      </c>
      <c r="D31" s="61">
        <v>20</v>
      </c>
      <c r="E31" s="61">
        <v>23</v>
      </c>
      <c r="F31" s="59">
        <f t="shared" si="8"/>
        <v>97</v>
      </c>
      <c r="G31" s="67">
        <v>11</v>
      </c>
      <c r="H31" s="67">
        <v>10</v>
      </c>
      <c r="I31" s="67">
        <v>10</v>
      </c>
      <c r="J31" s="67">
        <v>12</v>
      </c>
      <c r="K31" s="67"/>
      <c r="L31" s="59">
        <f t="shared" si="9"/>
        <v>43</v>
      </c>
      <c r="M31" s="342">
        <f>L31+F31+P14+H14</f>
        <v>1140</v>
      </c>
      <c r="N31" s="485"/>
      <c r="R31" s="239"/>
      <c r="S31" s="240"/>
      <c r="T31" s="237"/>
      <c r="U31" s="238"/>
      <c r="V31" s="242"/>
      <c r="W31" s="237"/>
    </row>
    <row r="32" spans="1:23" ht="11.25">
      <c r="A32" s="61" t="s">
        <v>134</v>
      </c>
      <c r="B32" s="61"/>
      <c r="C32" s="61"/>
      <c r="D32" s="61"/>
      <c r="E32" s="61"/>
      <c r="F32" s="59">
        <f t="shared" si="8"/>
        <v>0</v>
      </c>
      <c r="G32" s="61"/>
      <c r="H32" s="61"/>
      <c r="I32" s="61"/>
      <c r="J32" s="61"/>
      <c r="K32" s="61"/>
      <c r="L32" s="59">
        <f t="shared" si="9"/>
        <v>0</v>
      </c>
      <c r="M32" s="342">
        <f>L32+F32+P15+H15</f>
        <v>337</v>
      </c>
      <c r="N32" s="485"/>
      <c r="R32" s="239"/>
      <c r="S32" s="240"/>
      <c r="T32" s="237"/>
      <c r="U32" s="238"/>
      <c r="V32" s="242"/>
      <c r="W32" s="237"/>
    </row>
    <row r="33" spans="1:23" ht="11.25">
      <c r="A33" s="61" t="s">
        <v>135</v>
      </c>
      <c r="B33" s="67">
        <v>6</v>
      </c>
      <c r="C33" s="67">
        <v>11</v>
      </c>
      <c r="D33" s="67">
        <v>1</v>
      </c>
      <c r="E33" s="67">
        <v>9</v>
      </c>
      <c r="F33" s="59">
        <f t="shared" si="8"/>
        <v>27</v>
      </c>
      <c r="G33" s="61">
        <v>55</v>
      </c>
      <c r="H33" s="61">
        <v>26</v>
      </c>
      <c r="I33" s="61">
        <v>33</v>
      </c>
      <c r="J33" s="61">
        <v>15</v>
      </c>
      <c r="K33" s="61">
        <v>0</v>
      </c>
      <c r="L33" s="59">
        <f t="shared" si="9"/>
        <v>129</v>
      </c>
      <c r="M33" s="342">
        <f>L33+F33+P16+H16</f>
        <v>458</v>
      </c>
      <c r="N33" s="485"/>
      <c r="R33" s="239"/>
      <c r="S33" s="240"/>
      <c r="T33" s="237"/>
      <c r="U33" s="238"/>
      <c r="V33" s="242"/>
      <c r="W33" s="237"/>
    </row>
    <row r="34" spans="1:23" ht="12" thickBot="1">
      <c r="A34" s="409" t="s">
        <v>136</v>
      </c>
      <c r="B34" s="409"/>
      <c r="C34" s="409"/>
      <c r="D34" s="409"/>
      <c r="E34" s="409"/>
      <c r="F34" s="399">
        <f t="shared" si="8"/>
        <v>0</v>
      </c>
      <c r="G34" s="409">
        <v>31</v>
      </c>
      <c r="H34" s="409">
        <v>44</v>
      </c>
      <c r="I34" s="409">
        <v>55</v>
      </c>
      <c r="J34" s="409">
        <v>44</v>
      </c>
      <c r="K34" s="409">
        <v>0</v>
      </c>
      <c r="L34" s="399">
        <f t="shared" si="9"/>
        <v>174</v>
      </c>
      <c r="M34" s="342">
        <f>L34+F34+P17+H17</f>
        <v>788</v>
      </c>
      <c r="N34" s="486"/>
      <c r="R34" s="239"/>
      <c r="S34" s="240"/>
      <c r="T34" s="237"/>
      <c r="U34" s="238"/>
      <c r="V34" s="242"/>
      <c r="W34" s="237"/>
    </row>
    <row r="35" spans="1:23" ht="11.25">
      <c r="A35" s="396" t="s">
        <v>138</v>
      </c>
      <c r="B35" s="396">
        <f aca="true" t="shared" si="10" ref="B35:K35">B30+B31+B32+B33+B34</f>
        <v>56</v>
      </c>
      <c r="C35" s="396">
        <f t="shared" si="10"/>
        <v>52</v>
      </c>
      <c r="D35" s="396">
        <f t="shared" si="10"/>
        <v>43</v>
      </c>
      <c r="E35" s="396">
        <f t="shared" si="10"/>
        <v>53</v>
      </c>
      <c r="F35" s="396">
        <f>SUM(B35:E35)</f>
        <v>204</v>
      </c>
      <c r="G35" s="396">
        <f t="shared" si="10"/>
        <v>101</v>
      </c>
      <c r="H35" s="396">
        <f t="shared" si="10"/>
        <v>88</v>
      </c>
      <c r="I35" s="396">
        <f t="shared" si="10"/>
        <v>106</v>
      </c>
      <c r="J35" s="396">
        <f t="shared" si="10"/>
        <v>79</v>
      </c>
      <c r="K35" s="396">
        <f t="shared" si="10"/>
        <v>0</v>
      </c>
      <c r="L35" s="396">
        <f t="shared" si="9"/>
        <v>374</v>
      </c>
      <c r="M35" s="411">
        <f>SUM(M30:M34)</f>
        <v>3038</v>
      </c>
      <c r="N35" s="487">
        <f>SUM(N30:N34)</f>
        <v>0</v>
      </c>
      <c r="R35" s="239"/>
      <c r="S35" s="240"/>
      <c r="T35" s="237"/>
      <c r="U35" s="238"/>
      <c r="V35" s="242"/>
      <c r="W35" s="237"/>
    </row>
    <row r="36" spans="1:23" ht="12" thickBot="1">
      <c r="A36" s="409" t="s">
        <v>137</v>
      </c>
      <c r="B36" s="409"/>
      <c r="C36" s="409"/>
      <c r="D36" s="409"/>
      <c r="E36" s="409"/>
      <c r="F36" s="399"/>
      <c r="G36" s="409"/>
      <c r="H36" s="409"/>
      <c r="I36" s="409"/>
      <c r="J36" s="409"/>
      <c r="K36" s="409"/>
      <c r="L36" s="399"/>
      <c r="M36" s="412">
        <v>32</v>
      </c>
      <c r="N36" s="486"/>
      <c r="R36" s="239"/>
      <c r="S36" s="240"/>
      <c r="T36" s="237"/>
      <c r="U36" s="238"/>
      <c r="V36" s="242"/>
      <c r="W36" s="237"/>
    </row>
    <row r="37" spans="1:23" ht="12" thickBot="1">
      <c r="A37" s="413" t="s">
        <v>341</v>
      </c>
      <c r="B37" s="414"/>
      <c r="C37" s="414"/>
      <c r="D37" s="414"/>
      <c r="E37" s="414"/>
      <c r="F37" s="414"/>
      <c r="G37" s="413"/>
      <c r="H37" s="413"/>
      <c r="I37" s="413"/>
      <c r="J37" s="413"/>
      <c r="K37" s="413"/>
      <c r="L37" s="413"/>
      <c r="M37" s="415">
        <f>M36</f>
        <v>32</v>
      </c>
      <c r="N37" s="488">
        <f>N36</f>
        <v>0</v>
      </c>
      <c r="R37" s="239"/>
      <c r="S37" s="240"/>
      <c r="T37" s="237"/>
      <c r="U37" s="238"/>
      <c r="V37" s="237"/>
      <c r="W37" s="237"/>
    </row>
    <row r="38" spans="1:26" s="330" customFormat="1" ht="13.5" customHeight="1" thickBot="1">
      <c r="A38" s="416" t="s">
        <v>5</v>
      </c>
      <c r="B38" s="417">
        <f>B28+B35</f>
        <v>56</v>
      </c>
      <c r="C38" s="417">
        <f>C28+C35</f>
        <v>52</v>
      </c>
      <c r="D38" s="417">
        <f>D28+D35</f>
        <v>43</v>
      </c>
      <c r="E38" s="417">
        <f>E28+E35</f>
        <v>53</v>
      </c>
      <c r="F38" s="417">
        <f t="shared" si="8"/>
        <v>204</v>
      </c>
      <c r="G38" s="417">
        <f aca="true" t="shared" si="11" ref="G38:L38">G28+G35</f>
        <v>210</v>
      </c>
      <c r="H38" s="417">
        <f t="shared" si="11"/>
        <v>199</v>
      </c>
      <c r="I38" s="417">
        <f t="shared" si="11"/>
        <v>228</v>
      </c>
      <c r="J38" s="417">
        <f t="shared" si="11"/>
        <v>181</v>
      </c>
      <c r="K38" s="417">
        <f t="shared" si="11"/>
        <v>0</v>
      </c>
      <c r="L38" s="417">
        <f t="shared" si="11"/>
        <v>818</v>
      </c>
      <c r="M38" s="705">
        <f>M28+M35+M36</f>
        <v>5329</v>
      </c>
      <c r="N38" s="562">
        <f>N28+N35+N36</f>
        <v>11</v>
      </c>
      <c r="O38" s="784"/>
      <c r="P38" s="784"/>
      <c r="Q38" s="537"/>
      <c r="R38" s="332"/>
      <c r="S38" s="333"/>
      <c r="T38" s="334"/>
      <c r="U38" s="335"/>
      <c r="V38" s="334"/>
      <c r="W38" s="334"/>
      <c r="Y38" s="331"/>
      <c r="Z38" s="336"/>
    </row>
    <row r="39" spans="1:23" ht="12.75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785">
        <f>M38+N38</f>
        <v>5340</v>
      </c>
      <c r="N39" s="785"/>
      <c r="R39" s="237"/>
      <c r="S39" s="237"/>
      <c r="T39" s="238"/>
      <c r="U39" s="237"/>
      <c r="V39" s="237"/>
      <c r="W39" s="237"/>
    </row>
    <row r="40" ht="11.25">
      <c r="A40" s="341" t="s">
        <v>469</v>
      </c>
    </row>
    <row r="41" ht="11.25">
      <c r="A41" s="341" t="s">
        <v>470</v>
      </c>
    </row>
    <row r="42" spans="1:4" ht="9">
      <c r="A42" s="774" t="s">
        <v>384</v>
      </c>
      <c r="B42" s="774"/>
      <c r="C42" s="774"/>
      <c r="D42" s="774"/>
    </row>
  </sheetData>
  <mergeCells count="6">
    <mergeCell ref="A42:D42"/>
    <mergeCell ref="A2:P2"/>
    <mergeCell ref="A4:P4"/>
    <mergeCell ref="A3:P3"/>
    <mergeCell ref="O38:P38"/>
    <mergeCell ref="M39:N39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&amp;L&amp;D&amp;CAllgemeine Übersicht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3:J15"/>
  <sheetViews>
    <sheetView workbookViewId="0" topLeftCell="A1">
      <selection activeCell="J13" sqref="J13"/>
    </sheetView>
  </sheetViews>
  <sheetFormatPr defaultColWidth="11.421875" defaultRowHeight="12.75"/>
  <cols>
    <col min="1" max="1" width="3.421875" style="0" customWidth="1"/>
    <col min="2" max="2" width="8.140625" style="0" customWidth="1"/>
    <col min="3" max="3" width="32.8515625" style="0" customWidth="1"/>
    <col min="4" max="7" width="3.8515625" style="0" customWidth="1"/>
    <col min="8" max="9" width="3.57421875" style="0" customWidth="1"/>
    <col min="10" max="10" width="5.421875" style="0" customWidth="1"/>
  </cols>
  <sheetData>
    <row r="2" ht="13.5" thickBot="1"/>
    <row r="3" spans="2:10" ht="16.5" customHeight="1">
      <c r="B3" s="421" t="s">
        <v>309</v>
      </c>
      <c r="C3" s="422"/>
      <c r="D3" s="422"/>
      <c r="E3" s="422"/>
      <c r="F3" s="422"/>
      <c r="G3" s="422"/>
      <c r="H3" s="422"/>
      <c r="I3" s="422"/>
      <c r="J3" s="423"/>
    </row>
    <row r="4" spans="2:10" ht="16.5" customHeight="1">
      <c r="B4" s="789">
        <v>41153</v>
      </c>
      <c r="C4" s="790"/>
      <c r="D4" s="790"/>
      <c r="E4" s="790"/>
      <c r="F4" s="790"/>
      <c r="G4" s="790"/>
      <c r="H4" s="790"/>
      <c r="I4" s="790"/>
      <c r="J4" s="791"/>
    </row>
    <row r="5" spans="2:10" ht="16.5" thickBot="1">
      <c r="B5" s="786" t="s">
        <v>468</v>
      </c>
      <c r="C5" s="787"/>
      <c r="D5" s="787"/>
      <c r="E5" s="787"/>
      <c r="F5" s="787"/>
      <c r="G5" s="787"/>
      <c r="H5" s="787"/>
      <c r="I5" s="787"/>
      <c r="J5" s="788"/>
    </row>
    <row r="7" spans="2:10" ht="12.75">
      <c r="B7" s="184"/>
      <c r="C7" s="294" t="s">
        <v>148</v>
      </c>
      <c r="D7" s="295">
        <v>1</v>
      </c>
      <c r="E7" s="77">
        <v>2</v>
      </c>
      <c r="F7" s="77">
        <v>3</v>
      </c>
      <c r="G7" s="77">
        <v>4</v>
      </c>
      <c r="H7" s="77">
        <v>5</v>
      </c>
      <c r="I7" s="77">
        <v>6</v>
      </c>
      <c r="J7" s="292" t="s">
        <v>12</v>
      </c>
    </row>
    <row r="8" spans="2:10" ht="12.75">
      <c r="B8" s="67" t="s">
        <v>149</v>
      </c>
      <c r="C8" s="92"/>
      <c r="D8" s="62">
        <v>165</v>
      </c>
      <c r="E8" s="62">
        <v>163</v>
      </c>
      <c r="F8" s="62">
        <v>128</v>
      </c>
      <c r="G8" s="62">
        <v>93</v>
      </c>
      <c r="H8" s="62">
        <v>99</v>
      </c>
      <c r="I8" s="62">
        <v>85</v>
      </c>
      <c r="J8" s="293">
        <f>SUM(D8:I8)</f>
        <v>733</v>
      </c>
    </row>
    <row r="9" spans="2:10" ht="13.5" thickBot="1">
      <c r="B9" s="404" t="s">
        <v>150</v>
      </c>
      <c r="C9" s="390"/>
      <c r="D9" s="401">
        <f aca="true" t="shared" si="0" ref="D9:I9">D8</f>
        <v>165</v>
      </c>
      <c r="E9" s="401">
        <f t="shared" si="0"/>
        <v>163</v>
      </c>
      <c r="F9" s="401">
        <f t="shared" si="0"/>
        <v>128</v>
      </c>
      <c r="G9" s="401">
        <f t="shared" si="0"/>
        <v>93</v>
      </c>
      <c r="H9" s="401">
        <f t="shared" si="0"/>
        <v>99</v>
      </c>
      <c r="I9" s="401">
        <f t="shared" si="0"/>
        <v>85</v>
      </c>
      <c r="J9" s="408">
        <f>SUM(J8)</f>
        <v>733</v>
      </c>
    </row>
    <row r="10" spans="2:10" ht="12.75">
      <c r="B10" s="142"/>
      <c r="C10" s="387" t="s">
        <v>322</v>
      </c>
      <c r="D10" s="185"/>
      <c r="E10" s="185"/>
      <c r="F10" s="185">
        <v>10</v>
      </c>
      <c r="G10" s="185">
        <v>20</v>
      </c>
      <c r="H10" s="185"/>
      <c r="I10" s="185"/>
      <c r="J10" s="402">
        <f>F10+G10</f>
        <v>30</v>
      </c>
    </row>
    <row r="11" spans="2:10" ht="12.75">
      <c r="B11" s="142"/>
      <c r="C11" s="80" t="s">
        <v>323</v>
      </c>
      <c r="D11" s="62"/>
      <c r="E11" s="62"/>
      <c r="F11" s="62"/>
      <c r="G11" s="62"/>
      <c r="H11" s="62">
        <v>17</v>
      </c>
      <c r="I11" s="62">
        <v>26</v>
      </c>
      <c r="J11" s="374">
        <f>H11+I11</f>
        <v>43</v>
      </c>
    </row>
    <row r="12" spans="2:10" ht="12.75">
      <c r="B12" s="142"/>
      <c r="C12" s="385" t="s">
        <v>324</v>
      </c>
      <c r="D12" s="62"/>
      <c r="E12" s="62"/>
      <c r="F12" s="62">
        <v>10</v>
      </c>
      <c r="G12" s="62">
        <v>10</v>
      </c>
      <c r="H12" s="62"/>
      <c r="I12" s="62"/>
      <c r="J12" s="374">
        <f>F12+G12</f>
        <v>20</v>
      </c>
    </row>
    <row r="13" spans="2:10" ht="12.75">
      <c r="B13" s="185"/>
      <c r="C13" s="80" t="s">
        <v>443</v>
      </c>
      <c r="D13" s="62"/>
      <c r="E13" s="62"/>
      <c r="F13" s="62"/>
      <c r="G13" s="62"/>
      <c r="H13" s="62">
        <v>16</v>
      </c>
      <c r="I13" s="62">
        <v>9</v>
      </c>
      <c r="J13" s="374">
        <f>H13+I13</f>
        <v>25</v>
      </c>
    </row>
    <row r="14" spans="2:10" ht="13.5" thickBot="1">
      <c r="B14" s="401" t="s">
        <v>152</v>
      </c>
      <c r="C14" s="397"/>
      <c r="D14" s="397">
        <f>SUM(D10:D13)</f>
        <v>0</v>
      </c>
      <c r="E14" s="397">
        <f aca="true" t="shared" si="1" ref="E14:J14">SUM(E10:E13)</f>
        <v>0</v>
      </c>
      <c r="F14" s="397">
        <f t="shared" si="1"/>
        <v>20</v>
      </c>
      <c r="G14" s="397">
        <f t="shared" si="1"/>
        <v>30</v>
      </c>
      <c r="H14" s="397">
        <f t="shared" si="1"/>
        <v>33</v>
      </c>
      <c r="I14" s="397">
        <f t="shared" si="1"/>
        <v>35</v>
      </c>
      <c r="J14" s="401">
        <f t="shared" si="1"/>
        <v>118</v>
      </c>
    </row>
    <row r="15" spans="2:10" ht="12.75">
      <c r="B15" s="386" t="s">
        <v>5</v>
      </c>
      <c r="C15" s="393"/>
      <c r="D15" s="386">
        <f aca="true" t="shared" si="2" ref="D15:I15">D14+D9</f>
        <v>165</v>
      </c>
      <c r="E15" s="386">
        <f t="shared" si="2"/>
        <v>163</v>
      </c>
      <c r="F15" s="386">
        <f t="shared" si="2"/>
        <v>148</v>
      </c>
      <c r="G15" s="386">
        <f t="shared" si="2"/>
        <v>123</v>
      </c>
      <c r="H15" s="386">
        <f t="shared" si="2"/>
        <v>132</v>
      </c>
      <c r="I15" s="386">
        <f t="shared" si="2"/>
        <v>120</v>
      </c>
      <c r="J15" s="541">
        <f>J9+J14</f>
        <v>851</v>
      </c>
    </row>
  </sheetData>
  <mergeCells count="2">
    <mergeCell ref="B5:J5"/>
    <mergeCell ref="B4:J4"/>
  </mergeCells>
  <printOptions/>
  <pageMargins left="0.75" right="0.75" top="1" bottom="1" header="0.4921259845" footer="0.4921259845"/>
  <pageSetup horizontalDpi="600" verticalDpi="600" orientation="portrait" paperSize="9" scale="86" r:id="rId1"/>
  <headerFooter alignWithMargins="0">
    <oddFooter>&amp;L&amp;D&amp;CAllgemeine Übersicht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K47"/>
  <sheetViews>
    <sheetView workbookViewId="0" topLeftCell="A10">
      <selection activeCell="K46" sqref="K46"/>
    </sheetView>
  </sheetViews>
  <sheetFormatPr defaultColWidth="11.421875" defaultRowHeight="12.75"/>
  <cols>
    <col min="1" max="1" width="2.28125" style="0" customWidth="1"/>
    <col min="2" max="2" width="8.140625" style="0" customWidth="1"/>
    <col min="3" max="3" width="45.421875" style="0" customWidth="1"/>
    <col min="4" max="5" width="3.8515625" style="0" customWidth="1"/>
    <col min="6" max="8" width="3.57421875" style="0" customWidth="1"/>
    <col min="9" max="9" width="4.421875" style="0" bestFit="1" customWidth="1"/>
    <col min="10" max="10" width="3.57421875" style="0" customWidth="1"/>
    <col min="11" max="11" width="5.421875" style="0" customWidth="1"/>
    <col min="12" max="16384" width="11.57421875" style="0" customWidth="1"/>
  </cols>
  <sheetData>
    <row r="1" ht="13.5" thickBot="1"/>
    <row r="2" spans="2:11" ht="15.75">
      <c r="B2" s="421" t="s">
        <v>310</v>
      </c>
      <c r="C2" s="424"/>
      <c r="D2" s="424"/>
      <c r="E2" s="424"/>
      <c r="F2" s="424"/>
      <c r="G2" s="424"/>
      <c r="H2" s="424"/>
      <c r="I2" s="424"/>
      <c r="J2" s="424"/>
      <c r="K2" s="425"/>
    </row>
    <row r="3" spans="2:11" ht="15.75">
      <c r="B3" s="789">
        <v>41153</v>
      </c>
      <c r="C3" s="790"/>
      <c r="D3" s="790"/>
      <c r="E3" s="790"/>
      <c r="F3" s="790"/>
      <c r="G3" s="790"/>
      <c r="H3" s="790"/>
      <c r="I3" s="790"/>
      <c r="J3" s="790"/>
      <c r="K3" s="791"/>
    </row>
    <row r="4" spans="2:11" ht="16.5" thickBot="1">
      <c r="B4" s="786" t="s">
        <v>468</v>
      </c>
      <c r="C4" s="787"/>
      <c r="D4" s="787"/>
      <c r="E4" s="787"/>
      <c r="F4" s="787"/>
      <c r="G4" s="787"/>
      <c r="H4" s="787"/>
      <c r="I4" s="787"/>
      <c r="J4" s="787"/>
      <c r="K4" s="788"/>
    </row>
    <row r="6" spans="2:11" ht="12.75">
      <c r="B6" s="186"/>
      <c r="C6" s="72" t="s">
        <v>148</v>
      </c>
      <c r="D6" s="73">
        <v>1</v>
      </c>
      <c r="E6" s="73">
        <v>2</v>
      </c>
      <c r="F6" s="73">
        <v>3</v>
      </c>
      <c r="G6" s="73">
        <v>4</v>
      </c>
      <c r="H6" s="77">
        <v>5</v>
      </c>
      <c r="I6" s="77">
        <v>6</v>
      </c>
      <c r="J6" s="78">
        <v>7</v>
      </c>
      <c r="K6" s="79" t="s">
        <v>12</v>
      </c>
    </row>
    <row r="7" spans="2:11" ht="12.75">
      <c r="B7" s="149" t="s">
        <v>149</v>
      </c>
      <c r="C7" s="74"/>
      <c r="D7" s="189">
        <v>56</v>
      </c>
      <c r="E7" s="189">
        <v>52</v>
      </c>
      <c r="F7" s="189">
        <v>0</v>
      </c>
      <c r="G7" s="189">
        <v>0</v>
      </c>
      <c r="H7" s="62">
        <v>0</v>
      </c>
      <c r="I7" s="62">
        <v>0</v>
      </c>
      <c r="J7" s="189">
        <v>0</v>
      </c>
      <c r="K7" s="374">
        <f>SUM(D7:J7)</f>
        <v>108</v>
      </c>
    </row>
    <row r="8" spans="2:11" ht="13.5" thickBot="1">
      <c r="B8" s="388" t="s">
        <v>150</v>
      </c>
      <c r="C8" s="389"/>
      <c r="D8" s="408">
        <f aca="true" t="shared" si="0" ref="D8:K8">D7</f>
        <v>56</v>
      </c>
      <c r="E8" s="408">
        <f t="shared" si="0"/>
        <v>52</v>
      </c>
      <c r="F8" s="408">
        <f t="shared" si="0"/>
        <v>0</v>
      </c>
      <c r="G8" s="408">
        <f t="shared" si="0"/>
        <v>0</v>
      </c>
      <c r="H8" s="408">
        <f t="shared" si="0"/>
        <v>0</v>
      </c>
      <c r="I8" s="408">
        <f t="shared" si="0"/>
        <v>0</v>
      </c>
      <c r="J8" s="408">
        <f t="shared" si="0"/>
        <v>0</v>
      </c>
      <c r="K8" s="408">
        <f t="shared" si="0"/>
        <v>108</v>
      </c>
    </row>
    <row r="9" spans="2:11" ht="12.75">
      <c r="B9" s="75" t="s">
        <v>153</v>
      </c>
      <c r="C9" s="76" t="s">
        <v>154</v>
      </c>
      <c r="D9" s="188">
        <v>35</v>
      </c>
      <c r="E9" s="188">
        <v>49</v>
      </c>
      <c r="F9" s="188"/>
      <c r="G9" s="188"/>
      <c r="H9" s="185"/>
      <c r="I9" s="185"/>
      <c r="J9" s="188"/>
      <c r="K9" s="402">
        <f aca="true" t="shared" si="1" ref="K9:K24">SUM(D9:J9)</f>
        <v>84</v>
      </c>
    </row>
    <row r="10" spans="2:11" ht="12.75">
      <c r="B10" s="75"/>
      <c r="C10" s="189" t="s">
        <v>416</v>
      </c>
      <c r="D10" s="189"/>
      <c r="E10" s="189"/>
      <c r="F10" s="189">
        <v>3</v>
      </c>
      <c r="G10" s="189"/>
      <c r="H10" s="62"/>
      <c r="I10" s="62"/>
      <c r="J10" s="189"/>
      <c r="K10" s="402">
        <f t="shared" si="1"/>
        <v>3</v>
      </c>
    </row>
    <row r="11" spans="2:11" ht="12.75">
      <c r="B11" s="75"/>
      <c r="C11" s="141" t="s">
        <v>417</v>
      </c>
      <c r="D11" s="62"/>
      <c r="E11" s="62"/>
      <c r="F11" s="62">
        <v>16</v>
      </c>
      <c r="G11" s="62">
        <v>18</v>
      </c>
      <c r="H11" s="62"/>
      <c r="I11" s="62"/>
      <c r="J11" s="62"/>
      <c r="K11" s="402">
        <f t="shared" si="1"/>
        <v>34</v>
      </c>
    </row>
    <row r="12" spans="2:11" ht="12.75">
      <c r="B12" s="75"/>
      <c r="C12" s="62" t="s">
        <v>419</v>
      </c>
      <c r="D12" s="62"/>
      <c r="E12" s="62"/>
      <c r="F12" s="62"/>
      <c r="G12" s="62"/>
      <c r="H12" s="62">
        <v>15</v>
      </c>
      <c r="I12" s="62">
        <v>14</v>
      </c>
      <c r="J12" s="62">
        <v>9</v>
      </c>
      <c r="K12" s="402">
        <f t="shared" si="1"/>
        <v>38</v>
      </c>
    </row>
    <row r="13" spans="2:11" ht="12.75">
      <c r="B13" s="75"/>
      <c r="C13" s="141" t="s">
        <v>418</v>
      </c>
      <c r="D13" s="62"/>
      <c r="E13" s="62"/>
      <c r="F13" s="62">
        <v>13</v>
      </c>
      <c r="G13" s="62">
        <v>24</v>
      </c>
      <c r="H13" s="62">
        <v>29</v>
      </c>
      <c r="I13" s="62">
        <v>20</v>
      </c>
      <c r="J13" s="62"/>
      <c r="K13" s="402">
        <f t="shared" si="1"/>
        <v>86</v>
      </c>
    </row>
    <row r="14" spans="2:11" ht="12.75">
      <c r="B14" s="75"/>
      <c r="C14" s="62" t="s">
        <v>420</v>
      </c>
      <c r="D14" s="62"/>
      <c r="E14" s="62"/>
      <c r="F14" s="62">
        <v>11</v>
      </c>
      <c r="G14" s="62">
        <v>15</v>
      </c>
      <c r="H14" s="62"/>
      <c r="I14" s="62"/>
      <c r="J14" s="62"/>
      <c r="K14" s="402">
        <f t="shared" si="1"/>
        <v>26</v>
      </c>
    </row>
    <row r="15" spans="2:11" ht="12.75">
      <c r="B15" s="75"/>
      <c r="C15" s="141" t="s">
        <v>421</v>
      </c>
      <c r="D15" s="62"/>
      <c r="E15" s="62"/>
      <c r="F15" s="62"/>
      <c r="G15" s="62"/>
      <c r="H15" s="62">
        <v>5</v>
      </c>
      <c r="I15" s="62">
        <v>8</v>
      </c>
      <c r="J15" s="62">
        <v>1</v>
      </c>
      <c r="K15" s="402">
        <f t="shared" si="1"/>
        <v>14</v>
      </c>
    </row>
    <row r="16" spans="2:11" ht="12.75">
      <c r="B16" s="75"/>
      <c r="C16" s="62" t="s">
        <v>422</v>
      </c>
      <c r="D16" s="62"/>
      <c r="E16" s="62"/>
      <c r="F16" s="62">
        <v>12</v>
      </c>
      <c r="G16" s="62">
        <v>1</v>
      </c>
      <c r="H16" s="62"/>
      <c r="I16" s="62"/>
      <c r="J16" s="62"/>
      <c r="K16" s="402">
        <f t="shared" si="1"/>
        <v>13</v>
      </c>
    </row>
    <row r="17" spans="2:11" ht="12.75">
      <c r="B17" s="75"/>
      <c r="C17" s="141" t="s">
        <v>423</v>
      </c>
      <c r="D17" s="62"/>
      <c r="E17" s="62"/>
      <c r="F17" s="62"/>
      <c r="G17" s="62"/>
      <c r="H17" s="62">
        <v>11</v>
      </c>
      <c r="I17" s="62">
        <v>2</v>
      </c>
      <c r="J17" s="62">
        <v>2</v>
      </c>
      <c r="K17" s="402">
        <f t="shared" si="1"/>
        <v>15</v>
      </c>
    </row>
    <row r="18" spans="2:11" ht="12.75">
      <c r="B18" s="75"/>
      <c r="C18" s="62" t="s">
        <v>424</v>
      </c>
      <c r="D18" s="62"/>
      <c r="E18" s="62"/>
      <c r="F18" s="62">
        <v>15</v>
      </c>
      <c r="G18" s="62">
        <v>7</v>
      </c>
      <c r="H18" s="62">
        <v>5</v>
      </c>
      <c r="I18" s="62">
        <v>2</v>
      </c>
      <c r="J18" s="62">
        <v>1</v>
      </c>
      <c r="K18" s="402">
        <f t="shared" si="1"/>
        <v>30</v>
      </c>
    </row>
    <row r="19" spans="2:11" ht="12.75">
      <c r="B19" s="75"/>
      <c r="C19" s="141" t="s">
        <v>155</v>
      </c>
      <c r="D19" s="62"/>
      <c r="E19" s="62"/>
      <c r="F19" s="62"/>
      <c r="G19" s="62"/>
      <c r="H19" s="62"/>
      <c r="I19" s="62"/>
      <c r="J19" s="62"/>
      <c r="K19" s="402">
        <f t="shared" si="1"/>
        <v>0</v>
      </c>
    </row>
    <row r="20" spans="2:11" ht="12.75">
      <c r="B20" s="75"/>
      <c r="C20" s="62" t="s">
        <v>425</v>
      </c>
      <c r="D20" s="62"/>
      <c r="E20" s="62"/>
      <c r="F20" s="62">
        <v>14</v>
      </c>
      <c r="G20" s="62">
        <v>6</v>
      </c>
      <c r="H20" s="62">
        <v>9</v>
      </c>
      <c r="I20" s="62"/>
      <c r="J20" s="62"/>
      <c r="K20" s="402">
        <f t="shared" si="1"/>
        <v>29</v>
      </c>
    </row>
    <row r="21" spans="2:11" ht="12.75">
      <c r="B21" s="75"/>
      <c r="C21" s="62" t="s">
        <v>426</v>
      </c>
      <c r="D21" s="62"/>
      <c r="E21" s="62"/>
      <c r="F21" s="62"/>
      <c r="G21" s="62"/>
      <c r="H21" s="62"/>
      <c r="I21" s="62">
        <v>4</v>
      </c>
      <c r="J21" s="62">
        <v>7</v>
      </c>
      <c r="K21" s="402">
        <f t="shared" si="1"/>
        <v>11</v>
      </c>
    </row>
    <row r="22" spans="2:11" ht="12.75">
      <c r="B22" s="75"/>
      <c r="C22" s="62" t="s">
        <v>448</v>
      </c>
      <c r="D22" s="542"/>
      <c r="E22" s="542"/>
      <c r="F22" s="542"/>
      <c r="G22" s="542"/>
      <c r="H22" s="542"/>
      <c r="I22" s="542"/>
      <c r="J22" s="542">
        <v>9</v>
      </c>
      <c r="K22" s="402">
        <f t="shared" si="1"/>
        <v>9</v>
      </c>
    </row>
    <row r="23" spans="2:11" ht="12.75">
      <c r="B23" s="75"/>
      <c r="C23" s="62" t="s">
        <v>449</v>
      </c>
      <c r="D23" s="542"/>
      <c r="E23" s="542"/>
      <c r="F23" s="542"/>
      <c r="G23" s="542"/>
      <c r="H23" s="542"/>
      <c r="I23" s="542"/>
      <c r="J23" s="542">
        <v>11</v>
      </c>
      <c r="K23" s="402">
        <f t="shared" si="1"/>
        <v>11</v>
      </c>
    </row>
    <row r="24" spans="2:11" ht="13.5" thickBot="1">
      <c r="B24" s="394" t="s">
        <v>156</v>
      </c>
      <c r="C24" s="400"/>
      <c r="D24" s="401">
        <f>SUM(D9:D21)</f>
        <v>35</v>
      </c>
      <c r="E24" s="401">
        <f>SUM(E9:E21)</f>
        <v>49</v>
      </c>
      <c r="F24" s="401">
        <f>SUM(F9:F21)</f>
        <v>84</v>
      </c>
      <c r="G24" s="401">
        <f>SUM(G9:G21)</f>
        <v>71</v>
      </c>
      <c r="H24" s="401">
        <f>SUM(H9:H23)</f>
        <v>74</v>
      </c>
      <c r="I24" s="401">
        <f>SUM(I9:I21)</f>
        <v>50</v>
      </c>
      <c r="J24" s="401">
        <f>SUM(J9:J23)</f>
        <v>40</v>
      </c>
      <c r="K24" s="408">
        <f t="shared" si="1"/>
        <v>403</v>
      </c>
    </row>
    <row r="25" spans="2:11" ht="12.75">
      <c r="B25" s="75" t="s">
        <v>157</v>
      </c>
      <c r="C25" s="141" t="s">
        <v>427</v>
      </c>
      <c r="D25" s="185"/>
      <c r="E25" s="185"/>
      <c r="F25" s="185">
        <v>20</v>
      </c>
      <c r="G25" s="185">
        <v>24</v>
      </c>
      <c r="H25" s="185">
        <v>17</v>
      </c>
      <c r="I25" s="185">
        <v>14</v>
      </c>
      <c r="J25" s="402"/>
      <c r="K25" s="402">
        <f aca="true" t="shared" si="2" ref="K25:K41">SUM(D25:J25)</f>
        <v>75</v>
      </c>
    </row>
    <row r="26" spans="2:11" ht="12.75">
      <c r="B26" s="75"/>
      <c r="C26" s="543" t="s">
        <v>428</v>
      </c>
      <c r="D26" s="62"/>
      <c r="E26" s="62"/>
      <c r="F26" s="62"/>
      <c r="G26" s="62"/>
      <c r="H26" s="62">
        <v>7</v>
      </c>
      <c r="I26" s="62">
        <v>10</v>
      </c>
      <c r="J26" s="374"/>
      <c r="K26" s="402">
        <f t="shared" si="2"/>
        <v>17</v>
      </c>
    </row>
    <row r="27" spans="2:11" ht="12.75">
      <c r="B27" s="75"/>
      <c r="C27" s="141" t="s">
        <v>429</v>
      </c>
      <c r="D27" s="62"/>
      <c r="E27" s="62"/>
      <c r="F27" s="62">
        <v>3</v>
      </c>
      <c r="G27" s="62">
        <v>7</v>
      </c>
      <c r="H27" s="62"/>
      <c r="I27" s="62">
        <v>3</v>
      </c>
      <c r="J27" s="374"/>
      <c r="K27" s="402">
        <f t="shared" si="2"/>
        <v>13</v>
      </c>
    </row>
    <row r="28" spans="2:11" ht="12.75">
      <c r="B28" s="75"/>
      <c r="C28" s="543" t="s">
        <v>430</v>
      </c>
      <c r="D28" s="62"/>
      <c r="E28" s="62"/>
      <c r="F28" s="62">
        <v>17</v>
      </c>
      <c r="G28" s="62">
        <v>12</v>
      </c>
      <c r="H28" s="62">
        <v>9</v>
      </c>
      <c r="I28" s="62">
        <v>9</v>
      </c>
      <c r="J28" s="374"/>
      <c r="K28" s="402">
        <f t="shared" si="2"/>
        <v>47</v>
      </c>
    </row>
    <row r="29" spans="2:11" ht="12.75">
      <c r="B29" s="75"/>
      <c r="C29" s="544" t="s">
        <v>431</v>
      </c>
      <c r="D29" s="62"/>
      <c r="E29" s="62"/>
      <c r="F29" s="62">
        <v>7</v>
      </c>
      <c r="G29" s="62">
        <v>7</v>
      </c>
      <c r="H29" s="499"/>
      <c r="I29" s="499"/>
      <c r="J29" s="374"/>
      <c r="K29" s="402">
        <f t="shared" si="2"/>
        <v>14</v>
      </c>
    </row>
    <row r="30" spans="2:11" ht="12.75">
      <c r="B30" s="75"/>
      <c r="C30" s="543" t="s">
        <v>432</v>
      </c>
      <c r="D30" s="62"/>
      <c r="E30" s="62"/>
      <c r="F30" s="499"/>
      <c r="G30" s="499"/>
      <c r="H30" s="62">
        <v>4</v>
      </c>
      <c r="I30" s="62"/>
      <c r="J30" s="374"/>
      <c r="K30" s="402">
        <f t="shared" si="2"/>
        <v>4</v>
      </c>
    </row>
    <row r="31" spans="2:11" ht="12.75">
      <c r="B31" s="75"/>
      <c r="C31" s="543" t="s">
        <v>491</v>
      </c>
      <c r="D31" s="62"/>
      <c r="E31" s="62"/>
      <c r="F31" s="499"/>
      <c r="G31" s="499"/>
      <c r="H31" s="62"/>
      <c r="I31" s="62">
        <v>7</v>
      </c>
      <c r="J31" s="374"/>
      <c r="K31" s="402">
        <f t="shared" si="2"/>
        <v>7</v>
      </c>
    </row>
    <row r="32" spans="2:11" ht="12.75">
      <c r="B32" s="75"/>
      <c r="C32" s="141" t="s">
        <v>433</v>
      </c>
      <c r="D32" s="62"/>
      <c r="E32" s="62"/>
      <c r="F32" s="499"/>
      <c r="G32" s="499"/>
      <c r="H32" s="62">
        <v>11</v>
      </c>
      <c r="I32" s="62"/>
      <c r="J32" s="374"/>
      <c r="K32" s="402">
        <f t="shared" si="2"/>
        <v>11</v>
      </c>
    </row>
    <row r="33" spans="2:11" ht="12.75">
      <c r="B33" s="75"/>
      <c r="C33" s="141" t="s">
        <v>446</v>
      </c>
      <c r="D33" s="62"/>
      <c r="E33" s="62"/>
      <c r="F33" s="499"/>
      <c r="G33" s="499"/>
      <c r="H33" s="62"/>
      <c r="I33" s="62">
        <v>2</v>
      </c>
      <c r="J33" s="374"/>
      <c r="K33" s="402">
        <f t="shared" si="2"/>
        <v>2</v>
      </c>
    </row>
    <row r="34" spans="2:11" ht="12.75">
      <c r="B34" s="75"/>
      <c r="C34" s="543" t="s">
        <v>434</v>
      </c>
      <c r="D34" s="62"/>
      <c r="E34" s="62"/>
      <c r="F34" s="62">
        <v>11</v>
      </c>
      <c r="G34" s="500">
        <v>6</v>
      </c>
      <c r="H34" s="62"/>
      <c r="I34" s="62"/>
      <c r="J34" s="374"/>
      <c r="K34" s="402">
        <f t="shared" si="2"/>
        <v>17</v>
      </c>
    </row>
    <row r="35" spans="2:11" ht="12.75">
      <c r="B35" s="75"/>
      <c r="C35" s="141" t="s">
        <v>158</v>
      </c>
      <c r="D35" s="62"/>
      <c r="E35" s="62"/>
      <c r="F35" s="62"/>
      <c r="G35" s="62"/>
      <c r="H35" s="62"/>
      <c r="I35" s="499"/>
      <c r="J35" s="374"/>
      <c r="K35" s="402">
        <f t="shared" si="2"/>
        <v>0</v>
      </c>
    </row>
    <row r="36" spans="2:11" ht="12.75">
      <c r="B36" s="75"/>
      <c r="C36" s="543" t="s">
        <v>435</v>
      </c>
      <c r="D36" s="62"/>
      <c r="E36" s="62"/>
      <c r="F36" s="62"/>
      <c r="G36" s="62"/>
      <c r="H36" s="62"/>
      <c r="I36" s="62"/>
      <c r="J36" s="374"/>
      <c r="K36" s="402">
        <f t="shared" si="2"/>
        <v>0</v>
      </c>
    </row>
    <row r="37" spans="2:11" ht="12.75">
      <c r="B37" s="75"/>
      <c r="C37" s="141" t="s">
        <v>436</v>
      </c>
      <c r="D37" s="62"/>
      <c r="E37" s="62"/>
      <c r="F37" s="62"/>
      <c r="G37" s="62"/>
      <c r="H37" s="62">
        <v>6</v>
      </c>
      <c r="I37" s="62"/>
      <c r="J37" s="374"/>
      <c r="K37" s="402">
        <f t="shared" si="2"/>
        <v>6</v>
      </c>
    </row>
    <row r="38" spans="2:11" ht="12.75">
      <c r="B38" s="75"/>
      <c r="C38" s="141" t="s">
        <v>445</v>
      </c>
      <c r="D38" s="62"/>
      <c r="E38" s="62"/>
      <c r="F38" s="62"/>
      <c r="G38" s="62"/>
      <c r="H38" s="62"/>
      <c r="I38" s="62">
        <v>4</v>
      </c>
      <c r="J38" s="374"/>
      <c r="K38" s="402">
        <f t="shared" si="2"/>
        <v>4</v>
      </c>
    </row>
    <row r="39" spans="2:11" ht="12.75">
      <c r="B39" s="75"/>
      <c r="C39" s="543" t="s">
        <v>437</v>
      </c>
      <c r="D39" s="62"/>
      <c r="E39" s="62"/>
      <c r="F39" s="62">
        <v>17</v>
      </c>
      <c r="G39" s="62">
        <v>3</v>
      </c>
      <c r="H39" s="499"/>
      <c r="I39" s="499"/>
      <c r="J39" s="374"/>
      <c r="K39" s="402">
        <f t="shared" si="2"/>
        <v>20</v>
      </c>
    </row>
    <row r="40" spans="2:11" ht="12.75">
      <c r="B40" s="75"/>
      <c r="C40" s="62" t="s">
        <v>438</v>
      </c>
      <c r="D40" s="62"/>
      <c r="E40" s="62"/>
      <c r="F40" s="62"/>
      <c r="G40" s="62"/>
      <c r="H40" s="62">
        <v>15</v>
      </c>
      <c r="I40" s="62"/>
      <c r="J40" s="374"/>
      <c r="K40" s="402">
        <f t="shared" si="2"/>
        <v>15</v>
      </c>
    </row>
    <row r="41" spans="2:11" ht="12.75">
      <c r="B41" s="188"/>
      <c r="C41" s="62" t="s">
        <v>444</v>
      </c>
      <c r="D41" s="62"/>
      <c r="E41" s="62"/>
      <c r="F41" s="62"/>
      <c r="G41" s="62"/>
      <c r="H41" s="62"/>
      <c r="I41" s="62">
        <v>4</v>
      </c>
      <c r="J41" s="374"/>
      <c r="K41" s="402">
        <f t="shared" si="2"/>
        <v>4</v>
      </c>
    </row>
    <row r="42" spans="2:11" ht="13.5" thickBot="1">
      <c r="B42" s="394" t="s">
        <v>152</v>
      </c>
      <c r="C42" s="398"/>
      <c r="D42" s="401">
        <f aca="true" t="shared" si="3" ref="D42:K42">SUM(D25:D41)</f>
        <v>0</v>
      </c>
      <c r="E42" s="401">
        <f t="shared" si="3"/>
        <v>0</v>
      </c>
      <c r="F42" s="401">
        <f t="shared" si="3"/>
        <v>75</v>
      </c>
      <c r="G42" s="401">
        <f t="shared" si="3"/>
        <v>59</v>
      </c>
      <c r="H42" s="401">
        <f t="shared" si="3"/>
        <v>69</v>
      </c>
      <c r="I42" s="401">
        <f t="shared" si="3"/>
        <v>53</v>
      </c>
      <c r="J42" s="401">
        <f t="shared" si="3"/>
        <v>0</v>
      </c>
      <c r="K42" s="401">
        <f t="shared" si="3"/>
        <v>256</v>
      </c>
    </row>
    <row r="43" spans="2:11" ht="13.5" thickBot="1">
      <c r="B43" s="511" t="s">
        <v>5</v>
      </c>
      <c r="C43" s="545"/>
      <c r="D43" s="513">
        <f>D42+D24+D8</f>
        <v>91</v>
      </c>
      <c r="E43" s="513">
        <f aca="true" t="shared" si="4" ref="E43:K43">E42+E24+E8</f>
        <v>101</v>
      </c>
      <c r="F43" s="513">
        <f t="shared" si="4"/>
        <v>159</v>
      </c>
      <c r="G43" s="513">
        <f t="shared" si="4"/>
        <v>130</v>
      </c>
      <c r="H43" s="513">
        <f t="shared" si="4"/>
        <v>143</v>
      </c>
      <c r="I43" s="513">
        <f t="shared" si="4"/>
        <v>103</v>
      </c>
      <c r="J43" s="513">
        <f t="shared" si="4"/>
        <v>40</v>
      </c>
      <c r="K43" s="548">
        <f t="shared" si="4"/>
        <v>767</v>
      </c>
    </row>
    <row r="44" spans="2:11" ht="12.75">
      <c r="B44" s="538" t="s">
        <v>325</v>
      </c>
      <c r="C44" s="538"/>
      <c r="D44" s="538"/>
      <c r="E44" s="538"/>
      <c r="F44" s="538"/>
      <c r="G44" s="538"/>
      <c r="H44" s="538"/>
      <c r="I44" s="538"/>
      <c r="J44" s="538"/>
      <c r="K44" s="549"/>
    </row>
    <row r="45" spans="2:11" ht="12.75">
      <c r="B45" s="538" t="s">
        <v>326</v>
      </c>
      <c r="C45" s="538"/>
      <c r="D45" s="538"/>
      <c r="E45" s="538"/>
      <c r="F45" s="538"/>
      <c r="G45" s="538"/>
      <c r="H45" s="538"/>
      <c r="I45" s="538"/>
      <c r="J45" s="538"/>
      <c r="K45" s="549">
        <v>11</v>
      </c>
    </row>
    <row r="46" ht="12.75">
      <c r="K46" s="615">
        <f>+K43+K45</f>
        <v>778</v>
      </c>
    </row>
    <row r="47" ht="12.75">
      <c r="K47" s="124"/>
    </row>
  </sheetData>
  <mergeCells count="2">
    <mergeCell ref="B4:K4"/>
    <mergeCell ref="B3:K3"/>
  </mergeCells>
  <printOptions/>
  <pageMargins left="0.75" right="0.75" top="1.09" bottom="1" header="0.4921259845" footer="0.4921259845"/>
  <pageSetup horizontalDpi="600" verticalDpi="600" orientation="portrait" paperSize="9" scale="86" r:id="rId1"/>
  <headerFooter alignWithMargins="0">
    <oddFooter>&amp;L&amp;D&amp;CAllgemeine Übersicht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 Boemer</dc:creator>
  <cp:keywords/>
  <dc:description/>
  <cp:lastModifiedBy>gassmann</cp:lastModifiedBy>
  <cp:lastPrinted>2012-12-10T06:55:36Z</cp:lastPrinted>
  <dcterms:created xsi:type="dcterms:W3CDTF">2002-10-15T11:18:06Z</dcterms:created>
  <dcterms:modified xsi:type="dcterms:W3CDTF">2013-03-01T12:13:16Z</dcterms:modified>
  <cp:category/>
  <cp:version/>
  <cp:contentType/>
  <cp:contentStatus/>
</cp:coreProperties>
</file>